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irework Scripts\Fireworks 2024\"/>
    </mc:Choice>
  </mc:AlternateContent>
  <xr:revisionPtr revIDLastSave="0" documentId="13_ncr:1_{18615E12-C07A-4BFB-B080-6A26EF518B25}" xr6:coauthVersionLast="47" xr6:coauthVersionMax="47" xr10:uidLastSave="{00000000-0000-0000-0000-000000000000}"/>
  <bookViews>
    <workbookView xWindow="-98" yWindow="-98" windowWidth="22695" windowHeight="14595" activeTab="3" xr2:uid="{DC942B94-0374-4A5A-9E9F-5269BF2127A2}"/>
  </bookViews>
  <sheets>
    <sheet name="Firework List" sheetId="2" r:id="rId1"/>
    <sheet name="Sheet1" sheetId="8" r:id="rId2"/>
    <sheet name="Timing Sheet" sheetId="3" r:id="rId3"/>
    <sheet name="MainShow2024" sheetId="1" r:id="rId4"/>
    <sheet name="Full  Connection Sheet" sheetId="10" r:id="rId5"/>
    <sheet name="MB32 Timing" sheetId="9" r:id="rId6"/>
    <sheet name="MB32 Fomat" sheetId="11" r:id="rId7"/>
    <sheet name="Timing Issue" sheetId="4" r:id="rId8"/>
    <sheet name="Supplies" sheetId="5" r:id="rId9"/>
    <sheet name="Sequencer" sheetId="6" r:id="rId10"/>
    <sheet name="Rack Timing" sheetId="7" r:id="rId11"/>
  </sheets>
  <definedNames>
    <definedName name="_xlnm._FilterDatabase" localSheetId="0" hidden="1">'Firework List'!$B$1:$N$98</definedName>
    <definedName name="_xlnm._FilterDatabase" localSheetId="4" hidden="1">'Full  Connection Sheet'!$B$1:$P$115</definedName>
    <definedName name="_xlnm._FilterDatabase" localSheetId="5" hidden="1">'MB32 Timing'!$C$1:$U$60</definedName>
    <definedName name="_xlnm._FilterDatabase" localSheetId="2" hidden="1">'Timing Sheet'!$C$1:$V$62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" i="1"/>
  <c r="A3" i="1"/>
  <c r="C3" i="1"/>
  <c r="F3" i="1"/>
  <c r="K3" i="1"/>
  <c r="M3" i="1"/>
  <c r="O3" i="1"/>
  <c r="R3" i="1"/>
  <c r="T3" i="1"/>
  <c r="AB3" i="1"/>
  <c r="AC3" i="1"/>
  <c r="AD3" i="1"/>
  <c r="C4" i="1"/>
  <c r="F4" i="1"/>
  <c r="K4" i="1"/>
  <c r="M4" i="1"/>
  <c r="O4" i="1"/>
  <c r="R4" i="1"/>
  <c r="T4" i="1"/>
  <c r="AB4" i="1"/>
  <c r="AC4" i="1"/>
  <c r="AD4" i="1"/>
  <c r="C5" i="1"/>
  <c r="F5" i="1"/>
  <c r="K5" i="1"/>
  <c r="M5" i="1"/>
  <c r="O5" i="1"/>
  <c r="R5" i="1"/>
  <c r="T5" i="1"/>
  <c r="AB5" i="1"/>
  <c r="AC5" i="1"/>
  <c r="AD5" i="1"/>
  <c r="C6" i="1"/>
  <c r="F6" i="1"/>
  <c r="K6" i="1"/>
  <c r="M6" i="1"/>
  <c r="O6" i="1"/>
  <c r="R6" i="1"/>
  <c r="T6" i="1"/>
  <c r="AB6" i="1"/>
  <c r="AC6" i="1"/>
  <c r="AD6" i="1"/>
  <c r="C7" i="1"/>
  <c r="F7" i="1"/>
  <c r="K7" i="1"/>
  <c r="M7" i="1"/>
  <c r="O7" i="1"/>
  <c r="R7" i="1"/>
  <c r="T7" i="1"/>
  <c r="AB7" i="1"/>
  <c r="AC7" i="1"/>
  <c r="AD7" i="1"/>
  <c r="C8" i="1"/>
  <c r="F8" i="1"/>
  <c r="K8" i="1"/>
  <c r="M8" i="1"/>
  <c r="O8" i="1"/>
  <c r="R8" i="1"/>
  <c r="T8" i="1"/>
  <c r="AB8" i="1"/>
  <c r="AC8" i="1"/>
  <c r="AD8" i="1"/>
  <c r="C9" i="1"/>
  <c r="F9" i="1"/>
  <c r="K9" i="1"/>
  <c r="M9" i="1"/>
  <c r="O9" i="1"/>
  <c r="R9" i="1"/>
  <c r="T9" i="1"/>
  <c r="AB9" i="1"/>
  <c r="AC9" i="1"/>
  <c r="AD9" i="1"/>
  <c r="C10" i="1"/>
  <c r="F10" i="1"/>
  <c r="K10" i="1"/>
  <c r="M10" i="1"/>
  <c r="O10" i="1"/>
  <c r="R10" i="1"/>
  <c r="T10" i="1"/>
  <c r="AB10" i="1"/>
  <c r="AC10" i="1"/>
  <c r="AD10" i="1"/>
  <c r="C11" i="1"/>
  <c r="F11" i="1"/>
  <c r="K11" i="1"/>
  <c r="M11" i="1"/>
  <c r="O11" i="1"/>
  <c r="R11" i="1"/>
  <c r="T11" i="1"/>
  <c r="AB11" i="1"/>
  <c r="AC11" i="1"/>
  <c r="AD11" i="1"/>
  <c r="C12" i="1"/>
  <c r="F12" i="1"/>
  <c r="K12" i="1"/>
  <c r="M12" i="1"/>
  <c r="O12" i="1"/>
  <c r="R12" i="1"/>
  <c r="T12" i="1"/>
  <c r="AB12" i="1"/>
  <c r="AC12" i="1"/>
  <c r="AD12" i="1"/>
  <c r="C13" i="1"/>
  <c r="F13" i="1"/>
  <c r="K13" i="1"/>
  <c r="M13" i="1"/>
  <c r="O13" i="1"/>
  <c r="R13" i="1"/>
  <c r="T13" i="1"/>
  <c r="AB13" i="1"/>
  <c r="AC13" i="1"/>
  <c r="AD13" i="1"/>
  <c r="C14" i="1"/>
  <c r="F14" i="1"/>
  <c r="K14" i="1"/>
  <c r="M14" i="1"/>
  <c r="O14" i="1"/>
  <c r="R14" i="1"/>
  <c r="T14" i="1"/>
  <c r="AB14" i="1"/>
  <c r="AC14" i="1"/>
  <c r="AD14" i="1"/>
  <c r="C15" i="1"/>
  <c r="F15" i="1"/>
  <c r="K15" i="1"/>
  <c r="M15" i="1"/>
  <c r="O15" i="1"/>
  <c r="R15" i="1"/>
  <c r="T15" i="1"/>
  <c r="AB15" i="1"/>
  <c r="AC15" i="1"/>
  <c r="AD15" i="1"/>
  <c r="C16" i="1"/>
  <c r="F16" i="1"/>
  <c r="K16" i="1"/>
  <c r="M16" i="1"/>
  <c r="O16" i="1"/>
  <c r="R16" i="1"/>
  <c r="T16" i="1"/>
  <c r="AB16" i="1"/>
  <c r="AC16" i="1"/>
  <c r="AD16" i="1"/>
  <c r="C17" i="1"/>
  <c r="F17" i="1"/>
  <c r="K17" i="1"/>
  <c r="M17" i="1"/>
  <c r="O17" i="1"/>
  <c r="R17" i="1"/>
  <c r="T17" i="1"/>
  <c r="AB17" i="1"/>
  <c r="AC17" i="1"/>
  <c r="AD17" i="1"/>
  <c r="C18" i="1"/>
  <c r="F18" i="1"/>
  <c r="K18" i="1"/>
  <c r="M18" i="1"/>
  <c r="O18" i="1"/>
  <c r="R18" i="1"/>
  <c r="T18" i="1"/>
  <c r="AB18" i="1"/>
  <c r="AC18" i="1"/>
  <c r="AD18" i="1"/>
  <c r="C19" i="1"/>
  <c r="F19" i="1"/>
  <c r="K19" i="1"/>
  <c r="M19" i="1"/>
  <c r="O19" i="1"/>
  <c r="R19" i="1"/>
  <c r="T19" i="1"/>
  <c r="AB19" i="1"/>
  <c r="AC19" i="1"/>
  <c r="AD19" i="1"/>
  <c r="C20" i="1"/>
  <c r="F20" i="1"/>
  <c r="K20" i="1"/>
  <c r="M20" i="1"/>
  <c r="O20" i="1"/>
  <c r="R20" i="1"/>
  <c r="T20" i="1"/>
  <c r="AB20" i="1"/>
  <c r="AC20" i="1"/>
  <c r="AD20" i="1"/>
  <c r="C21" i="1"/>
  <c r="F21" i="1"/>
  <c r="K21" i="1"/>
  <c r="M21" i="1"/>
  <c r="O21" i="1"/>
  <c r="R21" i="1"/>
  <c r="T21" i="1"/>
  <c r="AB21" i="1"/>
  <c r="AC21" i="1"/>
  <c r="AD21" i="1"/>
  <c r="C22" i="1"/>
  <c r="F22" i="1"/>
  <c r="K22" i="1"/>
  <c r="M22" i="1"/>
  <c r="O22" i="1"/>
  <c r="R22" i="1"/>
  <c r="T22" i="1"/>
  <c r="AB22" i="1"/>
  <c r="AC22" i="1"/>
  <c r="AD22" i="1"/>
  <c r="C23" i="1"/>
  <c r="F23" i="1"/>
  <c r="K23" i="1"/>
  <c r="M23" i="1"/>
  <c r="O23" i="1"/>
  <c r="R23" i="1"/>
  <c r="T23" i="1"/>
  <c r="AB23" i="1"/>
  <c r="AC23" i="1"/>
  <c r="AD23" i="1"/>
  <c r="C24" i="1"/>
  <c r="F24" i="1"/>
  <c r="K24" i="1"/>
  <c r="M24" i="1"/>
  <c r="O24" i="1"/>
  <c r="R24" i="1"/>
  <c r="T24" i="1"/>
  <c r="AB24" i="1"/>
  <c r="AC24" i="1"/>
  <c r="AD24" i="1"/>
  <c r="C25" i="1"/>
  <c r="F25" i="1"/>
  <c r="K25" i="1"/>
  <c r="M25" i="1"/>
  <c r="O25" i="1"/>
  <c r="R25" i="1"/>
  <c r="T25" i="1"/>
  <c r="AB25" i="1"/>
  <c r="AC25" i="1"/>
  <c r="AD25" i="1"/>
  <c r="C26" i="1"/>
  <c r="F26" i="1"/>
  <c r="K26" i="1"/>
  <c r="M26" i="1"/>
  <c r="O26" i="1"/>
  <c r="R26" i="1"/>
  <c r="T26" i="1"/>
  <c r="AB26" i="1"/>
  <c r="AC26" i="1"/>
  <c r="AD26" i="1"/>
  <c r="C27" i="1"/>
  <c r="F27" i="1"/>
  <c r="K27" i="1"/>
  <c r="M27" i="1"/>
  <c r="O27" i="1"/>
  <c r="R27" i="1"/>
  <c r="T27" i="1"/>
  <c r="AB27" i="1"/>
  <c r="AC27" i="1"/>
  <c r="AD27" i="1"/>
  <c r="C28" i="1"/>
  <c r="F28" i="1"/>
  <c r="K28" i="1"/>
  <c r="M28" i="1"/>
  <c r="O28" i="1"/>
  <c r="R28" i="1"/>
  <c r="T28" i="1"/>
  <c r="AB28" i="1"/>
  <c r="AC28" i="1"/>
  <c r="AD28" i="1"/>
  <c r="C29" i="1"/>
  <c r="F29" i="1"/>
  <c r="K29" i="1"/>
  <c r="M29" i="1"/>
  <c r="O29" i="1"/>
  <c r="R29" i="1"/>
  <c r="T29" i="1"/>
  <c r="AB29" i="1"/>
  <c r="AC29" i="1"/>
  <c r="AD29" i="1"/>
  <c r="C30" i="1"/>
  <c r="F30" i="1"/>
  <c r="K30" i="1"/>
  <c r="M30" i="1"/>
  <c r="O30" i="1"/>
  <c r="R30" i="1"/>
  <c r="T30" i="1"/>
  <c r="AB30" i="1"/>
  <c r="AC30" i="1"/>
  <c r="AD30" i="1"/>
  <c r="C31" i="1"/>
  <c r="F31" i="1"/>
  <c r="K31" i="1"/>
  <c r="M31" i="1"/>
  <c r="O31" i="1"/>
  <c r="R31" i="1"/>
  <c r="T31" i="1"/>
  <c r="AB31" i="1"/>
  <c r="AC31" i="1"/>
  <c r="AD31" i="1"/>
  <c r="C32" i="1"/>
  <c r="F32" i="1"/>
  <c r="K32" i="1"/>
  <c r="M32" i="1"/>
  <c r="O32" i="1"/>
  <c r="R32" i="1"/>
  <c r="T32" i="1"/>
  <c r="AB32" i="1"/>
  <c r="AC32" i="1"/>
  <c r="AD32" i="1"/>
  <c r="C33" i="1"/>
  <c r="F33" i="1"/>
  <c r="K33" i="1"/>
  <c r="M33" i="1"/>
  <c r="O33" i="1"/>
  <c r="R33" i="1"/>
  <c r="T33" i="1"/>
  <c r="AB33" i="1"/>
  <c r="AC33" i="1"/>
  <c r="AD33" i="1"/>
  <c r="C34" i="1"/>
  <c r="F34" i="1"/>
  <c r="K34" i="1"/>
  <c r="M34" i="1"/>
  <c r="O34" i="1"/>
  <c r="R34" i="1"/>
  <c r="T34" i="1"/>
  <c r="AB34" i="1"/>
  <c r="AC34" i="1"/>
  <c r="AD34" i="1"/>
  <c r="C35" i="1"/>
  <c r="F35" i="1"/>
  <c r="K35" i="1"/>
  <c r="M35" i="1"/>
  <c r="O35" i="1"/>
  <c r="R35" i="1"/>
  <c r="T35" i="1"/>
  <c r="AB35" i="1"/>
  <c r="AC35" i="1"/>
  <c r="AD35" i="1"/>
  <c r="C36" i="1"/>
  <c r="F36" i="1"/>
  <c r="K36" i="1"/>
  <c r="M36" i="1"/>
  <c r="O36" i="1"/>
  <c r="R36" i="1"/>
  <c r="T36" i="1"/>
  <c r="AB36" i="1"/>
  <c r="AC36" i="1"/>
  <c r="AD36" i="1"/>
  <c r="C37" i="1"/>
  <c r="F37" i="1"/>
  <c r="K37" i="1"/>
  <c r="M37" i="1"/>
  <c r="O37" i="1"/>
  <c r="R37" i="1"/>
  <c r="T37" i="1"/>
  <c r="AB37" i="1"/>
  <c r="AC37" i="1"/>
  <c r="AD37" i="1"/>
  <c r="C38" i="1"/>
  <c r="F38" i="1"/>
  <c r="K38" i="1"/>
  <c r="M38" i="1"/>
  <c r="O38" i="1"/>
  <c r="R38" i="1"/>
  <c r="T38" i="1"/>
  <c r="AB38" i="1"/>
  <c r="AC38" i="1"/>
  <c r="AD38" i="1"/>
  <c r="C39" i="1"/>
  <c r="F39" i="1"/>
  <c r="K39" i="1"/>
  <c r="M39" i="1"/>
  <c r="O39" i="1"/>
  <c r="R39" i="1"/>
  <c r="T39" i="1"/>
  <c r="AB39" i="1"/>
  <c r="AC39" i="1"/>
  <c r="AD39" i="1"/>
  <c r="C40" i="1"/>
  <c r="F40" i="1"/>
  <c r="K40" i="1"/>
  <c r="M40" i="1"/>
  <c r="O40" i="1"/>
  <c r="R40" i="1"/>
  <c r="T40" i="1"/>
  <c r="AB40" i="1"/>
  <c r="AC40" i="1"/>
  <c r="AD40" i="1"/>
  <c r="C41" i="1"/>
  <c r="F41" i="1"/>
  <c r="K41" i="1"/>
  <c r="M41" i="1"/>
  <c r="O41" i="1"/>
  <c r="R41" i="1"/>
  <c r="T41" i="1"/>
  <c r="AB41" i="1"/>
  <c r="AC41" i="1"/>
  <c r="AD41" i="1"/>
  <c r="C42" i="1"/>
  <c r="F42" i="1"/>
  <c r="K42" i="1"/>
  <c r="M42" i="1"/>
  <c r="O42" i="1"/>
  <c r="R42" i="1"/>
  <c r="T42" i="1"/>
  <c r="AB42" i="1"/>
  <c r="AC42" i="1"/>
  <c r="AD42" i="1"/>
  <c r="C43" i="1"/>
  <c r="F43" i="1"/>
  <c r="K43" i="1"/>
  <c r="M43" i="1"/>
  <c r="O43" i="1"/>
  <c r="R43" i="1"/>
  <c r="T43" i="1"/>
  <c r="AB43" i="1"/>
  <c r="AC43" i="1"/>
  <c r="AD43" i="1"/>
  <c r="C44" i="1"/>
  <c r="F44" i="1"/>
  <c r="K44" i="1"/>
  <c r="M44" i="1"/>
  <c r="O44" i="1"/>
  <c r="R44" i="1"/>
  <c r="T44" i="1"/>
  <c r="AB44" i="1"/>
  <c r="AC44" i="1"/>
  <c r="AD44" i="1"/>
  <c r="C45" i="1"/>
  <c r="F45" i="1"/>
  <c r="K45" i="1"/>
  <c r="M45" i="1"/>
  <c r="O45" i="1"/>
  <c r="R45" i="1"/>
  <c r="T45" i="1"/>
  <c r="AB45" i="1"/>
  <c r="AC45" i="1"/>
  <c r="AD45" i="1"/>
  <c r="C46" i="1"/>
  <c r="F46" i="1"/>
  <c r="K46" i="1"/>
  <c r="M46" i="1"/>
  <c r="O46" i="1"/>
  <c r="R46" i="1"/>
  <c r="T46" i="1"/>
  <c r="AB46" i="1"/>
  <c r="AC46" i="1"/>
  <c r="AD46" i="1"/>
  <c r="C47" i="1"/>
  <c r="F47" i="1"/>
  <c r="K47" i="1"/>
  <c r="M47" i="1"/>
  <c r="O47" i="1"/>
  <c r="R47" i="1"/>
  <c r="T47" i="1"/>
  <c r="AB47" i="1"/>
  <c r="AC47" i="1"/>
  <c r="AD47" i="1"/>
  <c r="C48" i="1"/>
  <c r="F48" i="1"/>
  <c r="K48" i="1"/>
  <c r="M48" i="1"/>
  <c r="O48" i="1"/>
  <c r="R48" i="1"/>
  <c r="T48" i="1"/>
  <c r="AB48" i="1"/>
  <c r="AC48" i="1"/>
  <c r="AD48" i="1"/>
  <c r="C49" i="1"/>
  <c r="F49" i="1"/>
  <c r="K49" i="1"/>
  <c r="M49" i="1"/>
  <c r="O49" i="1"/>
  <c r="T49" i="1"/>
  <c r="AB49" i="1"/>
  <c r="AC49" i="1"/>
  <c r="AD49" i="1"/>
  <c r="C50" i="1"/>
  <c r="F50" i="1"/>
  <c r="K50" i="1"/>
  <c r="M50" i="1"/>
  <c r="O50" i="1"/>
  <c r="T50" i="1"/>
  <c r="AB50" i="1"/>
  <c r="AC50" i="1"/>
  <c r="AD50" i="1"/>
  <c r="C51" i="1"/>
  <c r="F51" i="1"/>
  <c r="K51" i="1"/>
  <c r="M51" i="1"/>
  <c r="O51" i="1"/>
  <c r="R51" i="1"/>
  <c r="T51" i="1"/>
  <c r="AB51" i="1"/>
  <c r="AC51" i="1"/>
  <c r="AD51" i="1"/>
  <c r="C52" i="1"/>
  <c r="F52" i="1"/>
  <c r="K52" i="1"/>
  <c r="M52" i="1"/>
  <c r="O52" i="1"/>
  <c r="R52" i="1"/>
  <c r="T52" i="1"/>
  <c r="AB52" i="1"/>
  <c r="AC52" i="1"/>
  <c r="AD52" i="1"/>
  <c r="C53" i="1"/>
  <c r="F53" i="1"/>
  <c r="K53" i="1"/>
  <c r="M53" i="1"/>
  <c r="O53" i="1"/>
  <c r="R53" i="1"/>
  <c r="T53" i="1"/>
  <c r="AB53" i="1"/>
  <c r="AC53" i="1"/>
  <c r="AD53" i="1"/>
  <c r="C54" i="1"/>
  <c r="F54" i="1"/>
  <c r="K54" i="1"/>
  <c r="M54" i="1"/>
  <c r="O54" i="1"/>
  <c r="R54" i="1"/>
  <c r="T54" i="1"/>
  <c r="AB54" i="1"/>
  <c r="AC54" i="1"/>
  <c r="AD54" i="1"/>
  <c r="C55" i="1"/>
  <c r="F55" i="1"/>
  <c r="K55" i="1"/>
  <c r="M55" i="1"/>
  <c r="O55" i="1"/>
  <c r="R55" i="1"/>
  <c r="T55" i="1"/>
  <c r="AB55" i="1"/>
  <c r="AC55" i="1"/>
  <c r="AD55" i="1"/>
  <c r="C56" i="1"/>
  <c r="F56" i="1"/>
  <c r="K56" i="1"/>
  <c r="M56" i="1"/>
  <c r="O56" i="1"/>
  <c r="R56" i="1"/>
  <c r="T56" i="1"/>
  <c r="AB56" i="1"/>
  <c r="AC56" i="1"/>
  <c r="AD56" i="1"/>
  <c r="C57" i="1"/>
  <c r="F57" i="1"/>
  <c r="K57" i="1"/>
  <c r="M57" i="1"/>
  <c r="O57" i="1"/>
  <c r="R57" i="1"/>
  <c r="T57" i="1"/>
  <c r="AB57" i="1"/>
  <c r="AC57" i="1"/>
  <c r="AD57" i="1"/>
  <c r="C58" i="1"/>
  <c r="F58" i="1"/>
  <c r="K58" i="1"/>
  <c r="M58" i="1"/>
  <c r="O58" i="1"/>
  <c r="R58" i="1"/>
  <c r="T58" i="1"/>
  <c r="AB58" i="1"/>
  <c r="AC58" i="1"/>
  <c r="AD58" i="1"/>
  <c r="C59" i="1"/>
  <c r="F59" i="1"/>
  <c r="K59" i="1"/>
  <c r="M59" i="1"/>
  <c r="O59" i="1"/>
  <c r="T59" i="1"/>
  <c r="AB59" i="1"/>
  <c r="AC59" i="1"/>
  <c r="AD59" i="1"/>
  <c r="C60" i="1"/>
  <c r="F60" i="1"/>
  <c r="K60" i="1"/>
  <c r="M60" i="1"/>
  <c r="O60" i="1"/>
  <c r="T60" i="1"/>
  <c r="AB60" i="1"/>
  <c r="AC60" i="1"/>
  <c r="AD60" i="1"/>
  <c r="C61" i="1"/>
  <c r="F61" i="1"/>
  <c r="K61" i="1"/>
  <c r="M61" i="1"/>
  <c r="O61" i="1"/>
  <c r="R61" i="1"/>
  <c r="T61" i="1"/>
  <c r="AB61" i="1"/>
  <c r="AC61" i="1"/>
  <c r="AD61" i="1"/>
  <c r="C62" i="1"/>
  <c r="F62" i="1"/>
  <c r="K62" i="1"/>
  <c r="M62" i="1"/>
  <c r="O62" i="1"/>
  <c r="R62" i="1"/>
  <c r="T62" i="1"/>
  <c r="AB62" i="1"/>
  <c r="AC62" i="1"/>
  <c r="AD62" i="1"/>
  <c r="C3" i="10" l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95" i="10"/>
  <c r="N24" i="3"/>
  <c r="N25" i="3"/>
  <c r="G57" i="3"/>
  <c r="H57" i="3"/>
  <c r="I57" i="3"/>
  <c r="P57" i="3" s="1"/>
  <c r="N57" i="3"/>
  <c r="G58" i="3"/>
  <c r="H58" i="3"/>
  <c r="I58" i="3"/>
  <c r="P58" i="3" s="1"/>
  <c r="N58" i="3"/>
  <c r="G59" i="3"/>
  <c r="H59" i="3"/>
  <c r="I59" i="3"/>
  <c r="P59" i="3" s="1"/>
  <c r="N59" i="3"/>
  <c r="R59" i="1" s="1"/>
  <c r="G60" i="3"/>
  <c r="H60" i="3"/>
  <c r="I60" i="3"/>
  <c r="P60" i="3" s="1"/>
  <c r="N60" i="3"/>
  <c r="R60" i="1" s="1"/>
  <c r="I56" i="3"/>
  <c r="P56" i="3" s="1"/>
  <c r="N56" i="3"/>
  <c r="G56" i="3"/>
  <c r="H56" i="3"/>
  <c r="I54" i="3"/>
  <c r="P54" i="3" s="1"/>
  <c r="N54" i="3"/>
  <c r="G54" i="3"/>
  <c r="H54" i="3"/>
  <c r="I52" i="3"/>
  <c r="P52" i="3" s="1"/>
  <c r="N52" i="3"/>
  <c r="G52" i="3"/>
  <c r="H52" i="3"/>
  <c r="I49" i="3"/>
  <c r="P49" i="3" s="1"/>
  <c r="N49" i="3"/>
  <c r="R49" i="1" s="1"/>
  <c r="G49" i="3"/>
  <c r="H49" i="3"/>
  <c r="I48" i="3"/>
  <c r="P48" i="3" s="1"/>
  <c r="N48" i="3"/>
  <c r="G48" i="3"/>
  <c r="H48" i="3"/>
  <c r="I46" i="3"/>
  <c r="P46" i="3" s="1"/>
  <c r="N46" i="3"/>
  <c r="G46" i="3"/>
  <c r="H46" i="3"/>
  <c r="I45" i="3"/>
  <c r="P45" i="3" s="1"/>
  <c r="N45" i="3"/>
  <c r="G45" i="3"/>
  <c r="H45" i="3"/>
  <c r="I43" i="3"/>
  <c r="P43" i="3" s="1"/>
  <c r="N43" i="3"/>
  <c r="G43" i="3"/>
  <c r="H43" i="3"/>
  <c r="I41" i="3"/>
  <c r="P41" i="3" s="1"/>
  <c r="N41" i="3"/>
  <c r="G41" i="3"/>
  <c r="H41" i="3"/>
  <c r="I38" i="3"/>
  <c r="P38" i="3" s="1"/>
  <c r="N38" i="3"/>
  <c r="G38" i="3"/>
  <c r="H38" i="3"/>
  <c r="I33" i="3"/>
  <c r="P33" i="3" s="1"/>
  <c r="N33" i="3"/>
  <c r="G33" i="3"/>
  <c r="H33" i="3"/>
  <c r="I28" i="3"/>
  <c r="P28" i="3" s="1"/>
  <c r="N28" i="3"/>
  <c r="I29" i="3"/>
  <c r="P29" i="3" s="1"/>
  <c r="N29" i="3"/>
  <c r="G28" i="3"/>
  <c r="H28" i="3"/>
  <c r="I24" i="3"/>
  <c r="P24" i="3" s="1"/>
  <c r="I25" i="3"/>
  <c r="P25" i="3" s="1"/>
  <c r="I26" i="3"/>
  <c r="P26" i="3" s="1"/>
  <c r="I27" i="3"/>
  <c r="G24" i="3"/>
  <c r="H24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O32" i="9"/>
  <c r="O33" i="9"/>
  <c r="K32" i="9"/>
  <c r="K33" i="9"/>
  <c r="G29" i="9"/>
  <c r="H29" i="9"/>
  <c r="K29" i="9" s="1"/>
  <c r="N29" i="9" s="1"/>
  <c r="I29" i="9"/>
  <c r="O29" i="9" s="1"/>
  <c r="G30" i="9"/>
  <c r="H30" i="9"/>
  <c r="I30" i="9"/>
  <c r="O30" i="9"/>
  <c r="G31" i="9"/>
  <c r="H31" i="9"/>
  <c r="K31" i="9" s="1"/>
  <c r="N31" i="9" s="1"/>
  <c r="I31" i="9"/>
  <c r="O31" i="9" s="1"/>
  <c r="G32" i="9"/>
  <c r="H32" i="9"/>
  <c r="I32" i="9"/>
  <c r="G33" i="9"/>
  <c r="H33" i="9"/>
  <c r="I33" i="9"/>
  <c r="I3" i="9"/>
  <c r="I4" i="9"/>
  <c r="O4" i="9" s="1"/>
  <c r="X4" i="9" s="1"/>
  <c r="Y4" i="9" s="1"/>
  <c r="I5" i="9"/>
  <c r="O5" i="9" s="1"/>
  <c r="X5" i="9" s="1"/>
  <c r="Y5" i="9" s="1"/>
  <c r="I6" i="9"/>
  <c r="O6" i="9" s="1"/>
  <c r="X6" i="9" s="1"/>
  <c r="Y6" i="9" s="1"/>
  <c r="I7" i="9"/>
  <c r="O7" i="9" s="1"/>
  <c r="X7" i="9" s="1"/>
  <c r="Y7" i="9" s="1"/>
  <c r="I8" i="9"/>
  <c r="O8" i="9" s="1"/>
  <c r="X8" i="9" s="1"/>
  <c r="Y8" i="9" s="1"/>
  <c r="I9" i="9"/>
  <c r="O9" i="9" s="1"/>
  <c r="X9" i="9" s="1"/>
  <c r="Y9" i="9" s="1"/>
  <c r="I10" i="9"/>
  <c r="O10" i="9" s="1"/>
  <c r="X10" i="9" s="1"/>
  <c r="Y10" i="9" s="1"/>
  <c r="I11" i="9"/>
  <c r="O11" i="9" s="1"/>
  <c r="X11" i="9" s="1"/>
  <c r="Y11" i="9" s="1"/>
  <c r="I12" i="9"/>
  <c r="O12" i="9" s="1"/>
  <c r="X12" i="9" s="1"/>
  <c r="Y12" i="9" s="1"/>
  <c r="I13" i="9"/>
  <c r="O13" i="9" s="1"/>
  <c r="X13" i="9" s="1"/>
  <c r="Y13" i="9" s="1"/>
  <c r="I14" i="9"/>
  <c r="O14" i="9" s="1"/>
  <c r="X14" i="9" s="1"/>
  <c r="Y14" i="9" s="1"/>
  <c r="I15" i="9"/>
  <c r="O15" i="9" s="1"/>
  <c r="X15" i="9" s="1"/>
  <c r="Y15" i="9" s="1"/>
  <c r="I16" i="9"/>
  <c r="O16" i="9" s="1"/>
  <c r="X16" i="9" s="1"/>
  <c r="Y16" i="9" s="1"/>
  <c r="I17" i="9"/>
  <c r="O17" i="9" s="1"/>
  <c r="X17" i="9" s="1"/>
  <c r="Y17" i="9" s="1"/>
  <c r="I18" i="9"/>
  <c r="O18" i="9" s="1"/>
  <c r="X18" i="9" s="1"/>
  <c r="Y18" i="9" s="1"/>
  <c r="I19" i="9"/>
  <c r="O19" i="9" s="1"/>
  <c r="X19" i="9" s="1"/>
  <c r="Y19" i="9" s="1"/>
  <c r="I20" i="9"/>
  <c r="O20" i="9" s="1"/>
  <c r="X20" i="9" s="1"/>
  <c r="Y20" i="9" s="1"/>
  <c r="I21" i="9"/>
  <c r="O21" i="9" s="1"/>
  <c r="X21" i="9" s="1"/>
  <c r="Y21" i="9" s="1"/>
  <c r="I22" i="9"/>
  <c r="O22" i="9" s="1"/>
  <c r="X22" i="9" s="1"/>
  <c r="Y22" i="9" s="1"/>
  <c r="I23" i="9"/>
  <c r="O23" i="9" s="1"/>
  <c r="X23" i="9" s="1"/>
  <c r="Y23" i="9" s="1"/>
  <c r="I24" i="9"/>
  <c r="I25" i="9"/>
  <c r="O25" i="9" s="1"/>
  <c r="X25" i="9" s="1"/>
  <c r="Y25" i="9" s="1"/>
  <c r="I26" i="9"/>
  <c r="O26" i="9" s="1"/>
  <c r="X26" i="9" s="1"/>
  <c r="Y26" i="9" s="1"/>
  <c r="I27" i="9"/>
  <c r="O27" i="9" s="1"/>
  <c r="X27" i="9" s="1"/>
  <c r="Y27" i="9" s="1"/>
  <c r="I28" i="9"/>
  <c r="O28" i="9" s="1"/>
  <c r="X28" i="9" s="1"/>
  <c r="Y28" i="9" s="1"/>
  <c r="I2" i="9"/>
  <c r="O2" i="9" s="1"/>
  <c r="H28" i="9"/>
  <c r="G28" i="9"/>
  <c r="H27" i="9"/>
  <c r="G27" i="9"/>
  <c r="H26" i="9"/>
  <c r="G26" i="9"/>
  <c r="H25" i="9"/>
  <c r="G25" i="9"/>
  <c r="O24" i="9"/>
  <c r="X24" i="9" s="1"/>
  <c r="Y24" i="9" s="1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O3" i="9"/>
  <c r="X3" i="9" s="1"/>
  <c r="Y3" i="9" s="1"/>
  <c r="H3" i="9"/>
  <c r="G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H2" i="9"/>
  <c r="G2" i="9"/>
  <c r="K59" i="3" l="1"/>
  <c r="O59" i="3" s="1"/>
  <c r="K60" i="3"/>
  <c r="O60" i="3" s="1"/>
  <c r="K58" i="3"/>
  <c r="O58" i="3" s="1"/>
  <c r="K57" i="3"/>
  <c r="O57" i="3" s="1"/>
  <c r="K56" i="3"/>
  <c r="O56" i="3" s="1"/>
  <c r="K54" i="3"/>
  <c r="O54" i="3" s="1"/>
  <c r="K48" i="3"/>
  <c r="O48" i="3" s="1"/>
  <c r="K52" i="3"/>
  <c r="O52" i="3" s="1"/>
  <c r="K49" i="3"/>
  <c r="O49" i="3" s="1"/>
  <c r="K45" i="3"/>
  <c r="O45" i="3" s="1"/>
  <c r="K46" i="3"/>
  <c r="O46" i="3" s="1"/>
  <c r="K43" i="3"/>
  <c r="O43" i="3" s="1"/>
  <c r="K41" i="3"/>
  <c r="O41" i="3" s="1"/>
  <c r="K33" i="3"/>
  <c r="O33" i="3" s="1"/>
  <c r="K28" i="3"/>
  <c r="O28" i="3" s="1"/>
  <c r="K38" i="3"/>
  <c r="O38" i="3" s="1"/>
  <c r="K24" i="3"/>
  <c r="O24" i="3" s="1"/>
  <c r="N33" i="9"/>
  <c r="N32" i="9"/>
  <c r="K30" i="9"/>
  <c r="N30" i="9" s="1"/>
  <c r="K20" i="9"/>
  <c r="N20" i="9" s="1"/>
  <c r="K24" i="9"/>
  <c r="N24" i="9" s="1"/>
  <c r="K5" i="9"/>
  <c r="N5" i="9" s="1"/>
  <c r="K28" i="9"/>
  <c r="N28" i="9" s="1"/>
  <c r="K9" i="9"/>
  <c r="N9" i="9" s="1"/>
  <c r="K7" i="9"/>
  <c r="N7" i="9" s="1"/>
  <c r="K8" i="9"/>
  <c r="N8" i="9" s="1"/>
  <c r="K14" i="9"/>
  <c r="N14" i="9" s="1"/>
  <c r="K12" i="9"/>
  <c r="N12" i="9" s="1"/>
  <c r="K25" i="9"/>
  <c r="N25" i="9" s="1"/>
  <c r="K11" i="9"/>
  <c r="N11" i="9" s="1"/>
  <c r="K19" i="9"/>
  <c r="N19" i="9" s="1"/>
  <c r="K17" i="9"/>
  <c r="N17" i="9" s="1"/>
  <c r="K13" i="9"/>
  <c r="N13" i="9" s="1"/>
  <c r="K23" i="9"/>
  <c r="N23" i="9" s="1"/>
  <c r="K10" i="9"/>
  <c r="N10" i="9" s="1"/>
  <c r="K21" i="9"/>
  <c r="N21" i="9" s="1"/>
  <c r="K2" i="9"/>
  <c r="N2" i="9" s="1"/>
  <c r="K4" i="9"/>
  <c r="N4" i="9" s="1"/>
  <c r="K6" i="9"/>
  <c r="N6" i="9" s="1"/>
  <c r="K16" i="9"/>
  <c r="N16" i="9" s="1"/>
  <c r="K15" i="9"/>
  <c r="N15" i="9" s="1"/>
  <c r="K26" i="9"/>
  <c r="N26" i="9" s="1"/>
  <c r="K3" i="9"/>
  <c r="N3" i="9" s="1"/>
  <c r="K18" i="9"/>
  <c r="N18" i="9" s="1"/>
  <c r="K22" i="9"/>
  <c r="N22" i="9" s="1"/>
  <c r="K27" i="9"/>
  <c r="N27" i="9" s="1"/>
  <c r="Y73" i="3" l="1"/>
  <c r="Z73" i="3" s="1"/>
  <c r="Y2" i="3"/>
  <c r="Z2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4" i="3"/>
  <c r="Z4" i="3" s="1"/>
  <c r="Y6" i="3"/>
  <c r="Z6" i="3" s="1"/>
  <c r="Y7" i="3"/>
  <c r="Z7" i="3" s="1"/>
  <c r="Y8" i="3"/>
  <c r="Z8" i="3" s="1"/>
  <c r="Y9" i="3"/>
  <c r="Z9" i="3" s="1"/>
  <c r="Y10" i="3"/>
  <c r="Z10" i="3" s="1"/>
  <c r="G42" i="3"/>
  <c r="H42" i="3"/>
  <c r="I42" i="3"/>
  <c r="P42" i="3" s="1"/>
  <c r="Y64" i="3" s="1"/>
  <c r="Z64" i="3" s="1"/>
  <c r="N42" i="3"/>
  <c r="G44" i="3"/>
  <c r="H44" i="3"/>
  <c r="I44" i="3"/>
  <c r="P44" i="3" s="1"/>
  <c r="Y65" i="3" s="1"/>
  <c r="Z65" i="3" s="1"/>
  <c r="N44" i="3"/>
  <c r="G47" i="3"/>
  <c r="H47" i="3"/>
  <c r="I47" i="3"/>
  <c r="P47" i="3" s="1"/>
  <c r="Y66" i="3" s="1"/>
  <c r="Z66" i="3" s="1"/>
  <c r="N47" i="3"/>
  <c r="G50" i="3"/>
  <c r="H50" i="3"/>
  <c r="I50" i="3"/>
  <c r="P50" i="3" s="1"/>
  <c r="Y67" i="3" s="1"/>
  <c r="Z67" i="3" s="1"/>
  <c r="N50" i="3"/>
  <c r="R50" i="1" s="1"/>
  <c r="G51" i="3"/>
  <c r="H51" i="3"/>
  <c r="I51" i="3"/>
  <c r="P51" i="3" s="1"/>
  <c r="Y68" i="3" s="1"/>
  <c r="Z68" i="3" s="1"/>
  <c r="N51" i="3"/>
  <c r="G53" i="3"/>
  <c r="H53" i="3"/>
  <c r="I53" i="3"/>
  <c r="P53" i="3" s="1"/>
  <c r="Y69" i="3" s="1"/>
  <c r="Z69" i="3" s="1"/>
  <c r="N53" i="3"/>
  <c r="G55" i="3"/>
  <c r="H55" i="3"/>
  <c r="I55" i="3"/>
  <c r="P55" i="3" s="1"/>
  <c r="Y70" i="3" s="1"/>
  <c r="Z70" i="3" s="1"/>
  <c r="N55" i="3"/>
  <c r="G61" i="3"/>
  <c r="H61" i="3"/>
  <c r="I61" i="3"/>
  <c r="P61" i="3" s="1"/>
  <c r="Y72" i="3" s="1"/>
  <c r="N61" i="3"/>
  <c r="G62" i="3"/>
  <c r="H62" i="3"/>
  <c r="I62" i="3"/>
  <c r="P62" i="3" s="1"/>
  <c r="N62" i="3"/>
  <c r="G21" i="3"/>
  <c r="H21" i="3"/>
  <c r="I21" i="3"/>
  <c r="P21" i="3" s="1"/>
  <c r="N21" i="3"/>
  <c r="G22" i="3"/>
  <c r="H22" i="3"/>
  <c r="I22" i="3"/>
  <c r="P22" i="3" s="1"/>
  <c r="N22" i="3"/>
  <c r="G23" i="3"/>
  <c r="H23" i="3"/>
  <c r="I23" i="3"/>
  <c r="P23" i="3" s="1"/>
  <c r="N23" i="3"/>
  <c r="G25" i="3"/>
  <c r="H25" i="3"/>
  <c r="G26" i="3"/>
  <c r="H26" i="3"/>
  <c r="N26" i="3"/>
  <c r="G27" i="3"/>
  <c r="H27" i="3"/>
  <c r="P27" i="3"/>
  <c r="N27" i="3"/>
  <c r="G29" i="3"/>
  <c r="H29" i="3"/>
  <c r="K29" i="3" s="1"/>
  <c r="O29" i="3" s="1"/>
  <c r="G30" i="3"/>
  <c r="H30" i="3"/>
  <c r="I30" i="3"/>
  <c r="P30" i="3" s="1"/>
  <c r="N30" i="3"/>
  <c r="G31" i="3"/>
  <c r="H31" i="3"/>
  <c r="I31" i="3"/>
  <c r="P31" i="3" s="1"/>
  <c r="N31" i="3"/>
  <c r="G32" i="3"/>
  <c r="H32" i="3"/>
  <c r="I32" i="3"/>
  <c r="P32" i="3" s="1"/>
  <c r="N32" i="3"/>
  <c r="G34" i="3"/>
  <c r="H34" i="3"/>
  <c r="I34" i="3"/>
  <c r="P34" i="3" s="1"/>
  <c r="N34" i="3"/>
  <c r="G35" i="3"/>
  <c r="H35" i="3"/>
  <c r="I35" i="3"/>
  <c r="P35" i="3" s="1"/>
  <c r="N35" i="3"/>
  <c r="G36" i="3"/>
  <c r="H36" i="3"/>
  <c r="I36" i="3"/>
  <c r="P36" i="3" s="1"/>
  <c r="N36" i="3"/>
  <c r="G37" i="3"/>
  <c r="H37" i="3"/>
  <c r="I37" i="3"/>
  <c r="P37" i="3" s="1"/>
  <c r="N37" i="3"/>
  <c r="G39" i="3"/>
  <c r="H39" i="3"/>
  <c r="I39" i="3"/>
  <c r="P39" i="3" s="1"/>
  <c r="N39" i="3"/>
  <c r="G40" i="3"/>
  <c r="H40" i="3"/>
  <c r="I40" i="3"/>
  <c r="P40" i="3" s="1"/>
  <c r="Y63" i="3" s="1"/>
  <c r="Z63" i="3" s="1"/>
  <c r="N40" i="3"/>
  <c r="D20" i="7"/>
  <c r="D21" i="7"/>
  <c r="D22" i="7"/>
  <c r="D23" i="7"/>
  <c r="D24" i="7"/>
  <c r="D25" i="7"/>
  <c r="D26" i="7"/>
  <c r="D27" i="7"/>
  <c r="D28" i="7"/>
  <c r="D19" i="7"/>
  <c r="D77" i="2"/>
  <c r="D76" i="2"/>
  <c r="O59" i="2"/>
  <c r="O39" i="2"/>
  <c r="O40" i="2"/>
  <c r="O55" i="2"/>
  <c r="O56" i="2"/>
  <c r="O57" i="2"/>
  <c r="O51" i="2"/>
  <c r="O48" i="2"/>
  <c r="O9" i="2"/>
  <c r="O30" i="2"/>
  <c r="O50" i="2"/>
  <c r="O43" i="2"/>
  <c r="O44" i="2"/>
  <c r="O45" i="2"/>
  <c r="O46" i="2"/>
  <c r="O29" i="2"/>
  <c r="O15" i="2"/>
  <c r="O16" i="2"/>
  <c r="O17" i="2"/>
  <c r="O18" i="2"/>
  <c r="O19" i="2"/>
  <c r="O20" i="2"/>
  <c r="O21" i="2"/>
  <c r="O22" i="2"/>
  <c r="O23" i="2"/>
  <c r="O36" i="2"/>
  <c r="O37" i="2"/>
  <c r="O38" i="2"/>
  <c r="O41" i="2"/>
  <c r="O42" i="2"/>
  <c r="O47" i="2"/>
  <c r="O49" i="2"/>
  <c r="O52" i="2"/>
  <c r="O53" i="2"/>
  <c r="O54" i="2"/>
  <c r="O58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3" i="2"/>
  <c r="O4" i="2"/>
  <c r="O5" i="2"/>
  <c r="O6" i="2"/>
  <c r="O7" i="2"/>
  <c r="O8" i="2"/>
  <c r="O10" i="2"/>
  <c r="O11" i="2"/>
  <c r="O12" i="2"/>
  <c r="O13" i="2"/>
  <c r="O14" i="2"/>
  <c r="O24" i="2"/>
  <c r="O25" i="2"/>
  <c r="O26" i="2"/>
  <c r="O27" i="2"/>
  <c r="O28" i="2"/>
  <c r="O31" i="2"/>
  <c r="O32" i="2"/>
  <c r="O33" i="2"/>
  <c r="O34" i="2"/>
  <c r="O35" i="2"/>
  <c r="O2" i="2"/>
  <c r="G14" i="7"/>
  <c r="Q14" i="7" s="1"/>
  <c r="G15" i="7"/>
  <c r="Q15" i="7" s="1"/>
  <c r="K15" i="7"/>
  <c r="K14" i="7"/>
  <c r="K2" i="1"/>
  <c r="F2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D72" i="2"/>
  <c r="D71" i="2"/>
  <c r="D70" i="2"/>
  <c r="D69" i="2"/>
  <c r="D68" i="2"/>
  <c r="D60" i="2"/>
  <c r="D56" i="2"/>
  <c r="D42" i="2"/>
  <c r="D41" i="2"/>
  <c r="D25" i="2"/>
  <c r="D19" i="2"/>
  <c r="D15" i="2"/>
  <c r="D13" i="2"/>
  <c r="D5" i="2"/>
  <c r="D2" i="2"/>
  <c r="D75" i="2"/>
  <c r="D74" i="2"/>
  <c r="D73" i="2"/>
  <c r="D65" i="2"/>
  <c r="D64" i="2"/>
  <c r="D63" i="2"/>
  <c r="D54" i="2"/>
  <c r="D35" i="2"/>
  <c r="D31" i="2"/>
  <c r="D26" i="2"/>
  <c r="D17" i="2"/>
  <c r="D12" i="2"/>
  <c r="D10" i="2"/>
  <c r="D7" i="2"/>
  <c r="F2" i="7"/>
  <c r="K25" i="3" l="1"/>
  <c r="O25" i="3" s="1"/>
  <c r="K23" i="3"/>
  <c r="K26" i="3"/>
  <c r="O26" i="3" s="1"/>
  <c r="K62" i="3"/>
  <c r="O62" i="3" s="1"/>
  <c r="K55" i="3"/>
  <c r="K51" i="3"/>
  <c r="O51" i="3" s="1"/>
  <c r="K31" i="3"/>
  <c r="O31" i="3" s="1"/>
  <c r="K61" i="3"/>
  <c r="O61" i="3" s="1"/>
  <c r="K53" i="3"/>
  <c r="K50" i="3"/>
  <c r="O50" i="3" s="1"/>
  <c r="K40" i="3"/>
  <c r="O40" i="3" s="1"/>
  <c r="K37" i="3"/>
  <c r="K30" i="3"/>
  <c r="O30" i="3" s="1"/>
  <c r="K27" i="3"/>
  <c r="O27" i="3" s="1"/>
  <c r="K22" i="3"/>
  <c r="O22" i="3" s="1"/>
  <c r="K39" i="3"/>
  <c r="O39" i="3" s="1"/>
  <c r="K21" i="3"/>
  <c r="Z72" i="3"/>
  <c r="K32" i="3"/>
  <c r="O32" i="3" s="1"/>
  <c r="K44" i="3"/>
  <c r="O44" i="3" s="1"/>
  <c r="K36" i="3"/>
  <c r="O36" i="3" s="1"/>
  <c r="K34" i="3"/>
  <c r="O34" i="3" s="1"/>
  <c r="K47" i="3"/>
  <c r="O47" i="3" s="1"/>
  <c r="K42" i="3"/>
  <c r="Y71" i="3"/>
  <c r="Z71" i="3" s="1"/>
  <c r="K35" i="3"/>
  <c r="O102" i="2"/>
  <c r="P15" i="7"/>
  <c r="O15" i="7"/>
  <c r="P14" i="7"/>
  <c r="O14" i="7"/>
  <c r="K7" i="7"/>
  <c r="K8" i="7"/>
  <c r="K9" i="7"/>
  <c r="K10" i="7"/>
  <c r="K11" i="7"/>
  <c r="K12" i="7"/>
  <c r="K13" i="7"/>
  <c r="K6" i="7"/>
  <c r="G7" i="7"/>
  <c r="P7" i="7" s="1"/>
  <c r="G8" i="7"/>
  <c r="O8" i="7" s="1"/>
  <c r="G9" i="7"/>
  <c r="P9" i="7" s="1"/>
  <c r="G10" i="7"/>
  <c r="G11" i="7"/>
  <c r="G12" i="7"/>
  <c r="G13" i="7"/>
  <c r="G6" i="7"/>
  <c r="D2" i="6"/>
  <c r="I7" i="6"/>
  <c r="I8" i="6"/>
  <c r="I9" i="6"/>
  <c r="I10" i="6"/>
  <c r="I11" i="6"/>
  <c r="I12" i="6"/>
  <c r="I13" i="6"/>
  <c r="I14" i="6"/>
  <c r="I15" i="6"/>
  <c r="I16" i="6"/>
  <c r="I6" i="6"/>
  <c r="H7" i="6"/>
  <c r="H8" i="6"/>
  <c r="H9" i="6"/>
  <c r="H10" i="6"/>
  <c r="H11" i="6"/>
  <c r="H12" i="6"/>
  <c r="H13" i="6"/>
  <c r="H14" i="6"/>
  <c r="H15" i="6"/>
  <c r="H16" i="6"/>
  <c r="H6" i="6"/>
  <c r="J8" i="6"/>
  <c r="K8" i="6" s="1"/>
  <c r="J9" i="6"/>
  <c r="K9" i="6" s="1"/>
  <c r="J10" i="6"/>
  <c r="K10" i="6" s="1"/>
  <c r="J11" i="6"/>
  <c r="K11" i="6" s="1"/>
  <c r="J13" i="6"/>
  <c r="K13" i="6" s="1"/>
  <c r="J14" i="6"/>
  <c r="K14" i="6" s="1"/>
  <c r="J15" i="6"/>
  <c r="K15" i="6" s="1"/>
  <c r="J16" i="6"/>
  <c r="K16" i="6" s="1"/>
  <c r="J6" i="6"/>
  <c r="K6" i="6" s="1"/>
  <c r="Y29" i="3"/>
  <c r="Z29" i="3" s="1"/>
  <c r="P5" i="3"/>
  <c r="Y31" i="3" s="1"/>
  <c r="Z31" i="3" s="1"/>
  <c r="Y32" i="3"/>
  <c r="Z32" i="3" s="1"/>
  <c r="P7" i="3"/>
  <c r="Y40" i="3" s="1"/>
  <c r="Z40" i="3" s="1"/>
  <c r="Y44" i="3"/>
  <c r="Z44" i="3" s="1"/>
  <c r="P9" i="3"/>
  <c r="Y51" i="3" s="1"/>
  <c r="Z51" i="3" s="1"/>
  <c r="P11" i="3"/>
  <c r="Y55" i="3" s="1"/>
  <c r="Z55" i="3" s="1"/>
  <c r="P16" i="3"/>
  <c r="P17" i="3"/>
  <c r="P20" i="3"/>
  <c r="Y3" i="3"/>
  <c r="Z3" i="3" s="1"/>
  <c r="AC2" i="1"/>
  <c r="AD2" i="1"/>
  <c r="T2" i="1"/>
  <c r="O2" i="1"/>
  <c r="M2" i="1"/>
  <c r="N20" i="3"/>
  <c r="H20" i="3"/>
  <c r="G20" i="3"/>
  <c r="N19" i="3"/>
  <c r="H19" i="3"/>
  <c r="G19" i="3"/>
  <c r="N18" i="3"/>
  <c r="H18" i="3"/>
  <c r="G18" i="3"/>
  <c r="N17" i="3"/>
  <c r="H17" i="3"/>
  <c r="G17" i="3"/>
  <c r="N16" i="3"/>
  <c r="H16" i="3"/>
  <c r="G16" i="3"/>
  <c r="N15" i="3"/>
  <c r="H15" i="3"/>
  <c r="G15" i="3"/>
  <c r="N14" i="3"/>
  <c r="H14" i="3"/>
  <c r="G14" i="3"/>
  <c r="N13" i="3"/>
  <c r="H13" i="3"/>
  <c r="G13" i="3"/>
  <c r="N12" i="3"/>
  <c r="H12" i="3"/>
  <c r="G12" i="3"/>
  <c r="N11" i="3"/>
  <c r="H11" i="3"/>
  <c r="G11" i="3"/>
  <c r="N10" i="3"/>
  <c r="H10" i="3"/>
  <c r="G10" i="3"/>
  <c r="N9" i="3"/>
  <c r="H9" i="3"/>
  <c r="G9" i="3"/>
  <c r="N8" i="3"/>
  <c r="H8" i="3"/>
  <c r="G8" i="3"/>
  <c r="N7" i="3"/>
  <c r="H7" i="3"/>
  <c r="G7" i="3"/>
  <c r="N6" i="3"/>
  <c r="H6" i="3"/>
  <c r="G6" i="3"/>
  <c r="N5" i="3"/>
  <c r="H5" i="3"/>
  <c r="G5" i="3"/>
  <c r="N4" i="3"/>
  <c r="H4" i="3"/>
  <c r="G4" i="3"/>
  <c r="N3" i="3"/>
  <c r="H3" i="3"/>
  <c r="G3" i="3"/>
  <c r="N2" i="3"/>
  <c r="R2" i="1" s="1"/>
  <c r="H2" i="3"/>
  <c r="G2" i="3"/>
  <c r="O55" i="3" l="1"/>
  <c r="O53" i="3"/>
  <c r="O42" i="3"/>
  <c r="O37" i="3"/>
  <c r="K18" i="3"/>
  <c r="O18" i="3" s="1"/>
  <c r="O21" i="3"/>
  <c r="O23" i="3"/>
  <c r="K12" i="3"/>
  <c r="O12" i="3" s="1"/>
  <c r="O35" i="3"/>
  <c r="Y25" i="3"/>
  <c r="Z25" i="3" s="1"/>
  <c r="Y5" i="3"/>
  <c r="Z5" i="3" s="1"/>
  <c r="K7" i="3"/>
  <c r="Q6" i="7"/>
  <c r="O6" i="7"/>
  <c r="G28" i="7"/>
  <c r="M28" i="7" s="1"/>
  <c r="G27" i="7"/>
  <c r="M27" i="7" s="1"/>
  <c r="O7" i="7"/>
  <c r="G20" i="7" s="1"/>
  <c r="M20" i="7" s="1"/>
  <c r="P8" i="7"/>
  <c r="G21" i="7" s="1"/>
  <c r="M21" i="7" s="1"/>
  <c r="K2" i="3"/>
  <c r="K6" i="3"/>
  <c r="K14" i="3"/>
  <c r="K17" i="3"/>
  <c r="K3" i="3"/>
  <c r="K15" i="3"/>
  <c r="K19" i="3"/>
  <c r="K9" i="3"/>
  <c r="K20" i="3"/>
  <c r="K4" i="3"/>
  <c r="K5" i="3"/>
  <c r="K10" i="3"/>
  <c r="K13" i="3"/>
  <c r="K8" i="3"/>
  <c r="K16" i="3"/>
  <c r="K11" i="3"/>
  <c r="Q7" i="7"/>
  <c r="P6" i="7"/>
  <c r="O9" i="7"/>
  <c r="G22" i="7" s="1"/>
  <c r="M22" i="7" s="1"/>
  <c r="Q8" i="7"/>
  <c r="P13" i="7"/>
  <c r="P12" i="7"/>
  <c r="P11" i="7"/>
  <c r="P10" i="7"/>
  <c r="Q9" i="7"/>
  <c r="O11" i="7"/>
  <c r="Q11" i="7"/>
  <c r="O10" i="7"/>
  <c r="Q10" i="7"/>
  <c r="O13" i="7"/>
  <c r="Q13" i="7"/>
  <c r="O12" i="7"/>
  <c r="Q12" i="7"/>
  <c r="O17" i="3" l="1"/>
  <c r="O15" i="3"/>
  <c r="O14" i="3"/>
  <c r="O9" i="3"/>
  <c r="O19" i="3"/>
  <c r="O7" i="3"/>
  <c r="O6" i="3"/>
  <c r="O3" i="3"/>
  <c r="O2" i="3"/>
  <c r="AB2" i="1" s="1"/>
  <c r="C2" i="1"/>
  <c r="G23" i="7"/>
  <c r="M23" i="7" s="1"/>
  <c r="G19" i="7"/>
  <c r="M19" i="7" s="1"/>
  <c r="G25" i="7"/>
  <c r="M25" i="7" s="1"/>
  <c r="G26" i="7"/>
  <c r="M26" i="7" s="1"/>
  <c r="G24" i="7"/>
  <c r="M24" i="7" s="1"/>
  <c r="O8" i="3"/>
  <c r="O20" i="3"/>
  <c r="O16" i="3"/>
  <c r="O4" i="3"/>
  <c r="O13" i="3"/>
  <c r="O10" i="3"/>
  <c r="O11" i="3"/>
  <c r="O5" i="3"/>
  <c r="P12" i="3"/>
  <c r="Y61" i="3" s="1"/>
  <c r="Z61" i="3" s="1"/>
  <c r="P14" i="3"/>
  <c r="Y26" i="3"/>
  <c r="Z26" i="3" s="1"/>
  <c r="P19" i="3"/>
  <c r="P8" i="3"/>
  <c r="Y50" i="3" s="1"/>
  <c r="Z50" i="3" s="1"/>
  <c r="P4" i="3"/>
  <c r="Y27" i="3" s="1"/>
  <c r="Z27" i="3" s="1"/>
  <c r="P3" i="3"/>
  <c r="Y23" i="3" s="1"/>
  <c r="Z23" i="3" s="1"/>
  <c r="P10" i="3"/>
  <c r="Y53" i="3" s="1"/>
  <c r="Z53" i="3" s="1"/>
  <c r="Y20" i="3"/>
  <c r="Z20" i="3" s="1"/>
  <c r="J12" i="6"/>
  <c r="K12" i="6" s="1"/>
  <c r="Y42" i="3"/>
  <c r="Z42" i="3" s="1"/>
  <c r="Y47" i="3"/>
  <c r="Z47" i="3" s="1"/>
  <c r="Y19" i="3"/>
  <c r="Z19" i="3" s="1"/>
  <c r="Y21" i="3"/>
  <c r="Z21" i="3" s="1"/>
  <c r="P15" i="3"/>
  <c r="Y37" i="3"/>
  <c r="Z37" i="3" s="1"/>
  <c r="J7" i="6"/>
  <c r="K7" i="6" s="1"/>
  <c r="Y39" i="3"/>
  <c r="Z39" i="3" s="1"/>
  <c r="P6" i="3"/>
  <c r="Y36" i="3" s="1"/>
  <c r="Z36" i="3" s="1"/>
  <c r="P13" i="3"/>
  <c r="Y62" i="3" s="1"/>
  <c r="Z62" i="3" s="1"/>
  <c r="Y18" i="3"/>
  <c r="Z18" i="3" s="1"/>
  <c r="Y35" i="3"/>
  <c r="Z35" i="3" s="1"/>
  <c r="Y34" i="3"/>
  <c r="Z34" i="3" s="1"/>
  <c r="P18" i="3"/>
  <c r="Y22" i="3"/>
  <c r="Z22" i="3" s="1"/>
  <c r="P2" i="3"/>
  <c r="Y17" i="3" s="1"/>
  <c r="Z17" i="3" s="1"/>
  <c r="Y30" i="3"/>
  <c r="Z30" i="3" s="1"/>
</calcChain>
</file>

<file path=xl/sharedStrings.xml><?xml version="1.0" encoding="utf-8"?>
<sst xmlns="http://schemas.openxmlformats.org/spreadsheetml/2006/main" count="2408" uniqueCount="421">
  <si>
    <t>Ignition-Event Count</t>
  </si>
  <si>
    <t>Time Cue Number</t>
  </si>
  <si>
    <t>Ignition Seconds</t>
  </si>
  <si>
    <t>Number Of Devices</t>
  </si>
  <si>
    <t>Unused1</t>
  </si>
  <si>
    <t>Unused2</t>
  </si>
  <si>
    <t>Chain Identifier</t>
  </si>
  <si>
    <t>Lockout Identifier</t>
  </si>
  <si>
    <t>Device Delay</t>
  </si>
  <si>
    <t>Prefire Delay</t>
  </si>
  <si>
    <t>Item Name</t>
  </si>
  <si>
    <t>Caliber</t>
  </si>
  <si>
    <t>Category</t>
  </si>
  <si>
    <t>Angles</t>
  </si>
  <si>
    <t>Position Name</t>
  </si>
  <si>
    <t>Position Distance (m)</t>
  </si>
  <si>
    <t>Module Type</t>
  </si>
  <si>
    <t>Module Address</t>
  </si>
  <si>
    <t>Slat Address</t>
  </si>
  <si>
    <t>Pin Address</t>
  </si>
  <si>
    <t>Unused4</t>
  </si>
  <si>
    <t>Notes</t>
  </si>
  <si>
    <t>Product ID</t>
  </si>
  <si>
    <t>Mfg And Mfg ID</t>
  </si>
  <si>
    <t>Unique ID</t>
  </si>
  <si>
    <t>Location Primary</t>
  </si>
  <si>
    <t>Location Secondary</t>
  </si>
  <si>
    <t>Ignition Time*</t>
  </si>
  <si>
    <t>Device Ignition Time*</t>
  </si>
  <si>
    <t>Effect Time*</t>
  </si>
  <si>
    <t>Mortar Caliber</t>
  </si>
  <si>
    <t>Track Identifier</t>
  </si>
  <si>
    <t>Fireballs (2)</t>
  </si>
  <si>
    <t>Fireball</t>
  </si>
  <si>
    <t>|</t>
  </si>
  <si>
    <t>Pos-01</t>
  </si>
  <si>
    <t>Default</t>
  </si>
  <si>
    <t>Enormous Eruption</t>
  </si>
  <si>
    <t>Fountains</t>
  </si>
  <si>
    <t>Pos-02</t>
  </si>
  <si>
    <t>Mad Dog</t>
  </si>
  <si>
    <t>Cake</t>
  </si>
  <si>
    <t>High Voltage</t>
  </si>
  <si>
    <t>Warrior TeePee</t>
  </si>
  <si>
    <t>Dragon Throne</t>
  </si>
  <si>
    <t>Alien Disco</t>
  </si>
  <si>
    <t>Rocket (2)</t>
  </si>
  <si>
    <t>Rocket</t>
  </si>
  <si>
    <t>Wild Bear</t>
  </si>
  <si>
    <t>Rainbow</t>
  </si>
  <si>
    <t>1.5"</t>
  </si>
  <si>
    <t>Apocalypse</t>
  </si>
  <si>
    <t>Firecracker Lady</t>
  </si>
  <si>
    <t>Sunshine State</t>
  </si>
  <si>
    <t>Supernova</t>
  </si>
  <si>
    <t>Widow Maker</t>
  </si>
  <si>
    <t>Huge White Strobe</t>
  </si>
  <si>
    <t>http://www.finalefireworks.com/api/fireworks/1000132</t>
  </si>
  <si>
    <t>Midnight Sunburn</t>
  </si>
  <si>
    <t>http://www.finalefireworks.com/api/fireworks/1000133</t>
  </si>
  <si>
    <t>Dragons Breath</t>
  </si>
  <si>
    <t>http://www.finalefireworks.com/api/fireworks/1000134</t>
  </si>
  <si>
    <t>High Riser</t>
  </si>
  <si>
    <t>http://www.finalefireworks.com/api/fireworks/1000135</t>
  </si>
  <si>
    <t>Vampire Invasion</t>
  </si>
  <si>
    <t>http://www.finalefireworks.com/api/fireworks/1000136</t>
  </si>
  <si>
    <t>Guns for Hire</t>
  </si>
  <si>
    <t>http://www.finalefireworks.com/api/fireworks/1000137</t>
  </si>
  <si>
    <t>Melted Neon</t>
  </si>
  <si>
    <t>http://www.finalefireworks.com/api/fireworks/1000138</t>
  </si>
  <si>
    <t>Rocket (1)</t>
  </si>
  <si>
    <t>http://www.finalefireworks.com/api/fireworks/1000139</t>
  </si>
  <si>
    <t>Mammoth Crackle</t>
  </si>
  <si>
    <t>http://www.finalefireworks.com/api/fireworks/1000140</t>
  </si>
  <si>
    <t>Willow Explosion</t>
  </si>
  <si>
    <t>http://www.finalefireworks.com/api/fireworks/1000141</t>
  </si>
  <si>
    <t>http://www.finalefireworks.com/api/fireworks/1000142</t>
  </si>
  <si>
    <t>Mammoth Brocade</t>
  </si>
  <si>
    <t>http://www.finalefireworks.com/api/fireworks/1000143</t>
  </si>
  <si>
    <t>Daddy-o</t>
  </si>
  <si>
    <t>Shells</t>
  </si>
  <si>
    <t>http://www.finalefireworks.com/api/fireworks/1000144</t>
  </si>
  <si>
    <t>http://www.finalefireworks.com/api/fireworks/1000145</t>
  </si>
  <si>
    <t>Mammoth Sun Ring</t>
  </si>
  <si>
    <t>http://www.finalefireworks.com/api/fireworks/1000146</t>
  </si>
  <si>
    <t>Flower Power</t>
  </si>
  <si>
    <t>http://www.finalefireworks.com/api/fireworks/1000147</t>
  </si>
  <si>
    <t>Cirque De Pyro</t>
  </si>
  <si>
    <t>http://www.finalefireworks.com/api/fireworks/1000148</t>
  </si>
  <si>
    <t>Hydrogen Bomb</t>
  </si>
  <si>
    <t>http://www.finalefireworks.com/api/fireworks/1000149</t>
  </si>
  <si>
    <t>American Anthem</t>
  </si>
  <si>
    <t>http://www.finalefireworks.com/api/fireworks/1000150</t>
  </si>
  <si>
    <t>http://www.finalefireworks.com/api/fireworks/1000151</t>
  </si>
  <si>
    <t>Danger Zone</t>
  </si>
  <si>
    <t>http://www.finalefireworks.com/api/fireworks/1000152</t>
  </si>
  <si>
    <t>http://www.finalefireworks.com/api/fireworks/1000153</t>
  </si>
  <si>
    <t>Crocadile Hunter</t>
  </si>
  <si>
    <t>http://www.finalefireworks.com/api/fireworks/1000154</t>
  </si>
  <si>
    <t>Uncle Sam</t>
  </si>
  <si>
    <t>http://www.finalefireworks.com/api/fireworks/1000155</t>
  </si>
  <si>
    <t>http://www.finalefireworks.com/api/fireworks/1000156</t>
  </si>
  <si>
    <t>Midnight</t>
  </si>
  <si>
    <t>http://www.finalefireworks.com/api/fireworks/1000157</t>
  </si>
  <si>
    <t>http://www.finalefireworks.com/api/fireworks/1000158</t>
  </si>
  <si>
    <t xml:space="preserve">Pyro Cloud Buster </t>
  </si>
  <si>
    <t>http://www.finalefireworks.com/api/fireworks/1000159</t>
  </si>
  <si>
    <t>Green with Envy</t>
  </si>
  <si>
    <t>http://www.finalefireworks.com/api/fireworks/1000160</t>
  </si>
  <si>
    <t>Wickedly Awesome</t>
  </si>
  <si>
    <t>http://www.finalefireworks.com/api/fireworks/1000161</t>
  </si>
  <si>
    <t>Can u hear me now</t>
  </si>
  <si>
    <t>http://www.finalefireworks.com/api/fireworks/1000162</t>
  </si>
  <si>
    <t>http://www.finalefireworks.com/api/fireworks/1000163</t>
  </si>
  <si>
    <t>http://www.finalefireworks.com/api/fireworks/1000164</t>
  </si>
  <si>
    <t>Glitter Bomb</t>
  </si>
  <si>
    <t>http://www.finalefireworks.com/api/fireworks/1000165</t>
  </si>
  <si>
    <t>Take 2</t>
  </si>
  <si>
    <t>http://www.finalefireworks.com/api/fireworks/1000166</t>
  </si>
  <si>
    <t>Rack (E)</t>
  </si>
  <si>
    <t>http://www.finalefireworks.com/api/fireworks/1000167</t>
  </si>
  <si>
    <t>Sassy</t>
  </si>
  <si>
    <t>The Weasel</t>
  </si>
  <si>
    <t>Phandamonium</t>
  </si>
  <si>
    <t>Rack (G)</t>
  </si>
  <si>
    <t>Bonfire Nights</t>
  </si>
  <si>
    <t>PDL1</t>
  </si>
  <si>
    <t>Sequencer</t>
  </si>
  <si>
    <t>Rack (D)</t>
  </si>
  <si>
    <t>PDL2</t>
  </si>
  <si>
    <t>Show Order</t>
  </si>
  <si>
    <t>Firework List</t>
  </si>
  <si>
    <t>In Show</t>
  </si>
  <si>
    <t>Duration</t>
  </si>
  <si>
    <t>Verifified</t>
  </si>
  <si>
    <t># Shots</t>
  </si>
  <si>
    <t>Type</t>
  </si>
  <si>
    <t>Group</t>
  </si>
  <si>
    <t>Supplier</t>
  </si>
  <si>
    <t>Collected</t>
  </si>
  <si>
    <t>Quantity</t>
  </si>
  <si>
    <t>Y</t>
  </si>
  <si>
    <t>9 Shot</t>
  </si>
  <si>
    <t>Chicago Fire</t>
  </si>
  <si>
    <t>Phantom</t>
  </si>
  <si>
    <t>Crazy Train</t>
  </si>
  <si>
    <t>Daddy-O</t>
  </si>
  <si>
    <t>Fountain</t>
  </si>
  <si>
    <t>Fan Cake</t>
  </si>
  <si>
    <t>Hannibal</t>
  </si>
  <si>
    <t>Hot Tamale</t>
  </si>
  <si>
    <t>Master Show</t>
  </si>
  <si>
    <t>Mt Everest</t>
  </si>
  <si>
    <t>Noise Maker</t>
  </si>
  <si>
    <t>cake</t>
  </si>
  <si>
    <t>N</t>
  </si>
  <si>
    <t>Willow</t>
  </si>
  <si>
    <t>Rack A</t>
  </si>
  <si>
    <t>Rack B</t>
  </si>
  <si>
    <t>Rack C</t>
  </si>
  <si>
    <t>Rack D</t>
  </si>
  <si>
    <t>Rack E</t>
  </si>
  <si>
    <t>Rack F</t>
  </si>
  <si>
    <t>Rack G</t>
  </si>
  <si>
    <t>Rack H</t>
  </si>
  <si>
    <t>Connected</t>
  </si>
  <si>
    <t>FW#</t>
  </si>
  <si>
    <t>Firework Setup</t>
  </si>
  <si>
    <t>Firework Name</t>
  </si>
  <si>
    <t>Fuse Duration</t>
  </si>
  <si>
    <t>Air Travel Time</t>
  </si>
  <si>
    <t>Effect Duration</t>
  </si>
  <si>
    <t>Effect Time</t>
  </si>
  <si>
    <t>Cue</t>
  </si>
  <si>
    <t>Position</t>
  </si>
  <si>
    <t>Launch</t>
  </si>
  <si>
    <t>Finish</t>
  </si>
  <si>
    <t>ATT</t>
  </si>
  <si>
    <t>Original Sequence</t>
  </si>
  <si>
    <t>Updated Sequence</t>
  </si>
  <si>
    <t>Jason</t>
  </si>
  <si>
    <t>To Buy</t>
  </si>
  <si>
    <t>Tiki Bombs</t>
  </si>
  <si>
    <t xml:space="preserve">Shells (noise Only) </t>
  </si>
  <si>
    <t>Rockets</t>
  </si>
  <si>
    <t>Firework Junctions</t>
  </si>
  <si>
    <t>MJG Technologies</t>
  </si>
  <si>
    <t>Airfloat Charcoal</t>
  </si>
  <si>
    <t>Mindy Materials (10lb)</t>
  </si>
  <si>
    <t>MJG Ignighters (15ft)</t>
  </si>
  <si>
    <t>Metal Tape</t>
  </si>
  <si>
    <t>Nashua</t>
  </si>
  <si>
    <t>Witchcraft</t>
  </si>
  <si>
    <t>Parrots Prattle</t>
  </si>
  <si>
    <t>Whisteling Cake</t>
  </si>
  <si>
    <t>N/A</t>
  </si>
  <si>
    <t>Total Shots</t>
  </si>
  <si>
    <t>Ignition Time (Show)</t>
  </si>
  <si>
    <t>Ignition Seconds (Show)</t>
  </si>
  <si>
    <t>Ignition Seconds (Sequencer)</t>
  </si>
  <si>
    <t>Travel Time</t>
  </si>
  <si>
    <t>Program Delay</t>
  </si>
  <si>
    <t>Firework</t>
  </si>
  <si>
    <t>Duration:</t>
  </si>
  <si>
    <t>Start Time:</t>
  </si>
  <si>
    <t>Finish Time:</t>
  </si>
  <si>
    <t>Effect End Time (Show)</t>
  </si>
  <si>
    <t>Seconds</t>
  </si>
  <si>
    <t>IL</t>
  </si>
  <si>
    <t>Leader Fuse Type</t>
  </si>
  <si>
    <t>LF</t>
  </si>
  <si>
    <t>BR</t>
  </si>
  <si>
    <t>SH</t>
  </si>
  <si>
    <t>SN</t>
  </si>
  <si>
    <t>SB</t>
  </si>
  <si>
    <t>SF</t>
  </si>
  <si>
    <t>DS</t>
  </si>
  <si>
    <t>Fuse Type</t>
  </si>
  <si>
    <t>Quickmatch</t>
  </si>
  <si>
    <t>Pink Fuse</t>
  </si>
  <si>
    <t>Custom</t>
  </si>
  <si>
    <t>Rack ID</t>
  </si>
  <si>
    <t>Leader Dist between Shells (in)</t>
  </si>
  <si>
    <t>Shell Fuse Length (in)</t>
  </si>
  <si>
    <t>A</t>
  </si>
  <si>
    <t>B</t>
  </si>
  <si>
    <t>C</t>
  </si>
  <si>
    <t>D</t>
  </si>
  <si>
    <t>E</t>
  </si>
  <si>
    <t>F</t>
  </si>
  <si>
    <t>G</t>
  </si>
  <si>
    <t>H</t>
  </si>
  <si>
    <t>Initial Leader Fuse Length (in)</t>
  </si>
  <si>
    <t>Seconds per Inch</t>
  </si>
  <si>
    <t># of Shells in Sequence</t>
  </si>
  <si>
    <t>Air Travel Time (s)</t>
  </si>
  <si>
    <t>Fast Fuse</t>
  </si>
  <si>
    <t>Shell Leader Fuses (s/in)</t>
  </si>
  <si>
    <t>Shell Fuse Burn Rate (s/in)</t>
  </si>
  <si>
    <t>Leader Burn Rate (s/in)</t>
  </si>
  <si>
    <t>First Shell Effect (s)</t>
  </si>
  <si>
    <t>Last Shell Effect (s)</t>
  </si>
  <si>
    <t>N Shell Effect (s)</t>
  </si>
  <si>
    <t>N Shell Number</t>
  </si>
  <si>
    <t>Pyro Cloud Buster</t>
  </si>
  <si>
    <t>small green bursts 1</t>
  </si>
  <si>
    <t>on own 2</t>
  </si>
  <si>
    <t>Can you hear me now</t>
  </si>
  <si>
    <t>Salutes</t>
  </si>
  <si>
    <t>Fan, decent effect 1.3</t>
  </si>
  <si>
    <t>High whistles, 1.1</t>
  </si>
  <si>
    <t>Phandemonium</t>
  </si>
  <si>
    <t>Finale Fan 3</t>
  </si>
  <si>
    <t>high, large blasts 2</t>
  </si>
  <si>
    <t>High, ok bursts 1.9</t>
  </si>
  <si>
    <t>Master 3x9 Two</t>
  </si>
  <si>
    <t>High breaks, salute at end 2.1</t>
  </si>
  <si>
    <t>decent spread, fan, crackle 1.5</t>
  </si>
  <si>
    <t>Nice bursts 1.5</t>
  </si>
  <si>
    <t>cool effect 1.3</t>
  </si>
  <si>
    <t>Guns for hire</t>
  </si>
  <si>
    <t>rapid fire fan pair 2</t>
  </si>
  <si>
    <t>Raikeo - JLP2301</t>
  </si>
  <si>
    <t>Nice fast effects 2.1</t>
  </si>
  <si>
    <t xml:space="preserve">Midnight  </t>
  </si>
  <si>
    <t>Piggy Bomb</t>
  </si>
  <si>
    <t>Finale Cake</t>
  </si>
  <si>
    <t>Finale - add sheels to cover gap 3</t>
  </si>
  <si>
    <t>Jackpot</t>
  </si>
  <si>
    <t>Nice high single breaks 1.9</t>
  </si>
  <si>
    <t>Raikeo - JLP2478</t>
  </si>
  <si>
    <t>Howling - fill pb gap?</t>
  </si>
  <si>
    <t>Finale   3</t>
  </si>
  <si>
    <t>single bursts 1.4</t>
  </si>
  <si>
    <t>good spread 1.3</t>
  </si>
  <si>
    <t>Raikeo - JLP2336</t>
  </si>
  <si>
    <t>Horse Tails 1.2</t>
  </si>
  <si>
    <t>small bursts 1.1</t>
  </si>
  <si>
    <t>High breaks 1.8</t>
  </si>
  <si>
    <t>Hydrogen bomb</t>
  </si>
  <si>
    <t>Whisteling, nice 1.4</t>
  </si>
  <si>
    <t>large single bursts 2</t>
  </si>
  <si>
    <t>whistling fan - backing</t>
  </si>
  <si>
    <t>Tiger King</t>
  </si>
  <si>
    <t>good fan, constant - backing 2.1</t>
  </si>
  <si>
    <t>fan, small bursts 1</t>
  </si>
  <si>
    <t>Star Spangled Mammoth</t>
  </si>
  <si>
    <t>Single , high shots 1.6</t>
  </si>
  <si>
    <t>Gorilla Warfare</t>
  </si>
  <si>
    <t>fast, straight 2.1 - pair</t>
  </si>
  <si>
    <t>Dragons Throne</t>
  </si>
  <si>
    <t>Large Fountain</t>
  </si>
  <si>
    <t>Infraction</t>
  </si>
  <si>
    <t>good blasts, pre finale 2.7</t>
  </si>
  <si>
    <t>Shredder</t>
  </si>
  <si>
    <t>fan</t>
  </si>
  <si>
    <t>fan, single shot - pair</t>
  </si>
  <si>
    <t>Large high single burst 2.1</t>
  </si>
  <si>
    <t>Large willow breaks 1.8</t>
  </si>
  <si>
    <t>One bad mother</t>
  </si>
  <si>
    <t>small single breaks 1.1</t>
  </si>
  <si>
    <t>100 Shot</t>
  </si>
  <si>
    <t>finale 3</t>
  </si>
  <si>
    <t>Glitter bomb</t>
  </si>
  <si>
    <t>single breaks 1.2</t>
  </si>
  <si>
    <t>Hugh White Strobe</t>
  </si>
  <si>
    <t>Large single breaks 1.9</t>
  </si>
  <si>
    <t>Raikeo JLP2339</t>
  </si>
  <si>
    <t>good effects 2.6</t>
  </si>
  <si>
    <t>Raikeo JLP2363</t>
  </si>
  <si>
    <t>nice effects 2.2</t>
  </si>
  <si>
    <t>shells</t>
  </si>
  <si>
    <t>Friendly Fire</t>
  </si>
  <si>
    <t>Excalibur</t>
  </si>
  <si>
    <t>Airbourne</t>
  </si>
  <si>
    <t>Extreme</t>
  </si>
  <si>
    <t>2024 Firework List</t>
  </si>
  <si>
    <t>Description</t>
  </si>
  <si>
    <t>FB (1)</t>
  </si>
  <si>
    <t>FB(2)</t>
  </si>
  <si>
    <t>FB(3)</t>
  </si>
  <si>
    <t>x</t>
  </si>
  <si>
    <t>One Bad Mother</t>
  </si>
  <si>
    <t>Super Nova</t>
  </si>
  <si>
    <t>X</t>
  </si>
  <si>
    <t>Straight</t>
  </si>
  <si>
    <t>Angled</t>
  </si>
  <si>
    <t>Shots</t>
  </si>
  <si>
    <t>Shots:</t>
  </si>
  <si>
    <t>M</t>
  </si>
  <si>
    <t>Safety Fuse</t>
  </si>
  <si>
    <t>Fast Safety Fuse</t>
  </si>
  <si>
    <t>3x6</t>
  </si>
  <si>
    <t>mix</t>
  </si>
  <si>
    <t>6x3</t>
  </si>
  <si>
    <t>Count</t>
  </si>
  <si>
    <t>simple minds</t>
  </si>
  <si>
    <t>squeeze</t>
  </si>
  <si>
    <t>Mix</t>
  </si>
  <si>
    <t>6x2</t>
  </si>
  <si>
    <t>I</t>
  </si>
  <si>
    <t>1x6</t>
  </si>
  <si>
    <t>1x10</t>
  </si>
  <si>
    <t>Blue Fuse</t>
  </si>
  <si>
    <t>Burst</t>
  </si>
  <si>
    <t>1st to Last Effect</t>
  </si>
  <si>
    <t>Timing Adjust 1st</t>
  </si>
  <si>
    <t>TA Last</t>
  </si>
  <si>
    <t>Xane</t>
  </si>
  <si>
    <t>Ghost Willows</t>
  </si>
  <si>
    <t>Ebitda</t>
  </si>
  <si>
    <t>Kickass Cajun</t>
  </si>
  <si>
    <t>Nuclear Sunrise</t>
  </si>
  <si>
    <t>Split Decision</t>
  </si>
  <si>
    <t>Level The Playing Field</t>
  </si>
  <si>
    <t>Colorful Majestic</t>
  </si>
  <si>
    <t>Retrosaurus</t>
  </si>
  <si>
    <t>Small 9 shot</t>
  </si>
  <si>
    <t>Spinasuraus</t>
  </si>
  <si>
    <t>T-Rex</t>
  </si>
  <si>
    <t>Mr Rex</t>
  </si>
  <si>
    <t>Monkey Business</t>
  </si>
  <si>
    <t>small cake</t>
  </si>
  <si>
    <t>Walk on the Wild Side</t>
  </si>
  <si>
    <t>Rack I</t>
  </si>
  <si>
    <t>Rack M</t>
  </si>
  <si>
    <t>Level the Palying Field</t>
  </si>
  <si>
    <t>Rocket(1)</t>
  </si>
  <si>
    <t>Rocket(3)</t>
  </si>
  <si>
    <t>Rocket (4)</t>
  </si>
  <si>
    <t>Rocket (5)</t>
  </si>
  <si>
    <t>Rocket (6)</t>
  </si>
  <si>
    <t>Rocket (7)</t>
  </si>
  <si>
    <t>Rocket (8)</t>
  </si>
  <si>
    <t>Rocket (9)</t>
  </si>
  <si>
    <t>Rocket (10)</t>
  </si>
  <si>
    <t>Cues</t>
  </si>
  <si>
    <t>http://www.finalefireworks.com/api/fireworks/1000168</t>
  </si>
  <si>
    <t>http://www.finalefireworks.com/api/fireworks/1000169</t>
  </si>
  <si>
    <t>http://www.finalefireworks.com/api/fireworks/1000170</t>
  </si>
  <si>
    <t>http://www.finalefireworks.com/api/fireworks/1000171</t>
  </si>
  <si>
    <t>http://www.finalefireworks.com/api/fireworks/1000172</t>
  </si>
  <si>
    <t>http://www.finalefireworks.com/api/fireworks/1000173</t>
  </si>
  <si>
    <t>http://www.finalefireworks.com/api/fireworks/1000174</t>
  </si>
  <si>
    <t>http://www.finalefireworks.com/api/fireworks/1000175</t>
  </si>
  <si>
    <t>http://www.finalefireworks.com/api/fireworks/1000176</t>
  </si>
  <si>
    <t>http://www.finalefireworks.com/api/fireworks/1000177</t>
  </si>
  <si>
    <t>http://www.finalefireworks.com/api/fireworks/1000178</t>
  </si>
  <si>
    <t>http://www.finalefireworks.com/api/fireworks/1000179</t>
  </si>
  <si>
    <t>http://www.finalefireworks.com/api/fireworks/1000180</t>
  </si>
  <si>
    <t>http://www.finalefireworks.com/api/fireworks/1000181</t>
  </si>
  <si>
    <t>http://www.finalefireworks.com/api/fireworks/1000182</t>
  </si>
  <si>
    <t>http://www.finalefireworks.com/api/fireworks/1000183</t>
  </si>
  <si>
    <t>http://www.finalefireworks.com/api/fireworks/1000184</t>
  </si>
  <si>
    <t>http://www.finalefireworks.com/api/fireworks/1000185</t>
  </si>
  <si>
    <t>http://www.finalefireworks.com/api/fireworks/1000186</t>
  </si>
  <si>
    <t>http://www.finalefireworks.com/api/fireworks/1000187</t>
  </si>
  <si>
    <t>http://www.finalefireworks.com/api/fireworks/1000188</t>
  </si>
  <si>
    <t>http://www.finalefireworks.com/api/fireworks/1000189</t>
  </si>
  <si>
    <t>http://www.finalefireworks.com/api/fireworks/1000190</t>
  </si>
  <si>
    <t>http://www.finalefireworks.com/api/fireworks/1000191</t>
  </si>
  <si>
    <t>http://www.finalefireworks.com/api/fireworks/1000192</t>
  </si>
  <si>
    <t>MB32</t>
  </si>
  <si>
    <t>MB33</t>
  </si>
  <si>
    <t>MB34</t>
  </si>
  <si>
    <t>MB35</t>
  </si>
  <si>
    <t>MB36</t>
  </si>
  <si>
    <t>MB37</t>
  </si>
  <si>
    <t>Rack (H)</t>
  </si>
  <si>
    <t>Rack (M)</t>
  </si>
  <si>
    <t>Rack (F)</t>
  </si>
  <si>
    <t>Rack (B)</t>
  </si>
  <si>
    <t>Rack (A)</t>
  </si>
  <si>
    <t>Rack (I)</t>
  </si>
  <si>
    <t>FB (4)</t>
  </si>
  <si>
    <t>FB (5)</t>
  </si>
  <si>
    <t>SEQ 1</t>
  </si>
  <si>
    <t>SEQ 2</t>
  </si>
  <si>
    <t>Rack (C)</t>
  </si>
  <si>
    <t>SEQ1</t>
  </si>
  <si>
    <t>Rocket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</si>
</sst>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center" vertical="center"/>
    </xf>
    <xf numFmtId="4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45" fontId="2" fillId="0" borderId="0" xfId="0" applyNumberFormat="1" applyFont="1"/>
    <xf numFmtId="0" fontId="5" fillId="0" borderId="0" xfId="0" applyFont="1" applyAlignment="1">
      <alignment horizontal="center"/>
    </xf>
    <xf numFmtId="21" fontId="2" fillId="0" borderId="0" xfId="0" applyNumberFormat="1" applyFo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5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21" fontId="5" fillId="0" borderId="0" xfId="0" applyNumberFormat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21" fontId="2" fillId="0" borderId="0" xfId="0" applyNumberFormat="1" applyFont="1" applyAlignment="1">
      <alignment horizontal="center"/>
    </xf>
    <xf numFmtId="20" fontId="2" fillId="0" borderId="0" xfId="0" applyNumberFormat="1" applyFont="1"/>
    <xf numFmtId="1" fontId="0" fillId="0" borderId="0" xfId="0" applyNumberFormat="1"/>
    <xf numFmtId="0" fontId="1" fillId="0" borderId="0" xfId="0" applyFont="1"/>
    <xf numFmtId="0" fontId="0" fillId="3" borderId="0" xfId="0" applyFill="1"/>
    <xf numFmtId="6" fontId="0" fillId="0" borderId="0" xfId="0" applyNumberFormat="1"/>
    <xf numFmtId="4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6" fillId="4" borderId="5" xfId="0" applyFont="1" applyFill="1" applyBorder="1" applyAlignment="1">
      <alignment wrapText="1"/>
    </xf>
    <xf numFmtId="0" fontId="6" fillId="4" borderId="9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4" borderId="10" xfId="0" applyFont="1" applyFill="1" applyBorder="1" applyAlignment="1">
      <alignment wrapText="1"/>
    </xf>
    <xf numFmtId="0" fontId="0" fillId="0" borderId="10" xfId="0" applyBorder="1"/>
    <xf numFmtId="0" fontId="0" fillId="0" borderId="3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FFDD-4C64-490B-9DE5-48504C74D574}">
  <sheetPr codeName="Sheet1"/>
  <dimension ref="A1:P102"/>
  <sheetViews>
    <sheetView workbookViewId="0">
      <pane ySplit="1" topLeftCell="A2" activePane="bottomLeft" state="frozen"/>
      <selection pane="bottomLeft" activeCell="B79" sqref="B79"/>
    </sheetView>
  </sheetViews>
  <sheetFormatPr defaultRowHeight="14.25" x14ac:dyDescent="0.45"/>
  <cols>
    <col min="1" max="1" width="20.3984375" style="47" bestFit="1" customWidth="1"/>
    <col min="2" max="2" width="27.59765625" style="2" customWidth="1"/>
    <col min="3" max="3" width="9.9296875" style="2" customWidth="1"/>
    <col min="4" max="4" width="27.59765625" style="2" hidden="1" customWidth="1"/>
    <col min="5" max="5" width="21.06640625" style="3" bestFit="1" customWidth="1"/>
    <col min="6" max="6" width="21.06640625" style="3" hidden="1" customWidth="1"/>
    <col min="7" max="7" width="12.06640625" style="3" customWidth="1"/>
    <col min="8" max="8" width="12.33203125" style="3" customWidth="1"/>
    <col min="9" max="9" width="12.3984375" style="3" bestFit="1" customWidth="1"/>
    <col min="10" max="10" width="19.265625" style="3" bestFit="1" customWidth="1"/>
    <col min="11" max="11" width="17.86328125" style="3" bestFit="1" customWidth="1"/>
    <col min="12" max="12" width="10" style="3" bestFit="1" customWidth="1"/>
    <col min="13" max="13" width="11.53125" style="3" bestFit="1" customWidth="1"/>
    <col min="14" max="14" width="9.06640625" style="3"/>
  </cols>
  <sheetData>
    <row r="1" spans="1:15" x14ac:dyDescent="0.45">
      <c r="A1" s="47" t="s">
        <v>130</v>
      </c>
      <c r="B1" s="2" t="s">
        <v>317</v>
      </c>
      <c r="C1" s="2" t="s">
        <v>132</v>
      </c>
      <c r="D1" s="2" t="s">
        <v>316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139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140</v>
      </c>
    </row>
    <row r="2" spans="1:15" x14ac:dyDescent="0.45">
      <c r="B2" s="3"/>
      <c r="C2" s="3" t="s">
        <v>141</v>
      </c>
      <c r="D2" s="3" t="str">
        <f>E2</f>
        <v>Alien Disco</v>
      </c>
      <c r="E2" s="4" t="s">
        <v>45</v>
      </c>
      <c r="F2" s="4" t="s">
        <v>155</v>
      </c>
      <c r="G2" s="3">
        <v>1</v>
      </c>
      <c r="H2" s="3" t="s">
        <v>141</v>
      </c>
      <c r="I2" s="3" t="s">
        <v>141</v>
      </c>
      <c r="J2" s="3">
        <v>1</v>
      </c>
      <c r="M2" s="3" t="s">
        <v>180</v>
      </c>
      <c r="N2" s="3">
        <v>2</v>
      </c>
      <c r="O2">
        <f>IF(C2="Y",N2*J2,0)</f>
        <v>2</v>
      </c>
    </row>
    <row r="3" spans="1:15" x14ac:dyDescent="0.45">
      <c r="A3" s="47" t="s">
        <v>318</v>
      </c>
      <c r="B3" s="3" t="s">
        <v>254</v>
      </c>
      <c r="C3" s="3" t="s">
        <v>141</v>
      </c>
      <c r="D3" s="3" t="s">
        <v>91</v>
      </c>
      <c r="E3" s="4" t="s">
        <v>91</v>
      </c>
      <c r="F3" s="4" t="s">
        <v>155</v>
      </c>
      <c r="G3" s="3">
        <v>29</v>
      </c>
      <c r="H3" s="3" t="s">
        <v>141</v>
      </c>
      <c r="I3" s="3" t="s">
        <v>141</v>
      </c>
      <c r="J3" s="3">
        <v>9</v>
      </c>
      <c r="K3" s="3" t="s">
        <v>142</v>
      </c>
      <c r="M3" s="3" t="s">
        <v>149</v>
      </c>
      <c r="N3" s="3">
        <v>1</v>
      </c>
      <c r="O3">
        <f t="shared" ref="O3:O79" si="0">IF(C3="Y",N3*J3,0)</f>
        <v>9</v>
      </c>
    </row>
    <row r="4" spans="1:15" x14ac:dyDescent="0.45">
      <c r="A4" s="47" t="s">
        <v>319</v>
      </c>
      <c r="B4" s="3" t="s">
        <v>277</v>
      </c>
      <c r="C4" s="3" t="s">
        <v>141</v>
      </c>
      <c r="D4" s="3" t="s">
        <v>51</v>
      </c>
      <c r="E4" s="4" t="s">
        <v>51</v>
      </c>
      <c r="F4" s="4" t="s">
        <v>155</v>
      </c>
      <c r="G4" s="3">
        <v>40</v>
      </c>
      <c r="H4" s="3" t="s">
        <v>141</v>
      </c>
      <c r="I4" s="3" t="s">
        <v>141</v>
      </c>
      <c r="J4" s="3">
        <v>38</v>
      </c>
      <c r="M4" s="3" t="s">
        <v>149</v>
      </c>
      <c r="N4" s="3">
        <v>1</v>
      </c>
      <c r="O4">
        <f t="shared" si="0"/>
        <v>38</v>
      </c>
    </row>
    <row r="5" spans="1:15" x14ac:dyDescent="0.45">
      <c r="A5" s="47" t="s">
        <v>320</v>
      </c>
      <c r="B5" s="3"/>
      <c r="C5" s="3"/>
      <c r="D5" s="3" t="str">
        <f>E5</f>
        <v>Bonfire Nights</v>
      </c>
      <c r="E5" s="4" t="s">
        <v>125</v>
      </c>
      <c r="F5" s="4" t="s">
        <v>155</v>
      </c>
      <c r="G5" s="3">
        <v>25</v>
      </c>
      <c r="H5" s="3" t="s">
        <v>155</v>
      </c>
      <c r="I5" s="3" t="s">
        <v>155</v>
      </c>
      <c r="J5" s="3">
        <v>36</v>
      </c>
      <c r="M5" s="3" t="s">
        <v>149</v>
      </c>
      <c r="N5" s="3">
        <v>1</v>
      </c>
      <c r="O5">
        <f t="shared" si="0"/>
        <v>0</v>
      </c>
    </row>
    <row r="6" spans="1:15" x14ac:dyDescent="0.45">
      <c r="A6" s="47" t="s">
        <v>283</v>
      </c>
      <c r="B6" s="3" t="s">
        <v>248</v>
      </c>
      <c r="C6" s="3"/>
      <c r="D6" s="3" t="s">
        <v>247</v>
      </c>
      <c r="E6" s="4" t="s">
        <v>247</v>
      </c>
      <c r="F6" s="4" t="s">
        <v>155</v>
      </c>
      <c r="G6" s="3">
        <v>40</v>
      </c>
      <c r="H6" s="3" t="s">
        <v>141</v>
      </c>
      <c r="I6" s="3" t="s">
        <v>141</v>
      </c>
      <c r="J6" s="3">
        <v>25</v>
      </c>
      <c r="M6" s="3" t="s">
        <v>149</v>
      </c>
      <c r="N6" s="3">
        <v>1</v>
      </c>
      <c r="O6">
        <f t="shared" si="0"/>
        <v>0</v>
      </c>
    </row>
    <row r="7" spans="1:15" x14ac:dyDescent="0.45">
      <c r="A7" s="47" t="s">
        <v>45</v>
      </c>
      <c r="B7" s="3"/>
      <c r="C7" s="3"/>
      <c r="D7" s="3" t="str">
        <f>E7</f>
        <v>Chicago Fire</v>
      </c>
      <c r="E7" s="4" t="s">
        <v>143</v>
      </c>
      <c r="F7" s="4" t="s">
        <v>155</v>
      </c>
      <c r="G7" s="3">
        <v>30</v>
      </c>
      <c r="H7" s="3" t="s">
        <v>155</v>
      </c>
      <c r="I7" s="3" t="s">
        <v>155</v>
      </c>
      <c r="J7" s="3">
        <v>150</v>
      </c>
      <c r="M7" s="3" t="s">
        <v>180</v>
      </c>
      <c r="N7" s="3">
        <v>1</v>
      </c>
      <c r="O7">
        <f t="shared" si="0"/>
        <v>0</v>
      </c>
    </row>
    <row r="8" spans="1:15" x14ac:dyDescent="0.45">
      <c r="A8" s="4" t="s">
        <v>363</v>
      </c>
      <c r="B8" s="3" t="s">
        <v>257</v>
      </c>
      <c r="C8" s="3" t="s">
        <v>141</v>
      </c>
      <c r="D8" s="3" t="s">
        <v>87</v>
      </c>
      <c r="E8" s="4" t="s">
        <v>87</v>
      </c>
      <c r="F8" s="4" t="s">
        <v>155</v>
      </c>
      <c r="G8" s="3">
        <v>20</v>
      </c>
      <c r="H8" s="3" t="s">
        <v>141</v>
      </c>
      <c r="I8" s="3" t="s">
        <v>141</v>
      </c>
      <c r="J8" s="3">
        <v>20</v>
      </c>
      <c r="K8" s="3" t="s">
        <v>41</v>
      </c>
      <c r="M8" s="3" t="s">
        <v>144</v>
      </c>
      <c r="N8" s="3">
        <v>1</v>
      </c>
      <c r="O8">
        <f t="shared" si="0"/>
        <v>20</v>
      </c>
    </row>
    <row r="9" spans="1:15" x14ac:dyDescent="0.45">
      <c r="A9" s="47" t="s">
        <v>283</v>
      </c>
      <c r="B9" s="3"/>
      <c r="C9" s="3" t="s">
        <v>141</v>
      </c>
      <c r="D9" s="3"/>
      <c r="E9" s="4" t="s">
        <v>355</v>
      </c>
      <c r="F9" s="4"/>
      <c r="G9" s="3">
        <v>95</v>
      </c>
      <c r="H9" s="3" t="s">
        <v>141</v>
      </c>
      <c r="I9" s="3" t="s">
        <v>141</v>
      </c>
      <c r="J9" s="3">
        <v>200</v>
      </c>
      <c r="K9" s="3" t="s">
        <v>266</v>
      </c>
      <c r="M9" s="3" t="s">
        <v>180</v>
      </c>
      <c r="N9" s="3">
        <v>1</v>
      </c>
      <c r="O9">
        <f t="shared" si="0"/>
        <v>200</v>
      </c>
    </row>
    <row r="10" spans="1:15" x14ac:dyDescent="0.45">
      <c r="A10" s="4" t="s">
        <v>356</v>
      </c>
      <c r="B10" s="3"/>
      <c r="C10" s="3"/>
      <c r="D10" s="3" t="str">
        <f>E10</f>
        <v>Crazy Train</v>
      </c>
      <c r="E10" s="4" t="s">
        <v>145</v>
      </c>
      <c r="F10" s="4" t="s">
        <v>155</v>
      </c>
      <c r="G10" s="3">
        <v>130</v>
      </c>
      <c r="H10" s="3" t="s">
        <v>155</v>
      </c>
      <c r="I10" s="3" t="s">
        <v>155</v>
      </c>
      <c r="J10" s="3">
        <v>200</v>
      </c>
      <c r="M10" s="3" t="s">
        <v>149</v>
      </c>
      <c r="N10" s="3">
        <v>1</v>
      </c>
      <c r="O10">
        <f t="shared" si="0"/>
        <v>0</v>
      </c>
    </row>
    <row r="11" spans="1:15" x14ac:dyDescent="0.45">
      <c r="A11" s="4" t="s">
        <v>358</v>
      </c>
      <c r="B11" s="3" t="s">
        <v>256</v>
      </c>
      <c r="C11" s="3" t="s">
        <v>141</v>
      </c>
      <c r="D11" s="3" t="s">
        <v>255</v>
      </c>
      <c r="E11" s="4" t="s">
        <v>255</v>
      </c>
      <c r="F11" s="4" t="s">
        <v>155</v>
      </c>
      <c r="G11" s="3">
        <v>36</v>
      </c>
      <c r="H11" s="3" t="s">
        <v>141</v>
      </c>
      <c r="I11" s="3" t="s">
        <v>141</v>
      </c>
      <c r="J11" s="3">
        <v>9</v>
      </c>
      <c r="K11" s="3" t="s">
        <v>142</v>
      </c>
      <c r="M11" s="3" t="s">
        <v>149</v>
      </c>
      <c r="N11" s="3">
        <v>1</v>
      </c>
      <c r="O11">
        <f t="shared" si="0"/>
        <v>9</v>
      </c>
    </row>
    <row r="12" spans="1:15" x14ac:dyDescent="0.45">
      <c r="A12" s="5" t="s">
        <v>359</v>
      </c>
      <c r="B12" s="3"/>
      <c r="C12" s="3"/>
      <c r="D12" s="3" t="str">
        <f>E12</f>
        <v>Daddy-O</v>
      </c>
      <c r="E12" s="4" t="s">
        <v>146</v>
      </c>
      <c r="F12" s="4" t="s">
        <v>155</v>
      </c>
      <c r="G12" s="3">
        <v>25</v>
      </c>
      <c r="H12" s="3" t="s">
        <v>155</v>
      </c>
      <c r="I12" s="3" t="s">
        <v>155</v>
      </c>
      <c r="J12" s="3">
        <v>16</v>
      </c>
      <c r="M12" s="3" t="s">
        <v>149</v>
      </c>
      <c r="N12" s="3">
        <v>1</v>
      </c>
      <c r="O12">
        <f t="shared" si="0"/>
        <v>0</v>
      </c>
    </row>
    <row r="13" spans="1:15" x14ac:dyDescent="0.45">
      <c r="A13" s="4" t="s">
        <v>360</v>
      </c>
      <c r="B13" s="3"/>
      <c r="C13" s="3"/>
      <c r="D13" s="3" t="str">
        <f>E13</f>
        <v>Danger Zone</v>
      </c>
      <c r="E13" s="4" t="s">
        <v>94</v>
      </c>
      <c r="F13" s="4" t="s">
        <v>155</v>
      </c>
      <c r="G13" s="3">
        <v>60</v>
      </c>
      <c r="H13" s="3" t="s">
        <v>155</v>
      </c>
      <c r="I13" s="3" t="s">
        <v>155</v>
      </c>
      <c r="J13" s="3">
        <v>38</v>
      </c>
      <c r="M13" s="3" t="s">
        <v>149</v>
      </c>
      <c r="N13" s="3">
        <v>1</v>
      </c>
      <c r="O13">
        <f t="shared" si="0"/>
        <v>0</v>
      </c>
    </row>
    <row r="14" spans="1:15" x14ac:dyDescent="0.45">
      <c r="A14" s="47" t="s">
        <v>355</v>
      </c>
      <c r="B14" s="3" t="s">
        <v>291</v>
      </c>
      <c r="C14" s="3" t="s">
        <v>141</v>
      </c>
      <c r="D14" s="3" t="s">
        <v>290</v>
      </c>
      <c r="E14" s="4" t="s">
        <v>290</v>
      </c>
      <c r="F14" s="4" t="s">
        <v>155</v>
      </c>
      <c r="G14" s="3">
        <v>60</v>
      </c>
      <c r="H14" s="3" t="s">
        <v>141</v>
      </c>
      <c r="I14" s="3" t="s">
        <v>141</v>
      </c>
      <c r="J14" s="3">
        <v>1</v>
      </c>
      <c r="K14" s="3" t="s">
        <v>147</v>
      </c>
      <c r="M14" s="3" t="s">
        <v>149</v>
      </c>
      <c r="N14" s="3">
        <v>2</v>
      </c>
      <c r="O14">
        <f t="shared" si="0"/>
        <v>2</v>
      </c>
    </row>
    <row r="15" spans="1:15" x14ac:dyDescent="0.45">
      <c r="A15" s="47" t="s">
        <v>290</v>
      </c>
      <c r="B15" s="3"/>
      <c r="C15" s="3"/>
      <c r="D15" s="3" t="str">
        <f>E15</f>
        <v>Dragons Breath</v>
      </c>
      <c r="E15" s="4" t="s">
        <v>60</v>
      </c>
      <c r="F15" s="4" t="s">
        <v>155</v>
      </c>
      <c r="G15" s="3">
        <v>20</v>
      </c>
      <c r="H15" s="3" t="s">
        <v>155</v>
      </c>
      <c r="I15" s="3" t="s">
        <v>155</v>
      </c>
      <c r="J15" s="3">
        <v>30</v>
      </c>
      <c r="M15" s="3" t="s">
        <v>149</v>
      </c>
      <c r="N15" s="3">
        <v>1</v>
      </c>
      <c r="O15">
        <f t="shared" si="0"/>
        <v>0</v>
      </c>
    </row>
    <row r="16" spans="1:15" x14ac:dyDescent="0.45">
      <c r="A16" s="47" t="s">
        <v>49</v>
      </c>
      <c r="B16" s="3"/>
      <c r="C16" s="3" t="s">
        <v>141</v>
      </c>
      <c r="D16" s="3"/>
      <c r="E16" s="4" t="s">
        <v>350</v>
      </c>
      <c r="F16" s="4"/>
      <c r="G16" s="3">
        <v>20</v>
      </c>
      <c r="H16" s="3" t="s">
        <v>141</v>
      </c>
      <c r="I16" s="3" t="s">
        <v>141</v>
      </c>
      <c r="J16" s="3">
        <v>49</v>
      </c>
      <c r="K16" s="3" t="s">
        <v>41</v>
      </c>
      <c r="M16" s="3" t="s">
        <v>180</v>
      </c>
      <c r="N16" s="3">
        <v>1</v>
      </c>
      <c r="O16">
        <f t="shared" si="0"/>
        <v>49</v>
      </c>
    </row>
    <row r="17" spans="1:15" x14ac:dyDescent="0.45">
      <c r="A17" s="47" t="s">
        <v>45</v>
      </c>
      <c r="C17" s="3"/>
      <c r="D17" s="3" t="str">
        <f>E17</f>
        <v>Enormous Eruption</v>
      </c>
      <c r="E17" s="4" t="s">
        <v>37</v>
      </c>
      <c r="F17" s="4" t="s">
        <v>155</v>
      </c>
      <c r="G17" s="3">
        <v>150</v>
      </c>
      <c r="H17" s="3" t="s">
        <v>155</v>
      </c>
      <c r="I17" s="3" t="s">
        <v>155</v>
      </c>
      <c r="J17" s="3">
        <v>1</v>
      </c>
      <c r="K17" s="3" t="s">
        <v>147</v>
      </c>
      <c r="M17" s="3" t="s">
        <v>149</v>
      </c>
      <c r="N17" s="3">
        <v>2</v>
      </c>
      <c r="O17">
        <f t="shared" si="0"/>
        <v>0</v>
      </c>
    </row>
    <row r="18" spans="1:15" x14ac:dyDescent="0.45">
      <c r="A18" s="47" t="s">
        <v>367</v>
      </c>
      <c r="B18" s="3" t="s">
        <v>246</v>
      </c>
      <c r="C18" s="3" t="s">
        <v>141</v>
      </c>
      <c r="D18" s="3" t="s">
        <v>85</v>
      </c>
      <c r="E18" s="4" t="s">
        <v>85</v>
      </c>
      <c r="F18" s="4" t="s">
        <v>155</v>
      </c>
      <c r="G18" s="3">
        <v>30</v>
      </c>
      <c r="H18" s="3" t="s">
        <v>141</v>
      </c>
      <c r="I18" s="3" t="s">
        <v>141</v>
      </c>
      <c r="J18" s="3">
        <v>9</v>
      </c>
      <c r="K18" s="3" t="s">
        <v>142</v>
      </c>
      <c r="M18" s="3" t="s">
        <v>144</v>
      </c>
      <c r="N18" s="3">
        <v>1</v>
      </c>
      <c r="O18">
        <f t="shared" si="0"/>
        <v>9</v>
      </c>
    </row>
    <row r="19" spans="1:15" x14ac:dyDescent="0.45">
      <c r="A19" s="47" t="s">
        <v>51</v>
      </c>
      <c r="B19" s="3"/>
      <c r="C19" s="3"/>
      <c r="D19" s="3" t="str">
        <f>E19</f>
        <v>Firecracker Lady</v>
      </c>
      <c r="E19" s="4" t="s">
        <v>52</v>
      </c>
      <c r="F19" s="4" t="s">
        <v>155</v>
      </c>
      <c r="G19" s="3">
        <v>24</v>
      </c>
      <c r="H19" s="3" t="s">
        <v>155</v>
      </c>
      <c r="I19" s="3" t="s">
        <v>155</v>
      </c>
      <c r="J19" s="3">
        <v>40</v>
      </c>
      <c r="M19" s="3" t="s">
        <v>180</v>
      </c>
      <c r="N19" s="3">
        <v>1</v>
      </c>
      <c r="O19">
        <f t="shared" si="0"/>
        <v>0</v>
      </c>
    </row>
    <row r="20" spans="1:15" x14ac:dyDescent="0.45">
      <c r="A20" s="4" t="s">
        <v>361</v>
      </c>
      <c r="B20" s="3"/>
      <c r="C20" s="3" t="s">
        <v>141</v>
      </c>
      <c r="D20" s="3"/>
      <c r="E20" s="4" t="s">
        <v>349</v>
      </c>
      <c r="F20" s="4"/>
      <c r="G20" s="3">
        <v>35</v>
      </c>
      <c r="H20" s="3" t="s">
        <v>141</v>
      </c>
      <c r="I20" s="3" t="s">
        <v>141</v>
      </c>
      <c r="J20" s="3">
        <v>35</v>
      </c>
      <c r="K20" s="3" t="s">
        <v>41</v>
      </c>
      <c r="M20" s="3" t="s">
        <v>180</v>
      </c>
      <c r="N20" s="3">
        <v>1</v>
      </c>
      <c r="O20">
        <f t="shared" si="0"/>
        <v>35</v>
      </c>
    </row>
    <row r="21" spans="1:15" x14ac:dyDescent="0.45">
      <c r="A21" s="4" t="s">
        <v>349</v>
      </c>
      <c r="B21" s="3" t="s">
        <v>304</v>
      </c>
      <c r="C21" s="3" t="s">
        <v>155</v>
      </c>
      <c r="D21" s="3" t="s">
        <v>303</v>
      </c>
      <c r="E21" s="4" t="s">
        <v>303</v>
      </c>
      <c r="F21" s="4" t="s">
        <v>155</v>
      </c>
      <c r="G21" s="3">
        <v>30</v>
      </c>
      <c r="H21" s="3" t="s">
        <v>141</v>
      </c>
      <c r="I21" s="3" t="s">
        <v>141</v>
      </c>
      <c r="J21" s="3">
        <v>16</v>
      </c>
      <c r="K21" s="3" t="s">
        <v>41</v>
      </c>
      <c r="M21" s="3" t="s">
        <v>149</v>
      </c>
      <c r="N21" s="3">
        <v>1</v>
      </c>
      <c r="O21">
        <f t="shared" si="0"/>
        <v>0</v>
      </c>
    </row>
    <row r="22" spans="1:15" x14ac:dyDescent="0.45">
      <c r="A22" s="47" t="s">
        <v>58</v>
      </c>
      <c r="B22" s="3" t="s">
        <v>245</v>
      </c>
      <c r="C22" s="3" t="s">
        <v>141</v>
      </c>
      <c r="D22" s="3" t="s">
        <v>107</v>
      </c>
      <c r="E22" s="5" t="s">
        <v>107</v>
      </c>
      <c r="F22" s="4" t="s">
        <v>155</v>
      </c>
      <c r="G22" s="3">
        <v>20</v>
      </c>
      <c r="H22" s="3" t="s">
        <v>141</v>
      </c>
      <c r="I22" s="3" t="s">
        <v>141</v>
      </c>
      <c r="J22" s="3">
        <v>30</v>
      </c>
      <c r="K22" s="3" t="s">
        <v>41</v>
      </c>
      <c r="M22" s="3" t="s">
        <v>144</v>
      </c>
      <c r="N22" s="3">
        <v>1</v>
      </c>
      <c r="O22">
        <f t="shared" si="0"/>
        <v>30</v>
      </c>
    </row>
    <row r="23" spans="1:15" x14ac:dyDescent="0.45">
      <c r="A23" s="47" t="s">
        <v>107</v>
      </c>
      <c r="B23" s="3" t="s">
        <v>261</v>
      </c>
      <c r="C23" s="3" t="s">
        <v>141</v>
      </c>
      <c r="D23" s="3" t="s">
        <v>260</v>
      </c>
      <c r="E23" s="4" t="s">
        <v>260</v>
      </c>
      <c r="F23" s="4" t="s">
        <v>155</v>
      </c>
      <c r="G23" s="3">
        <v>20</v>
      </c>
      <c r="H23" s="3" t="s">
        <v>141</v>
      </c>
      <c r="I23" s="3" t="s">
        <v>141</v>
      </c>
      <c r="J23" s="3">
        <v>80</v>
      </c>
      <c r="M23" s="3" t="s">
        <v>149</v>
      </c>
      <c r="N23" s="3">
        <v>1</v>
      </c>
      <c r="O23">
        <f t="shared" si="0"/>
        <v>80</v>
      </c>
    </row>
    <row r="24" spans="1:15" x14ac:dyDescent="0.45">
      <c r="A24" s="47" t="s">
        <v>46</v>
      </c>
      <c r="B24" s="3" t="s">
        <v>282</v>
      </c>
      <c r="C24" s="3" t="s">
        <v>155</v>
      </c>
      <c r="D24" s="3" t="s">
        <v>62</v>
      </c>
      <c r="E24" s="4" t="s">
        <v>62</v>
      </c>
      <c r="F24" s="4" t="s">
        <v>155</v>
      </c>
      <c r="G24" s="3">
        <v>20</v>
      </c>
      <c r="H24" s="3" t="s">
        <v>141</v>
      </c>
      <c r="I24" s="3" t="s">
        <v>141</v>
      </c>
      <c r="J24" s="3">
        <v>42</v>
      </c>
      <c r="K24" s="3" t="s">
        <v>148</v>
      </c>
      <c r="M24" s="3" t="s">
        <v>149</v>
      </c>
      <c r="N24" s="3">
        <v>1</v>
      </c>
      <c r="O24">
        <f t="shared" si="0"/>
        <v>0</v>
      </c>
    </row>
    <row r="25" spans="1:15" x14ac:dyDescent="0.45">
      <c r="A25" s="47" t="s">
        <v>193</v>
      </c>
      <c r="B25" s="3"/>
      <c r="C25" s="3"/>
      <c r="D25" s="3" t="str">
        <f>E25</f>
        <v>High Voltage</v>
      </c>
      <c r="E25" s="4" t="s">
        <v>42</v>
      </c>
      <c r="F25" s="4" t="s">
        <v>155</v>
      </c>
      <c r="G25" s="6">
        <v>13</v>
      </c>
      <c r="H25" s="3" t="s">
        <v>155</v>
      </c>
      <c r="I25" s="3" t="s">
        <v>155</v>
      </c>
      <c r="J25" s="3">
        <v>1</v>
      </c>
      <c r="K25" s="3" t="s">
        <v>147</v>
      </c>
      <c r="M25" s="3" t="s">
        <v>149</v>
      </c>
      <c r="N25" s="3">
        <v>2</v>
      </c>
      <c r="O25">
        <f t="shared" si="0"/>
        <v>0</v>
      </c>
    </row>
    <row r="26" spans="1:15" x14ac:dyDescent="0.45">
      <c r="A26" s="47" t="s">
        <v>322</v>
      </c>
      <c r="B26" s="3"/>
      <c r="C26" s="3" t="s">
        <v>141</v>
      </c>
      <c r="D26" s="3" t="str">
        <f>E26</f>
        <v>Hot Tamale</v>
      </c>
      <c r="E26" s="4" t="s">
        <v>150</v>
      </c>
      <c r="F26" s="4" t="s">
        <v>155</v>
      </c>
      <c r="G26" s="6">
        <v>45</v>
      </c>
      <c r="H26" s="3" t="s">
        <v>155</v>
      </c>
      <c r="I26" s="3" t="s">
        <v>155</v>
      </c>
      <c r="J26" s="3">
        <v>250</v>
      </c>
      <c r="K26" s="3" t="s">
        <v>148</v>
      </c>
      <c r="M26" s="3" t="s">
        <v>180</v>
      </c>
      <c r="N26" s="3">
        <v>2</v>
      </c>
      <c r="O26">
        <f t="shared" si="0"/>
        <v>500</v>
      </c>
    </row>
    <row r="27" spans="1:15" x14ac:dyDescent="0.45">
      <c r="A27" s="47" t="s">
        <v>368</v>
      </c>
      <c r="B27" s="3" t="s">
        <v>306</v>
      </c>
      <c r="C27" s="3" t="s">
        <v>141</v>
      </c>
      <c r="D27" s="3" t="s">
        <v>305</v>
      </c>
      <c r="E27" s="4" t="s">
        <v>56</v>
      </c>
      <c r="F27" s="4" t="s">
        <v>155</v>
      </c>
      <c r="G27" s="3">
        <v>30</v>
      </c>
      <c r="H27" s="3" t="s">
        <v>141</v>
      </c>
      <c r="I27" s="3" t="s">
        <v>141</v>
      </c>
      <c r="J27" s="3">
        <v>10</v>
      </c>
      <c r="M27" s="3" t="s">
        <v>149</v>
      </c>
      <c r="N27" s="3">
        <v>1</v>
      </c>
      <c r="O27">
        <f t="shared" si="0"/>
        <v>10</v>
      </c>
    </row>
    <row r="28" spans="1:15" x14ac:dyDescent="0.45">
      <c r="A28" s="47" t="s">
        <v>323</v>
      </c>
      <c r="B28" s="3" t="s">
        <v>280</v>
      </c>
      <c r="C28" s="3" t="s">
        <v>141</v>
      </c>
      <c r="D28" s="3" t="s">
        <v>279</v>
      </c>
      <c r="E28" s="4" t="s">
        <v>279</v>
      </c>
      <c r="F28" s="4" t="s">
        <v>155</v>
      </c>
      <c r="G28" s="3">
        <v>28</v>
      </c>
      <c r="H28" s="3" t="s">
        <v>141</v>
      </c>
      <c r="I28" s="3" t="s">
        <v>141</v>
      </c>
      <c r="J28" s="3">
        <v>36</v>
      </c>
      <c r="M28" s="3" t="s">
        <v>149</v>
      </c>
      <c r="N28" s="3">
        <v>1</v>
      </c>
      <c r="O28">
        <f t="shared" si="0"/>
        <v>36</v>
      </c>
    </row>
    <row r="29" spans="1:15" x14ac:dyDescent="0.45">
      <c r="A29" s="46" t="s">
        <v>275</v>
      </c>
      <c r="C29" s="3" t="s">
        <v>141</v>
      </c>
      <c r="D29" s="3"/>
      <c r="E29" s="4" t="s">
        <v>351</v>
      </c>
      <c r="F29" s="4"/>
      <c r="G29" s="3">
        <v>35</v>
      </c>
      <c r="H29" s="3" t="s">
        <v>141</v>
      </c>
      <c r="I29" s="3" t="s">
        <v>141</v>
      </c>
      <c r="J29" s="3">
        <v>9</v>
      </c>
      <c r="K29" s="3" t="s">
        <v>142</v>
      </c>
      <c r="M29" s="3" t="s">
        <v>180</v>
      </c>
      <c r="N29" s="3">
        <v>1</v>
      </c>
      <c r="O29">
        <f t="shared" si="0"/>
        <v>9</v>
      </c>
    </row>
    <row r="30" spans="1:15" x14ac:dyDescent="0.45">
      <c r="A30" s="46" t="s">
        <v>369</v>
      </c>
      <c r="B30" s="3"/>
      <c r="C30" s="3" t="s">
        <v>141</v>
      </c>
      <c r="D30" s="3"/>
      <c r="E30" s="4" t="s">
        <v>354</v>
      </c>
      <c r="F30" s="4"/>
      <c r="G30" s="3">
        <v>35</v>
      </c>
      <c r="H30" s="3" t="s">
        <v>141</v>
      </c>
      <c r="I30" s="3" t="s">
        <v>141</v>
      </c>
      <c r="J30" s="3">
        <v>100</v>
      </c>
      <c r="K30" s="3" t="s">
        <v>266</v>
      </c>
      <c r="M30" s="3" t="s">
        <v>180</v>
      </c>
      <c r="N30" s="3">
        <v>1</v>
      </c>
      <c r="O30">
        <f t="shared" si="0"/>
        <v>100</v>
      </c>
    </row>
    <row r="31" spans="1:15" x14ac:dyDescent="0.45">
      <c r="A31" s="47" t="s">
        <v>192</v>
      </c>
      <c r="B31" s="3"/>
      <c r="C31" s="3"/>
      <c r="D31" s="3" t="str">
        <f>E31</f>
        <v>Mad Dog</v>
      </c>
      <c r="E31" s="4" t="s">
        <v>40</v>
      </c>
      <c r="F31" s="4" t="s">
        <v>155</v>
      </c>
      <c r="G31" s="3">
        <v>24</v>
      </c>
      <c r="H31" s="3" t="s">
        <v>155</v>
      </c>
      <c r="I31" s="3" t="s">
        <v>155</v>
      </c>
      <c r="J31" s="3">
        <v>25</v>
      </c>
      <c r="M31" s="3" t="s">
        <v>180</v>
      </c>
      <c r="N31" s="3">
        <v>1</v>
      </c>
      <c r="O31">
        <f t="shared" si="0"/>
        <v>0</v>
      </c>
    </row>
    <row r="32" spans="1:15" x14ac:dyDescent="0.45">
      <c r="A32" s="47" t="s">
        <v>53</v>
      </c>
      <c r="B32" s="3" t="s">
        <v>281</v>
      </c>
      <c r="C32" s="3" t="s">
        <v>141</v>
      </c>
      <c r="D32" s="3" t="s">
        <v>77</v>
      </c>
      <c r="E32" s="4" t="s">
        <v>77</v>
      </c>
      <c r="F32" s="4" t="s">
        <v>155</v>
      </c>
      <c r="G32" s="3">
        <v>36</v>
      </c>
      <c r="H32" s="3" t="s">
        <v>141</v>
      </c>
      <c r="I32" s="3" t="s">
        <v>141</v>
      </c>
      <c r="J32" s="3">
        <v>10</v>
      </c>
      <c r="K32" s="3" t="s">
        <v>41</v>
      </c>
      <c r="M32" s="3" t="s">
        <v>149</v>
      </c>
      <c r="N32" s="3">
        <v>1</v>
      </c>
      <c r="O32">
        <f t="shared" si="0"/>
        <v>10</v>
      </c>
    </row>
    <row r="33" spans="1:16" x14ac:dyDescent="0.45">
      <c r="A33" s="47" t="s">
        <v>64</v>
      </c>
      <c r="B33" s="3" t="s">
        <v>297</v>
      </c>
      <c r="C33" s="3" t="s">
        <v>141</v>
      </c>
      <c r="D33" s="3" t="s">
        <v>72</v>
      </c>
      <c r="E33" s="4" t="s">
        <v>72</v>
      </c>
      <c r="F33" s="4" t="s">
        <v>155</v>
      </c>
      <c r="G33" s="3">
        <v>30</v>
      </c>
      <c r="H33" s="3" t="s">
        <v>155</v>
      </c>
      <c r="I33" s="3" t="s">
        <v>155</v>
      </c>
      <c r="J33" s="3">
        <v>10</v>
      </c>
      <c r="K33" s="3" t="s">
        <v>41</v>
      </c>
      <c r="M33" s="3" t="s">
        <v>149</v>
      </c>
      <c r="N33" s="3">
        <v>1</v>
      </c>
      <c r="O33">
        <f t="shared" si="0"/>
        <v>10</v>
      </c>
    </row>
    <row r="34" spans="1:16" x14ac:dyDescent="0.45">
      <c r="A34" s="47" t="s">
        <v>370</v>
      </c>
      <c r="B34" s="3" t="s">
        <v>269</v>
      </c>
      <c r="C34" s="3" t="s">
        <v>141</v>
      </c>
      <c r="D34" s="3" t="s">
        <v>83</v>
      </c>
      <c r="E34" s="4" t="s">
        <v>83</v>
      </c>
      <c r="F34" s="4" t="s">
        <v>155</v>
      </c>
      <c r="G34" s="3">
        <v>30</v>
      </c>
      <c r="H34" s="3" t="s">
        <v>141</v>
      </c>
      <c r="I34" s="3" t="s">
        <v>141</v>
      </c>
      <c r="J34" s="3">
        <v>10</v>
      </c>
      <c r="M34" s="3" t="s">
        <v>149</v>
      </c>
      <c r="N34" s="3">
        <v>1</v>
      </c>
      <c r="O34">
        <f t="shared" si="0"/>
        <v>10</v>
      </c>
    </row>
    <row r="35" spans="1:16" x14ac:dyDescent="0.45">
      <c r="A35" s="47" t="s">
        <v>89</v>
      </c>
      <c r="C35" s="3"/>
      <c r="D35" s="3" t="str">
        <f>E35</f>
        <v>Master Show</v>
      </c>
      <c r="E35" s="4" t="s">
        <v>151</v>
      </c>
      <c r="F35" s="4" t="s">
        <v>155</v>
      </c>
      <c r="G35" s="3">
        <v>55</v>
      </c>
      <c r="H35" s="3" t="s">
        <v>155</v>
      </c>
      <c r="I35" s="3" t="s">
        <v>155</v>
      </c>
      <c r="J35" s="3">
        <v>150</v>
      </c>
      <c r="M35" s="3" t="s">
        <v>149</v>
      </c>
      <c r="N35" s="3">
        <v>1</v>
      </c>
      <c r="O35">
        <f t="shared" si="0"/>
        <v>0</v>
      </c>
    </row>
    <row r="36" spans="1:16" x14ac:dyDescent="0.45">
      <c r="A36" s="47">
        <v>2024</v>
      </c>
      <c r="B36" s="3" t="s">
        <v>278</v>
      </c>
      <c r="C36" s="3" t="s">
        <v>141</v>
      </c>
      <c r="D36" s="3" t="s">
        <v>68</v>
      </c>
      <c r="E36" s="4" t="s">
        <v>68</v>
      </c>
      <c r="F36" s="4" t="s">
        <v>155</v>
      </c>
      <c r="G36" s="3">
        <v>25</v>
      </c>
      <c r="H36" s="3" t="s">
        <v>141</v>
      </c>
      <c r="I36" s="3" t="s">
        <v>141</v>
      </c>
      <c r="J36" s="3">
        <v>30</v>
      </c>
      <c r="M36" s="3" t="s">
        <v>149</v>
      </c>
      <c r="N36" s="3">
        <v>1</v>
      </c>
      <c r="O36">
        <f t="shared" si="0"/>
        <v>30</v>
      </c>
    </row>
    <row r="37" spans="1:16" x14ac:dyDescent="0.45">
      <c r="A37" s="47" t="s">
        <v>371</v>
      </c>
      <c r="B37" s="3" t="s">
        <v>252</v>
      </c>
      <c r="C37" s="3" t="s">
        <v>141</v>
      </c>
      <c r="D37" s="3" t="s">
        <v>264</v>
      </c>
      <c r="E37" s="4" t="s">
        <v>264</v>
      </c>
      <c r="F37" s="4" t="s">
        <v>155</v>
      </c>
      <c r="G37" s="3">
        <v>27</v>
      </c>
      <c r="H37" s="3" t="s">
        <v>141</v>
      </c>
      <c r="I37" s="3" t="s">
        <v>141</v>
      </c>
      <c r="J37" s="3">
        <v>204</v>
      </c>
      <c r="M37" s="3" t="s">
        <v>149</v>
      </c>
      <c r="N37" s="3">
        <v>1</v>
      </c>
      <c r="O37">
        <f t="shared" si="0"/>
        <v>204</v>
      </c>
    </row>
    <row r="38" spans="1:16" x14ac:dyDescent="0.45">
      <c r="A38" s="47" t="s">
        <v>286</v>
      </c>
      <c r="B38" s="3" t="s">
        <v>245</v>
      </c>
      <c r="C38" s="3" t="s">
        <v>141</v>
      </c>
      <c r="D38" s="3" t="s">
        <v>58</v>
      </c>
      <c r="E38" s="4" t="s">
        <v>58</v>
      </c>
      <c r="F38" s="4" t="s">
        <v>155</v>
      </c>
      <c r="G38" s="3">
        <v>25</v>
      </c>
      <c r="H38" s="3" t="s">
        <v>141</v>
      </c>
      <c r="I38" s="3" t="s">
        <v>141</v>
      </c>
      <c r="J38" s="3">
        <v>12</v>
      </c>
      <c r="M38" s="3" t="s">
        <v>149</v>
      </c>
      <c r="N38" s="3">
        <v>1</v>
      </c>
      <c r="O38">
        <f t="shared" si="0"/>
        <v>12</v>
      </c>
    </row>
    <row r="39" spans="1:16" x14ac:dyDescent="0.45">
      <c r="A39" s="47" t="s">
        <v>244</v>
      </c>
      <c r="B39" s="3"/>
      <c r="C39" s="3" t="s">
        <v>141</v>
      </c>
      <c r="D39" s="3"/>
      <c r="E39" s="4" t="s">
        <v>361</v>
      </c>
      <c r="F39" s="4"/>
      <c r="G39" s="3">
        <v>25</v>
      </c>
      <c r="H39" s="3" t="s">
        <v>141</v>
      </c>
      <c r="I39" s="3" t="s">
        <v>141</v>
      </c>
      <c r="J39" s="3">
        <v>24</v>
      </c>
      <c r="K39" s="3" t="s">
        <v>362</v>
      </c>
      <c r="M39" s="3" t="s">
        <v>180</v>
      </c>
      <c r="N39" s="3">
        <v>1</v>
      </c>
      <c r="O39">
        <f t="shared" si="0"/>
        <v>24</v>
      </c>
      <c r="P39" s="3"/>
    </row>
    <row r="40" spans="1:16" x14ac:dyDescent="0.45">
      <c r="A40" s="47" t="s">
        <v>87</v>
      </c>
      <c r="B40" s="3"/>
      <c r="C40" s="3" t="s">
        <v>141</v>
      </c>
      <c r="D40" s="3"/>
      <c r="E40" s="4" t="s">
        <v>360</v>
      </c>
      <c r="F40" s="4"/>
      <c r="G40" s="3">
        <v>18</v>
      </c>
      <c r="H40" s="3" t="s">
        <v>141</v>
      </c>
      <c r="I40" s="3" t="s">
        <v>141</v>
      </c>
      <c r="J40" s="3">
        <v>9</v>
      </c>
      <c r="K40" s="3" t="s">
        <v>357</v>
      </c>
      <c r="M40" s="3" t="s">
        <v>180</v>
      </c>
      <c r="N40" s="3">
        <v>1</v>
      </c>
      <c r="O40">
        <f t="shared" si="0"/>
        <v>9</v>
      </c>
    </row>
    <row r="41" spans="1:16" x14ac:dyDescent="0.45">
      <c r="A41" s="47" t="s">
        <v>372</v>
      </c>
      <c r="B41" s="3"/>
      <c r="C41" s="3"/>
      <c r="D41" s="3" t="str">
        <f>E41</f>
        <v>Mt Everest</v>
      </c>
      <c r="E41" s="4" t="s">
        <v>152</v>
      </c>
      <c r="F41" s="4" t="s">
        <v>155</v>
      </c>
      <c r="G41" s="3">
        <v>50</v>
      </c>
      <c r="H41" s="3" t="s">
        <v>155</v>
      </c>
      <c r="I41" s="3" t="s">
        <v>155</v>
      </c>
      <c r="J41" s="3">
        <v>1</v>
      </c>
      <c r="K41" s="3" t="s">
        <v>147</v>
      </c>
      <c r="M41" s="3" t="s">
        <v>180</v>
      </c>
      <c r="N41" s="3">
        <v>1</v>
      </c>
      <c r="O41">
        <f t="shared" si="0"/>
        <v>0</v>
      </c>
    </row>
    <row r="42" spans="1:16" x14ac:dyDescent="0.45">
      <c r="A42" s="47" t="s">
        <v>91</v>
      </c>
      <c r="B42" s="3"/>
      <c r="C42" s="3"/>
      <c r="D42" s="3" t="str">
        <f>E42</f>
        <v>Noise Maker</v>
      </c>
      <c r="E42" s="4" t="s">
        <v>153</v>
      </c>
      <c r="F42" s="4" t="s">
        <v>155</v>
      </c>
      <c r="G42" s="3">
        <v>30</v>
      </c>
      <c r="H42" s="3" t="s">
        <v>155</v>
      </c>
      <c r="I42" s="3" t="s">
        <v>155</v>
      </c>
      <c r="J42" s="3">
        <v>12</v>
      </c>
      <c r="M42" s="3" t="s">
        <v>180</v>
      </c>
      <c r="N42" s="3">
        <v>1</v>
      </c>
      <c r="O42">
        <f t="shared" si="0"/>
        <v>0</v>
      </c>
    </row>
    <row r="43" spans="1:16" x14ac:dyDescent="0.45">
      <c r="A43" s="47" t="s">
        <v>56</v>
      </c>
      <c r="B43" s="3"/>
      <c r="C43" s="3" t="s">
        <v>141</v>
      </c>
      <c r="D43" s="3"/>
      <c r="E43" s="4" t="s">
        <v>352</v>
      </c>
      <c r="F43" s="4"/>
      <c r="G43" s="3">
        <v>33</v>
      </c>
      <c r="H43" s="3" t="s">
        <v>141</v>
      </c>
      <c r="I43" s="3" t="s">
        <v>141</v>
      </c>
      <c r="J43" s="3">
        <v>9</v>
      </c>
      <c r="K43" s="3" t="s">
        <v>142</v>
      </c>
      <c r="M43" s="3" t="s">
        <v>180</v>
      </c>
      <c r="N43" s="3">
        <v>1</v>
      </c>
      <c r="O43">
        <f t="shared" si="0"/>
        <v>9</v>
      </c>
    </row>
    <row r="44" spans="1:16" x14ac:dyDescent="0.45">
      <c r="A44" s="47" t="s">
        <v>373</v>
      </c>
      <c r="B44" s="3" t="s">
        <v>250</v>
      </c>
      <c r="C44" s="3" t="s">
        <v>141</v>
      </c>
      <c r="D44" s="3" t="s">
        <v>193</v>
      </c>
      <c r="E44" s="4" t="s">
        <v>193</v>
      </c>
      <c r="F44" s="4"/>
      <c r="G44" s="3">
        <v>45</v>
      </c>
      <c r="H44" s="3" t="s">
        <v>141</v>
      </c>
      <c r="I44" s="3" t="s">
        <v>141</v>
      </c>
      <c r="J44" s="3">
        <v>36</v>
      </c>
      <c r="K44" s="3" t="s">
        <v>194</v>
      </c>
      <c r="M44" s="3" t="s">
        <v>144</v>
      </c>
      <c r="N44" s="3">
        <v>1</v>
      </c>
      <c r="O44">
        <f t="shared" si="0"/>
        <v>36</v>
      </c>
    </row>
    <row r="45" spans="1:16" x14ac:dyDescent="0.45">
      <c r="A45" s="47" t="s">
        <v>68</v>
      </c>
      <c r="B45" s="3" t="s">
        <v>252</v>
      </c>
      <c r="C45" s="3" t="s">
        <v>141</v>
      </c>
      <c r="D45" s="3" t="s">
        <v>251</v>
      </c>
      <c r="E45" s="5" t="s">
        <v>251</v>
      </c>
      <c r="F45" s="4" t="s">
        <v>155</v>
      </c>
      <c r="G45" s="3">
        <v>30</v>
      </c>
      <c r="H45" s="3" t="s">
        <v>141</v>
      </c>
      <c r="I45" s="3" t="s">
        <v>141</v>
      </c>
      <c r="J45" s="3">
        <v>205</v>
      </c>
      <c r="K45" s="3" t="s">
        <v>148</v>
      </c>
      <c r="M45" s="3" t="s">
        <v>144</v>
      </c>
      <c r="N45" s="3">
        <v>2</v>
      </c>
      <c r="O45">
        <f t="shared" si="0"/>
        <v>410</v>
      </c>
    </row>
    <row r="46" spans="1:16" x14ac:dyDescent="0.45">
      <c r="A46" s="47" t="s">
        <v>83</v>
      </c>
      <c r="B46" s="3" t="s">
        <v>258</v>
      </c>
      <c r="C46" s="3" t="s">
        <v>141</v>
      </c>
      <c r="D46" s="3" t="s">
        <v>244</v>
      </c>
      <c r="E46" s="4" t="s">
        <v>244</v>
      </c>
      <c r="F46" s="4" t="s">
        <v>155</v>
      </c>
      <c r="G46" s="3">
        <v>27</v>
      </c>
      <c r="H46" s="3" t="s">
        <v>141</v>
      </c>
      <c r="I46" s="3" t="s">
        <v>141</v>
      </c>
      <c r="J46" s="3">
        <v>20</v>
      </c>
      <c r="K46" s="3" t="s">
        <v>41</v>
      </c>
      <c r="M46" s="3" t="s">
        <v>144</v>
      </c>
      <c r="N46" s="3">
        <v>1</v>
      </c>
      <c r="O46">
        <f t="shared" si="0"/>
        <v>20</v>
      </c>
    </row>
    <row r="47" spans="1:16" x14ac:dyDescent="0.45">
      <c r="A47" s="47" t="s">
        <v>74</v>
      </c>
      <c r="B47" s="3" t="s">
        <v>285</v>
      </c>
      <c r="C47" s="3" t="s">
        <v>141</v>
      </c>
      <c r="D47" s="3" t="s">
        <v>49</v>
      </c>
      <c r="E47" s="4" t="s">
        <v>49</v>
      </c>
      <c r="F47" s="4" t="s">
        <v>155</v>
      </c>
      <c r="G47" s="3">
        <v>30</v>
      </c>
      <c r="H47" s="3" t="s">
        <v>141</v>
      </c>
      <c r="I47" s="3" t="s">
        <v>141</v>
      </c>
      <c r="J47" s="3">
        <v>30</v>
      </c>
      <c r="M47" s="3" t="s">
        <v>149</v>
      </c>
      <c r="N47" s="3">
        <v>1</v>
      </c>
      <c r="O47">
        <f t="shared" si="0"/>
        <v>30</v>
      </c>
    </row>
    <row r="48" spans="1:16" x14ac:dyDescent="0.45">
      <c r="A48" s="47" t="s">
        <v>85</v>
      </c>
      <c r="B48" s="3"/>
      <c r="C48" s="3" t="s">
        <v>141</v>
      </c>
      <c r="D48" s="3"/>
      <c r="E48" s="4" t="s">
        <v>356</v>
      </c>
      <c r="F48" s="4"/>
      <c r="G48" s="3">
        <v>18</v>
      </c>
      <c r="H48" s="3" t="s">
        <v>141</v>
      </c>
      <c r="I48" s="3" t="s">
        <v>141</v>
      </c>
      <c r="J48" s="3">
        <v>9</v>
      </c>
      <c r="K48" s="3" t="s">
        <v>357</v>
      </c>
      <c r="M48" s="3" t="s">
        <v>180</v>
      </c>
      <c r="N48" s="3">
        <v>1</v>
      </c>
      <c r="O48">
        <f t="shared" si="0"/>
        <v>9</v>
      </c>
    </row>
    <row r="49" spans="1:15" x14ac:dyDescent="0.45">
      <c r="A49" s="47" t="s">
        <v>374</v>
      </c>
      <c r="B49" s="3" t="s">
        <v>284</v>
      </c>
      <c r="C49" s="3" t="s">
        <v>141</v>
      </c>
      <c r="D49" s="3" t="s">
        <v>121</v>
      </c>
      <c r="E49" s="4" t="s">
        <v>121</v>
      </c>
      <c r="F49" s="4" t="s">
        <v>155</v>
      </c>
      <c r="G49" s="3">
        <v>25</v>
      </c>
      <c r="H49" s="3" t="s">
        <v>141</v>
      </c>
      <c r="I49" s="3" t="s">
        <v>141</v>
      </c>
      <c r="J49" s="3">
        <v>600</v>
      </c>
      <c r="K49" s="3" t="s">
        <v>148</v>
      </c>
      <c r="M49" s="3" t="s">
        <v>149</v>
      </c>
      <c r="N49" s="3">
        <v>1</v>
      </c>
      <c r="O49">
        <f t="shared" si="0"/>
        <v>600</v>
      </c>
    </row>
    <row r="50" spans="1:15" x14ac:dyDescent="0.45">
      <c r="A50" s="47" t="s">
        <v>77</v>
      </c>
      <c r="B50" s="3"/>
      <c r="C50" s="3" t="s">
        <v>141</v>
      </c>
      <c r="D50" s="3"/>
      <c r="E50" s="4" t="s">
        <v>353</v>
      </c>
      <c r="F50" s="4"/>
      <c r="G50" s="3">
        <v>38</v>
      </c>
      <c r="H50" s="3" t="s">
        <v>141</v>
      </c>
      <c r="I50" s="3" t="s">
        <v>141</v>
      </c>
      <c r="J50" s="3">
        <v>100</v>
      </c>
      <c r="K50" s="3" t="s">
        <v>266</v>
      </c>
      <c r="M50" s="3" t="s">
        <v>180</v>
      </c>
      <c r="N50" s="3">
        <v>1</v>
      </c>
      <c r="O50">
        <f t="shared" si="0"/>
        <v>100</v>
      </c>
    </row>
    <row r="51" spans="1:15" x14ac:dyDescent="0.45">
      <c r="A51" s="47" t="s">
        <v>255</v>
      </c>
      <c r="B51" s="3"/>
      <c r="C51" s="3" t="s">
        <v>141</v>
      </c>
      <c r="D51" s="3"/>
      <c r="E51" s="4" t="s">
        <v>358</v>
      </c>
      <c r="F51" s="4"/>
      <c r="G51" s="3">
        <v>18</v>
      </c>
      <c r="H51" s="3" t="s">
        <v>141</v>
      </c>
      <c r="I51" s="3" t="s">
        <v>141</v>
      </c>
      <c r="J51" s="3">
        <v>9</v>
      </c>
      <c r="K51" s="3" t="s">
        <v>357</v>
      </c>
      <c r="M51" s="3" t="s">
        <v>180</v>
      </c>
      <c r="N51" s="3">
        <v>1</v>
      </c>
      <c r="O51">
        <f t="shared" si="0"/>
        <v>9</v>
      </c>
    </row>
    <row r="52" spans="1:15" x14ac:dyDescent="0.45">
      <c r="A52" s="47" t="s">
        <v>375</v>
      </c>
      <c r="B52" s="3" t="s">
        <v>249</v>
      </c>
      <c r="C52" s="3" t="s">
        <v>141</v>
      </c>
      <c r="D52" s="3" t="s">
        <v>53</v>
      </c>
      <c r="E52" s="4" t="s">
        <v>53</v>
      </c>
      <c r="F52" s="4" t="s">
        <v>155</v>
      </c>
      <c r="G52" s="3">
        <v>20</v>
      </c>
      <c r="H52" s="3" t="s">
        <v>141</v>
      </c>
      <c r="I52" s="3" t="s">
        <v>141</v>
      </c>
      <c r="J52" s="3">
        <v>20</v>
      </c>
      <c r="K52" s="3" t="s">
        <v>148</v>
      </c>
      <c r="M52" s="3" t="s">
        <v>144</v>
      </c>
      <c r="N52" s="3">
        <v>1</v>
      </c>
      <c r="O52">
        <f t="shared" si="0"/>
        <v>20</v>
      </c>
    </row>
    <row r="53" spans="1:15" x14ac:dyDescent="0.45">
      <c r="A53" s="47" t="s">
        <v>99</v>
      </c>
      <c r="B53" s="3" t="s">
        <v>249</v>
      </c>
      <c r="C53" s="3" t="s">
        <v>141</v>
      </c>
      <c r="D53" s="3" t="s">
        <v>54</v>
      </c>
      <c r="E53" s="4" t="s">
        <v>54</v>
      </c>
      <c r="F53" s="4" t="s">
        <v>155</v>
      </c>
      <c r="G53" s="3">
        <v>20</v>
      </c>
      <c r="H53" s="3" t="s">
        <v>141</v>
      </c>
      <c r="I53" s="3" t="s">
        <v>141</v>
      </c>
      <c r="J53" s="3">
        <v>25</v>
      </c>
      <c r="M53" s="3" t="s">
        <v>149</v>
      </c>
      <c r="N53" s="3">
        <v>1</v>
      </c>
      <c r="O53">
        <f t="shared" si="0"/>
        <v>25</v>
      </c>
    </row>
    <row r="54" spans="1:15" x14ac:dyDescent="0.45">
      <c r="A54" s="46" t="s">
        <v>262</v>
      </c>
      <c r="B54" s="3"/>
      <c r="C54" s="3"/>
      <c r="D54" s="3" t="str">
        <f>E54</f>
        <v>Take 2</v>
      </c>
      <c r="E54" s="5" t="s">
        <v>117</v>
      </c>
      <c r="F54" s="4" t="s">
        <v>155</v>
      </c>
      <c r="G54" s="3">
        <v>25</v>
      </c>
      <c r="H54" s="3" t="s">
        <v>155</v>
      </c>
      <c r="I54" s="3" t="s">
        <v>155</v>
      </c>
      <c r="J54" s="3">
        <v>60</v>
      </c>
      <c r="K54" s="3" t="s">
        <v>148</v>
      </c>
      <c r="M54" s="3" t="s">
        <v>149</v>
      </c>
      <c r="N54" s="3">
        <v>2</v>
      </c>
      <c r="O54">
        <f t="shared" si="0"/>
        <v>0</v>
      </c>
    </row>
    <row r="55" spans="1:15" x14ac:dyDescent="0.45">
      <c r="A55" s="46" t="s">
        <v>72</v>
      </c>
      <c r="B55" s="3"/>
      <c r="C55" s="3" t="s">
        <v>141</v>
      </c>
      <c r="D55" s="3"/>
      <c r="E55" s="5" t="s">
        <v>359</v>
      </c>
      <c r="F55" s="4"/>
      <c r="G55" s="3">
        <v>18</v>
      </c>
      <c r="H55" s="3" t="s">
        <v>141</v>
      </c>
      <c r="I55" s="3" t="s">
        <v>141</v>
      </c>
      <c r="J55" s="3">
        <v>9</v>
      </c>
      <c r="K55" s="3" t="s">
        <v>357</v>
      </c>
      <c r="M55" s="3" t="s">
        <v>180</v>
      </c>
      <c r="N55" s="3">
        <v>1</v>
      </c>
      <c r="O55">
        <f t="shared" si="0"/>
        <v>9</v>
      </c>
    </row>
    <row r="56" spans="1:15" x14ac:dyDescent="0.45">
      <c r="A56" s="46" t="s">
        <v>121</v>
      </c>
      <c r="B56" s="3"/>
      <c r="C56" s="3"/>
      <c r="D56" s="3" t="str">
        <f>E56</f>
        <v>The Weasel</v>
      </c>
      <c r="E56" s="5" t="s">
        <v>122</v>
      </c>
      <c r="F56" s="4" t="s">
        <v>155</v>
      </c>
      <c r="G56" s="3">
        <v>60</v>
      </c>
      <c r="H56" s="3" t="s">
        <v>155</v>
      </c>
      <c r="I56" s="3" t="s">
        <v>155</v>
      </c>
      <c r="J56" s="3">
        <v>200</v>
      </c>
      <c r="M56" s="3" t="s">
        <v>180</v>
      </c>
      <c r="N56" s="3">
        <v>1</v>
      </c>
      <c r="O56">
        <f t="shared" si="0"/>
        <v>0</v>
      </c>
    </row>
    <row r="57" spans="1:15" x14ac:dyDescent="0.45">
      <c r="A57" s="47" t="s">
        <v>288</v>
      </c>
      <c r="B57" s="3" t="s">
        <v>253</v>
      </c>
      <c r="C57" s="3" t="s">
        <v>141</v>
      </c>
      <c r="D57" s="3" t="s">
        <v>99</v>
      </c>
      <c r="E57" s="4" t="s">
        <v>99</v>
      </c>
      <c r="F57" s="4" t="s">
        <v>155</v>
      </c>
      <c r="G57" s="3">
        <v>36</v>
      </c>
      <c r="H57" s="3" t="s">
        <v>141</v>
      </c>
      <c r="I57" s="3" t="s">
        <v>141</v>
      </c>
      <c r="J57" s="3">
        <v>9</v>
      </c>
      <c r="K57" s="3" t="s">
        <v>142</v>
      </c>
      <c r="M57" s="3" t="s">
        <v>149</v>
      </c>
      <c r="N57" s="3">
        <v>1</v>
      </c>
      <c r="O57">
        <f t="shared" si="0"/>
        <v>9</v>
      </c>
    </row>
    <row r="58" spans="1:15" x14ac:dyDescent="0.45">
      <c r="A58" s="47" t="s">
        <v>260</v>
      </c>
      <c r="B58" s="3" t="s">
        <v>274</v>
      </c>
      <c r="C58" s="3" t="s">
        <v>141</v>
      </c>
      <c r="D58" s="3" t="s">
        <v>64</v>
      </c>
      <c r="E58" s="4" t="s">
        <v>64</v>
      </c>
      <c r="F58" s="4" t="s">
        <v>155</v>
      </c>
      <c r="G58" s="3">
        <v>20</v>
      </c>
      <c r="H58" s="3" t="s">
        <v>141</v>
      </c>
      <c r="I58" s="3" t="s">
        <v>141</v>
      </c>
      <c r="J58" s="3">
        <v>24</v>
      </c>
      <c r="K58" s="3" t="s">
        <v>154</v>
      </c>
      <c r="M58" s="3" t="s">
        <v>149</v>
      </c>
      <c r="N58" s="3">
        <v>1</v>
      </c>
      <c r="O58">
        <f t="shared" si="0"/>
        <v>24</v>
      </c>
    </row>
    <row r="59" spans="1:15" x14ac:dyDescent="0.45">
      <c r="A59" s="46" t="s">
        <v>309</v>
      </c>
      <c r="C59" s="3" t="s">
        <v>141</v>
      </c>
      <c r="D59" s="3"/>
      <c r="E59" s="4" t="s">
        <v>363</v>
      </c>
      <c r="F59" s="4"/>
      <c r="G59" s="3">
        <v>25</v>
      </c>
      <c r="H59" s="3" t="s">
        <v>155</v>
      </c>
      <c r="I59" s="3" t="s">
        <v>155</v>
      </c>
      <c r="J59" s="3">
        <v>16</v>
      </c>
      <c r="K59" s="3" t="s">
        <v>362</v>
      </c>
      <c r="M59" s="3" t="s">
        <v>180</v>
      </c>
      <c r="N59" s="3">
        <v>1</v>
      </c>
      <c r="O59">
        <f t="shared" si="0"/>
        <v>16</v>
      </c>
    </row>
    <row r="60" spans="1:15" x14ac:dyDescent="0.45">
      <c r="A60" s="46" t="s">
        <v>294</v>
      </c>
      <c r="B60" s="3"/>
      <c r="C60" s="3"/>
      <c r="D60" s="3" t="str">
        <f>E60</f>
        <v>Warrior TeePee</v>
      </c>
      <c r="E60" s="4" t="s">
        <v>43</v>
      </c>
      <c r="F60" s="4" t="s">
        <v>155</v>
      </c>
      <c r="G60" s="3">
        <v>50</v>
      </c>
      <c r="H60" s="3" t="s">
        <v>155</v>
      </c>
      <c r="I60" s="3" t="s">
        <v>155</v>
      </c>
      <c r="J60" s="3">
        <v>1</v>
      </c>
      <c r="K60" s="3" t="s">
        <v>147</v>
      </c>
      <c r="M60" s="3" t="s">
        <v>149</v>
      </c>
      <c r="N60" s="3">
        <v>2</v>
      </c>
      <c r="O60">
        <f t="shared" si="0"/>
        <v>0</v>
      </c>
    </row>
    <row r="61" spans="1:15" x14ac:dyDescent="0.45">
      <c r="A61" s="46" t="s">
        <v>307</v>
      </c>
      <c r="B61" s="3" t="s">
        <v>252</v>
      </c>
      <c r="C61" s="3" t="s">
        <v>141</v>
      </c>
      <c r="D61" s="3" t="s">
        <v>109</v>
      </c>
      <c r="E61" s="4" t="s">
        <v>109</v>
      </c>
      <c r="F61" s="4" t="s">
        <v>155</v>
      </c>
      <c r="G61" s="3">
        <v>48</v>
      </c>
      <c r="H61" s="3" t="s">
        <v>141</v>
      </c>
      <c r="I61" s="3" t="s">
        <v>141</v>
      </c>
      <c r="J61" s="3">
        <v>115</v>
      </c>
      <c r="K61" s="3" t="s">
        <v>148</v>
      </c>
      <c r="M61" s="3" t="s">
        <v>144</v>
      </c>
      <c r="N61" s="3">
        <v>1</v>
      </c>
      <c r="O61">
        <f t="shared" si="0"/>
        <v>115</v>
      </c>
    </row>
    <row r="62" spans="1:15" x14ac:dyDescent="0.45">
      <c r="A62" s="46" t="s">
        <v>301</v>
      </c>
      <c r="B62" s="3" t="s">
        <v>259</v>
      </c>
      <c r="C62" s="3" t="s">
        <v>141</v>
      </c>
      <c r="D62" s="3" t="s">
        <v>192</v>
      </c>
      <c r="E62" s="4" t="s">
        <v>192</v>
      </c>
      <c r="F62" s="4"/>
      <c r="G62" s="3">
        <v>25</v>
      </c>
      <c r="H62" s="3" t="s">
        <v>141</v>
      </c>
      <c r="I62" s="3" t="s">
        <v>141</v>
      </c>
      <c r="J62" s="3">
        <v>32</v>
      </c>
      <c r="K62" s="3" t="s">
        <v>41</v>
      </c>
      <c r="M62" s="3" t="s">
        <v>144</v>
      </c>
      <c r="N62" s="3">
        <v>1</v>
      </c>
      <c r="O62">
        <f t="shared" si="0"/>
        <v>32</v>
      </c>
    </row>
    <row r="63" spans="1:15" x14ac:dyDescent="0.45">
      <c r="A63" s="46" t="s">
        <v>292</v>
      </c>
      <c r="B63" s="3"/>
      <c r="C63" s="3"/>
      <c r="D63" s="3" t="str">
        <f>E63</f>
        <v>Widow Maker</v>
      </c>
      <c r="E63" s="4" t="s">
        <v>55</v>
      </c>
      <c r="F63" s="4" t="s">
        <v>155</v>
      </c>
      <c r="G63" s="3">
        <v>50</v>
      </c>
      <c r="H63" s="3" t="s">
        <v>155</v>
      </c>
      <c r="I63" s="3" t="s">
        <v>155</v>
      </c>
      <c r="J63" s="3">
        <v>16</v>
      </c>
      <c r="M63" s="3" t="s">
        <v>149</v>
      </c>
      <c r="N63" s="3">
        <v>1</v>
      </c>
      <c r="O63">
        <f t="shared" si="0"/>
        <v>0</v>
      </c>
    </row>
    <row r="64" spans="1:15" x14ac:dyDescent="0.45">
      <c r="A64" s="46" t="s">
        <v>270</v>
      </c>
      <c r="B64" s="3"/>
      <c r="C64" s="3"/>
      <c r="D64" s="3" t="str">
        <f>E64</f>
        <v>Wild Bear</v>
      </c>
      <c r="E64" s="4" t="s">
        <v>48</v>
      </c>
      <c r="F64" s="4" t="s">
        <v>155</v>
      </c>
      <c r="G64" s="3">
        <v>30</v>
      </c>
      <c r="H64" s="3" t="s">
        <v>155</v>
      </c>
      <c r="I64" s="3" t="s">
        <v>155</v>
      </c>
      <c r="J64" s="3">
        <v>30</v>
      </c>
      <c r="M64" s="3" t="s">
        <v>180</v>
      </c>
      <c r="N64" s="3">
        <v>1</v>
      </c>
      <c r="O64">
        <f t="shared" si="0"/>
        <v>0</v>
      </c>
    </row>
    <row r="65" spans="1:15" x14ac:dyDescent="0.45">
      <c r="A65" s="47" t="s">
        <v>264</v>
      </c>
      <c r="B65" s="3"/>
      <c r="C65" s="3"/>
      <c r="D65" s="3" t="str">
        <f>E65</f>
        <v>Willow</v>
      </c>
      <c r="E65" s="4" t="s">
        <v>156</v>
      </c>
      <c r="F65" s="4" t="s">
        <v>155</v>
      </c>
      <c r="G65" s="3">
        <v>22</v>
      </c>
      <c r="H65" s="3" t="s">
        <v>155</v>
      </c>
      <c r="I65" s="3" t="s">
        <v>155</v>
      </c>
      <c r="J65" s="3">
        <v>22</v>
      </c>
      <c r="M65" s="3" t="s">
        <v>180</v>
      </c>
      <c r="N65" s="3">
        <v>1</v>
      </c>
      <c r="O65">
        <f t="shared" si="0"/>
        <v>0</v>
      </c>
    </row>
    <row r="66" spans="1:15" ht="15" customHeight="1" x14ac:dyDescent="0.45">
      <c r="A66" s="47" t="s">
        <v>352</v>
      </c>
      <c r="B66" s="3" t="s">
        <v>298</v>
      </c>
      <c r="C66" s="3" t="s">
        <v>141</v>
      </c>
      <c r="D66" s="3" t="s">
        <v>74</v>
      </c>
      <c r="E66" s="4" t="s">
        <v>74</v>
      </c>
      <c r="F66" s="4" t="s">
        <v>155</v>
      </c>
      <c r="G66" s="3">
        <v>20</v>
      </c>
      <c r="H66" s="3" t="s">
        <v>155</v>
      </c>
      <c r="I66" s="3" t="s">
        <v>155</v>
      </c>
      <c r="J66" s="3">
        <v>24</v>
      </c>
      <c r="M66" s="3" t="s">
        <v>149</v>
      </c>
      <c r="N66" s="3">
        <v>1</v>
      </c>
      <c r="O66">
        <f t="shared" si="0"/>
        <v>24</v>
      </c>
    </row>
    <row r="67" spans="1:15" x14ac:dyDescent="0.45">
      <c r="A67" s="47" t="s">
        <v>251</v>
      </c>
      <c r="B67" s="3"/>
      <c r="C67" s="3" t="s">
        <v>141</v>
      </c>
      <c r="D67" s="3"/>
      <c r="E67" s="4" t="s">
        <v>348</v>
      </c>
      <c r="F67" s="4"/>
      <c r="G67" s="3">
        <v>105</v>
      </c>
      <c r="H67" s="3" t="s">
        <v>141</v>
      </c>
      <c r="I67" s="3" t="s">
        <v>141</v>
      </c>
      <c r="J67" s="3">
        <v>200</v>
      </c>
      <c r="K67" s="3" t="s">
        <v>266</v>
      </c>
      <c r="M67" s="3" t="s">
        <v>180</v>
      </c>
      <c r="N67" s="3">
        <v>1</v>
      </c>
      <c r="O67">
        <f t="shared" si="0"/>
        <v>200</v>
      </c>
    </row>
    <row r="68" spans="1:15" x14ac:dyDescent="0.45">
      <c r="A68" s="47" t="s">
        <v>350</v>
      </c>
      <c r="B68" s="3"/>
      <c r="C68" s="3"/>
      <c r="D68" s="3" t="str">
        <f t="shared" ref="D68:D77" si="1">E68</f>
        <v>Rack A</v>
      </c>
      <c r="E68" s="3" t="s">
        <v>157</v>
      </c>
      <c r="F68" s="4" t="s">
        <v>155</v>
      </c>
      <c r="I68" s="3" t="s">
        <v>141</v>
      </c>
      <c r="J68" s="3">
        <v>10</v>
      </c>
      <c r="K68" s="3" t="s">
        <v>311</v>
      </c>
      <c r="N68" s="3">
        <v>1</v>
      </c>
      <c r="O68">
        <f t="shared" si="0"/>
        <v>0</v>
      </c>
    </row>
    <row r="69" spans="1:15" x14ac:dyDescent="0.45">
      <c r="A69" s="47" t="s">
        <v>251</v>
      </c>
      <c r="B69" s="3"/>
      <c r="C69" s="3"/>
      <c r="D69" s="3" t="str">
        <f t="shared" si="1"/>
        <v>Rack B</v>
      </c>
      <c r="E69" s="3" t="s">
        <v>158</v>
      </c>
      <c r="F69" s="4" t="s">
        <v>155</v>
      </c>
      <c r="I69" s="3" t="s">
        <v>141</v>
      </c>
      <c r="J69" s="3">
        <v>10</v>
      </c>
      <c r="K69" s="3" t="s">
        <v>311</v>
      </c>
      <c r="N69" s="3">
        <v>1</v>
      </c>
      <c r="O69">
        <f t="shared" si="0"/>
        <v>0</v>
      </c>
    </row>
    <row r="70" spans="1:15" x14ac:dyDescent="0.45">
      <c r="A70" s="47" t="s">
        <v>348</v>
      </c>
      <c r="B70" s="3"/>
      <c r="C70" s="3"/>
      <c r="D70" s="3" t="str">
        <f t="shared" si="1"/>
        <v>Rack C</v>
      </c>
      <c r="E70" s="3" t="s">
        <v>159</v>
      </c>
      <c r="F70" s="4" t="s">
        <v>155</v>
      </c>
      <c r="I70" s="3" t="s">
        <v>141</v>
      </c>
      <c r="J70" s="3">
        <v>10</v>
      </c>
      <c r="K70" s="3" t="s">
        <v>311</v>
      </c>
      <c r="N70" s="3">
        <v>1</v>
      </c>
      <c r="O70">
        <f t="shared" si="0"/>
        <v>0</v>
      </c>
    </row>
    <row r="71" spans="1:15" x14ac:dyDescent="0.45">
      <c r="A71" s="46" t="s">
        <v>265</v>
      </c>
      <c r="B71" s="3"/>
      <c r="C71" s="3"/>
      <c r="D71" s="3" t="str">
        <f t="shared" si="1"/>
        <v>Rack D</v>
      </c>
      <c r="E71" s="3" t="s">
        <v>160</v>
      </c>
      <c r="F71" s="4" t="s">
        <v>155</v>
      </c>
      <c r="I71" s="3" t="s">
        <v>141</v>
      </c>
      <c r="J71" s="3">
        <v>18</v>
      </c>
      <c r="K71" s="3" t="s">
        <v>311</v>
      </c>
      <c r="N71" s="3">
        <v>1</v>
      </c>
      <c r="O71">
        <f t="shared" si="0"/>
        <v>0</v>
      </c>
    </row>
    <row r="72" spans="1:15" x14ac:dyDescent="0.45">
      <c r="A72" s="46" t="s">
        <v>351</v>
      </c>
      <c r="B72" s="3"/>
      <c r="C72" s="3"/>
      <c r="D72" s="3" t="str">
        <f t="shared" si="1"/>
        <v>Rack E</v>
      </c>
      <c r="E72" s="3" t="s">
        <v>161</v>
      </c>
      <c r="F72" s="4" t="s">
        <v>155</v>
      </c>
      <c r="I72" s="3" t="s">
        <v>141</v>
      </c>
      <c r="J72" s="3">
        <v>18</v>
      </c>
      <c r="K72" s="3" t="s">
        <v>311</v>
      </c>
      <c r="N72" s="3">
        <v>1</v>
      </c>
      <c r="O72">
        <f t="shared" si="0"/>
        <v>0</v>
      </c>
    </row>
    <row r="73" spans="1:15" x14ac:dyDescent="0.45">
      <c r="A73" s="46" t="s">
        <v>268</v>
      </c>
      <c r="B73" s="3"/>
      <c r="C73" s="3"/>
      <c r="D73" s="3" t="str">
        <f t="shared" si="1"/>
        <v>Rack F</v>
      </c>
      <c r="E73" s="3" t="s">
        <v>162</v>
      </c>
      <c r="F73" s="4" t="s">
        <v>155</v>
      </c>
      <c r="I73" s="3" t="s">
        <v>141</v>
      </c>
      <c r="J73" s="3">
        <v>18</v>
      </c>
      <c r="K73" s="3" t="s">
        <v>311</v>
      </c>
      <c r="N73" s="3">
        <v>1</v>
      </c>
      <c r="O73">
        <f t="shared" si="0"/>
        <v>0</v>
      </c>
    </row>
    <row r="74" spans="1:15" x14ac:dyDescent="0.45">
      <c r="A74" s="46" t="s">
        <v>150</v>
      </c>
      <c r="B74" s="3"/>
      <c r="C74" s="3"/>
      <c r="D74" s="3" t="str">
        <f t="shared" si="1"/>
        <v>Rack G</v>
      </c>
      <c r="E74" s="3" t="s">
        <v>163</v>
      </c>
      <c r="F74" s="4" t="s">
        <v>155</v>
      </c>
      <c r="I74" s="3" t="s">
        <v>141</v>
      </c>
      <c r="J74" s="4">
        <v>18</v>
      </c>
      <c r="K74" s="3" t="s">
        <v>311</v>
      </c>
      <c r="N74" s="3">
        <v>1</v>
      </c>
      <c r="O74">
        <f t="shared" si="0"/>
        <v>0</v>
      </c>
    </row>
    <row r="75" spans="1:15" x14ac:dyDescent="0.45">
      <c r="A75" s="47" t="s">
        <v>109</v>
      </c>
      <c r="B75" s="3"/>
      <c r="C75" s="3"/>
      <c r="D75" s="3" t="str">
        <f t="shared" si="1"/>
        <v>Rack H</v>
      </c>
      <c r="E75" s="3" t="s">
        <v>164</v>
      </c>
      <c r="F75" s="4" t="s">
        <v>155</v>
      </c>
      <c r="I75" s="3" t="s">
        <v>141</v>
      </c>
      <c r="J75" s="4">
        <v>10</v>
      </c>
      <c r="K75" s="3" t="s">
        <v>311</v>
      </c>
      <c r="N75" s="3">
        <v>1</v>
      </c>
      <c r="O75">
        <f t="shared" si="0"/>
        <v>0</v>
      </c>
    </row>
    <row r="76" spans="1:15" x14ac:dyDescent="0.45">
      <c r="A76" s="47" t="s">
        <v>150</v>
      </c>
      <c r="B76" s="3"/>
      <c r="C76" s="3"/>
      <c r="D76" s="3" t="str">
        <f t="shared" si="1"/>
        <v>Rack I</v>
      </c>
      <c r="E76" s="3" t="s">
        <v>364</v>
      </c>
      <c r="I76" s="3" t="s">
        <v>141</v>
      </c>
      <c r="J76" s="4">
        <v>12</v>
      </c>
      <c r="K76" s="3" t="s">
        <v>311</v>
      </c>
      <c r="N76" s="3">
        <v>1</v>
      </c>
      <c r="O76">
        <f t="shared" si="0"/>
        <v>0</v>
      </c>
    </row>
    <row r="77" spans="1:15" x14ac:dyDescent="0.45">
      <c r="A77" s="47" t="s">
        <v>366</v>
      </c>
      <c r="B77" s="3"/>
      <c r="C77" s="3"/>
      <c r="D77" s="3" t="str">
        <f t="shared" si="1"/>
        <v>Rack M</v>
      </c>
      <c r="E77" s="3" t="s">
        <v>365</v>
      </c>
      <c r="I77" s="3" t="s">
        <v>141</v>
      </c>
      <c r="J77" s="4">
        <v>12</v>
      </c>
      <c r="K77" s="3" t="s">
        <v>311</v>
      </c>
      <c r="O77">
        <f t="shared" si="0"/>
        <v>0</v>
      </c>
    </row>
    <row r="78" spans="1:15" x14ac:dyDescent="0.45">
      <c r="A78" s="47" t="s">
        <v>353</v>
      </c>
      <c r="B78" s="3"/>
      <c r="C78" s="3"/>
      <c r="D78" s="3" t="s">
        <v>182</v>
      </c>
      <c r="E78" s="3" t="s">
        <v>182</v>
      </c>
      <c r="F78" s="3" t="s">
        <v>80</v>
      </c>
      <c r="I78" s="3" t="s">
        <v>141</v>
      </c>
      <c r="J78" s="4">
        <v>6</v>
      </c>
      <c r="K78" s="3" t="s">
        <v>311</v>
      </c>
      <c r="M78" s="3" t="s">
        <v>149</v>
      </c>
      <c r="N78" s="3">
        <v>24</v>
      </c>
      <c r="O78">
        <f t="shared" si="0"/>
        <v>0</v>
      </c>
    </row>
    <row r="79" spans="1:15" x14ac:dyDescent="0.45">
      <c r="B79" s="3"/>
      <c r="C79" s="3"/>
      <c r="D79" s="3" t="s">
        <v>312</v>
      </c>
      <c r="E79" s="3" t="s">
        <v>312</v>
      </c>
      <c r="F79" s="3" t="s">
        <v>80</v>
      </c>
      <c r="J79" s="4">
        <v>24</v>
      </c>
      <c r="M79" s="3" t="s">
        <v>149</v>
      </c>
      <c r="N79" s="3">
        <v>48</v>
      </c>
      <c r="O79">
        <f t="shared" si="0"/>
        <v>0</v>
      </c>
    </row>
    <row r="80" spans="1:15" x14ac:dyDescent="0.45">
      <c r="D80" s="2" t="s">
        <v>313</v>
      </c>
      <c r="E80" s="3" t="s">
        <v>313</v>
      </c>
      <c r="F80" s="3" t="s">
        <v>183</v>
      </c>
      <c r="J80" s="4">
        <v>24</v>
      </c>
      <c r="M80" s="3" t="s">
        <v>149</v>
      </c>
      <c r="N80" s="3">
        <v>24</v>
      </c>
      <c r="O80">
        <f t="shared" ref="O80:O98" si="2">IF(C80="Y",N80*J80,0)</f>
        <v>0</v>
      </c>
    </row>
    <row r="81" spans="2:15" x14ac:dyDescent="0.45">
      <c r="D81" s="2" t="s">
        <v>314</v>
      </c>
      <c r="E81" s="3" t="s">
        <v>314</v>
      </c>
      <c r="F81" s="3" t="s">
        <v>80</v>
      </c>
      <c r="J81" s="4">
        <v>24</v>
      </c>
      <c r="M81" s="3" t="s">
        <v>149</v>
      </c>
      <c r="N81" s="3">
        <v>24</v>
      </c>
      <c r="O81">
        <f t="shared" si="2"/>
        <v>0</v>
      </c>
    </row>
    <row r="82" spans="2:15" x14ac:dyDescent="0.45">
      <c r="D82" s="2" t="s">
        <v>315</v>
      </c>
      <c r="E82" s="3" t="s">
        <v>315</v>
      </c>
      <c r="F82" s="3" t="s">
        <v>184</v>
      </c>
      <c r="J82" s="4">
        <v>24</v>
      </c>
      <c r="M82" s="3" t="s">
        <v>149</v>
      </c>
      <c r="N82" s="3">
        <v>24</v>
      </c>
      <c r="O82">
        <f t="shared" si="2"/>
        <v>0</v>
      </c>
    </row>
    <row r="83" spans="2:15" x14ac:dyDescent="0.45">
      <c r="J83" s="4"/>
      <c r="O83">
        <f t="shared" si="2"/>
        <v>0</v>
      </c>
    </row>
    <row r="84" spans="2:15" x14ac:dyDescent="0.45">
      <c r="B84" s="2" t="s">
        <v>263</v>
      </c>
      <c r="C84" s="2" t="s">
        <v>141</v>
      </c>
      <c r="D84" s="2" t="s">
        <v>262</v>
      </c>
      <c r="E84" s="3" t="s">
        <v>262</v>
      </c>
      <c r="G84" s="3">
        <v>26</v>
      </c>
      <c r="H84" s="3" t="s">
        <v>141</v>
      </c>
      <c r="I84" s="3" t="s">
        <v>141</v>
      </c>
      <c r="J84" s="4">
        <v>49</v>
      </c>
      <c r="K84" s="3" t="s">
        <v>41</v>
      </c>
      <c r="M84" s="3" t="s">
        <v>149</v>
      </c>
      <c r="N84" s="3">
        <v>1</v>
      </c>
      <c r="O84">
        <f t="shared" si="2"/>
        <v>49</v>
      </c>
    </row>
    <row r="85" spans="2:15" x14ac:dyDescent="0.45">
      <c r="B85" s="2" t="s">
        <v>267</v>
      </c>
      <c r="C85" s="2" t="s">
        <v>141</v>
      </c>
      <c r="D85" s="2" t="s">
        <v>265</v>
      </c>
      <c r="E85" s="3" t="s">
        <v>265</v>
      </c>
      <c r="G85" s="3">
        <v>97</v>
      </c>
      <c r="H85" s="3" t="s">
        <v>141</v>
      </c>
      <c r="I85" s="3" t="s">
        <v>141</v>
      </c>
      <c r="J85" s="4">
        <v>300</v>
      </c>
      <c r="K85" s="3" t="s">
        <v>266</v>
      </c>
      <c r="N85" s="3">
        <v>1</v>
      </c>
      <c r="O85">
        <f t="shared" si="2"/>
        <v>300</v>
      </c>
    </row>
    <row r="86" spans="2:15" x14ac:dyDescent="0.45">
      <c r="B86" s="2" t="s">
        <v>272</v>
      </c>
      <c r="C86" s="2" t="s">
        <v>141</v>
      </c>
      <c r="D86" s="2" t="s">
        <v>268</v>
      </c>
      <c r="E86" s="3" t="s">
        <v>268</v>
      </c>
      <c r="G86" s="3">
        <v>142</v>
      </c>
      <c r="H86" s="3" t="s">
        <v>141</v>
      </c>
      <c r="I86" s="3" t="s">
        <v>141</v>
      </c>
      <c r="J86" s="4">
        <v>200</v>
      </c>
      <c r="K86" s="3" t="s">
        <v>266</v>
      </c>
      <c r="N86" s="3">
        <v>1</v>
      </c>
      <c r="O86">
        <f t="shared" si="2"/>
        <v>200</v>
      </c>
    </row>
    <row r="87" spans="2:15" x14ac:dyDescent="0.45">
      <c r="B87" s="2" t="s">
        <v>271</v>
      </c>
      <c r="C87" s="2" t="s">
        <v>141</v>
      </c>
      <c r="D87" s="2" t="s">
        <v>270</v>
      </c>
      <c r="E87" s="3" t="s">
        <v>270</v>
      </c>
      <c r="G87" s="3">
        <v>14</v>
      </c>
      <c r="H87" s="3" t="s">
        <v>141</v>
      </c>
      <c r="I87" s="3" t="s">
        <v>141</v>
      </c>
      <c r="J87" s="3">
        <v>60</v>
      </c>
      <c r="K87" s="3" t="s">
        <v>266</v>
      </c>
      <c r="N87" s="3">
        <v>1</v>
      </c>
      <c r="O87">
        <f t="shared" si="2"/>
        <v>60</v>
      </c>
    </row>
    <row r="88" spans="2:15" x14ac:dyDescent="0.45">
      <c r="B88" s="2" t="s">
        <v>273</v>
      </c>
      <c r="C88" s="2" t="s">
        <v>141</v>
      </c>
      <c r="D88" s="2">
        <v>2024</v>
      </c>
      <c r="E88" s="3">
        <v>2024</v>
      </c>
      <c r="G88" s="3">
        <v>42</v>
      </c>
      <c r="H88" s="3" t="s">
        <v>141</v>
      </c>
      <c r="I88" s="3" t="s">
        <v>141</v>
      </c>
      <c r="J88" s="3">
        <v>36</v>
      </c>
      <c r="K88" s="3" t="s">
        <v>41</v>
      </c>
      <c r="N88" s="3">
        <v>1</v>
      </c>
      <c r="O88">
        <f t="shared" si="2"/>
        <v>36</v>
      </c>
    </row>
    <row r="89" spans="2:15" x14ac:dyDescent="0.45">
      <c r="B89" s="2" t="s">
        <v>276</v>
      </c>
      <c r="C89" s="2" t="s">
        <v>141</v>
      </c>
      <c r="D89" s="2" t="s">
        <v>275</v>
      </c>
      <c r="E89" s="3" t="s">
        <v>275</v>
      </c>
      <c r="G89" s="3">
        <v>13</v>
      </c>
      <c r="H89" s="3" t="s">
        <v>141</v>
      </c>
      <c r="I89" s="3" t="s">
        <v>141</v>
      </c>
      <c r="J89" s="3">
        <v>49</v>
      </c>
      <c r="K89" s="3" t="s">
        <v>154</v>
      </c>
      <c r="N89" s="3">
        <v>1</v>
      </c>
      <c r="O89">
        <f t="shared" si="2"/>
        <v>49</v>
      </c>
    </row>
    <row r="90" spans="2:15" x14ac:dyDescent="0.45">
      <c r="B90" s="2" t="s">
        <v>147</v>
      </c>
      <c r="C90" s="2" t="s">
        <v>141</v>
      </c>
      <c r="D90" s="2" t="s">
        <v>283</v>
      </c>
      <c r="E90" s="3" t="s">
        <v>283</v>
      </c>
      <c r="G90" s="3">
        <v>180</v>
      </c>
      <c r="H90" s="3" t="s">
        <v>141</v>
      </c>
      <c r="I90" s="3" t="s">
        <v>141</v>
      </c>
      <c r="J90" s="3">
        <v>1</v>
      </c>
      <c r="K90" s="3" t="s">
        <v>147</v>
      </c>
      <c r="N90" s="3">
        <v>2</v>
      </c>
      <c r="O90">
        <f t="shared" si="2"/>
        <v>2</v>
      </c>
    </row>
    <row r="91" spans="2:15" x14ac:dyDescent="0.45">
      <c r="B91" s="2" t="s">
        <v>287</v>
      </c>
      <c r="C91" s="2" t="s">
        <v>141</v>
      </c>
      <c r="D91" s="2" t="s">
        <v>286</v>
      </c>
      <c r="E91" s="3" t="s">
        <v>286</v>
      </c>
      <c r="G91" s="3">
        <v>30</v>
      </c>
      <c r="H91" s="3" t="s">
        <v>141</v>
      </c>
      <c r="I91" s="3" t="s">
        <v>141</v>
      </c>
      <c r="J91" s="3">
        <v>10</v>
      </c>
      <c r="K91" s="3" t="s">
        <v>41</v>
      </c>
      <c r="O91">
        <f t="shared" si="2"/>
        <v>0</v>
      </c>
    </row>
    <row r="92" spans="2:15" x14ac:dyDescent="0.45">
      <c r="B92" s="2" t="s">
        <v>289</v>
      </c>
      <c r="C92" s="2" t="s">
        <v>141</v>
      </c>
      <c r="D92" s="2" t="s">
        <v>288</v>
      </c>
      <c r="E92" s="3" t="s">
        <v>288</v>
      </c>
      <c r="G92" s="3">
        <v>16</v>
      </c>
      <c r="H92" s="3" t="s">
        <v>141</v>
      </c>
      <c r="I92" s="3" t="s">
        <v>141</v>
      </c>
      <c r="J92" s="3">
        <v>30</v>
      </c>
      <c r="K92" s="3" t="s">
        <v>41</v>
      </c>
      <c r="O92">
        <f t="shared" si="2"/>
        <v>0</v>
      </c>
    </row>
    <row r="93" spans="2:15" x14ac:dyDescent="0.45">
      <c r="B93" s="2" t="s">
        <v>293</v>
      </c>
      <c r="C93" s="2" t="s">
        <v>141</v>
      </c>
      <c r="D93" s="2" t="s">
        <v>292</v>
      </c>
      <c r="E93" s="3" t="s">
        <v>292</v>
      </c>
      <c r="G93" s="3">
        <v>22</v>
      </c>
      <c r="H93" s="3" t="s">
        <v>141</v>
      </c>
      <c r="I93" s="3" t="s">
        <v>141</v>
      </c>
      <c r="J93" s="3">
        <v>54</v>
      </c>
      <c r="K93" s="3" t="s">
        <v>41</v>
      </c>
      <c r="O93">
        <f t="shared" si="2"/>
        <v>0</v>
      </c>
    </row>
    <row r="94" spans="2:15" x14ac:dyDescent="0.45">
      <c r="B94" s="2" t="s">
        <v>296</v>
      </c>
      <c r="C94" s="2" t="s">
        <v>141</v>
      </c>
      <c r="D94" s="2" t="s">
        <v>294</v>
      </c>
      <c r="E94" s="3" t="s">
        <v>294</v>
      </c>
      <c r="G94" s="3">
        <v>30</v>
      </c>
      <c r="H94" s="3" t="s">
        <v>141</v>
      </c>
      <c r="I94" s="3" t="s">
        <v>141</v>
      </c>
      <c r="J94" s="3">
        <v>38</v>
      </c>
      <c r="K94" s="3" t="s">
        <v>295</v>
      </c>
      <c r="O94">
        <f t="shared" si="2"/>
        <v>0</v>
      </c>
    </row>
    <row r="95" spans="2:15" x14ac:dyDescent="0.45">
      <c r="B95" s="2" t="s">
        <v>300</v>
      </c>
      <c r="C95" s="2" t="s">
        <v>141</v>
      </c>
      <c r="D95" s="2" t="s">
        <v>299</v>
      </c>
      <c r="E95" s="3" t="s">
        <v>299</v>
      </c>
      <c r="G95" s="3">
        <v>60</v>
      </c>
      <c r="H95" s="3" t="s">
        <v>141</v>
      </c>
      <c r="I95" s="3" t="s">
        <v>141</v>
      </c>
      <c r="J95" s="3">
        <v>16</v>
      </c>
      <c r="K95" s="3" t="s">
        <v>154</v>
      </c>
      <c r="O95">
        <f t="shared" si="2"/>
        <v>0</v>
      </c>
    </row>
    <row r="96" spans="2:15" x14ac:dyDescent="0.45">
      <c r="B96" s="2" t="s">
        <v>302</v>
      </c>
      <c r="C96" s="2" t="s">
        <v>141</v>
      </c>
      <c r="D96" s="2" t="s">
        <v>301</v>
      </c>
      <c r="E96" s="3" t="s">
        <v>301</v>
      </c>
      <c r="G96" s="3">
        <v>36</v>
      </c>
      <c r="H96" s="3" t="s">
        <v>141</v>
      </c>
      <c r="I96" s="3" t="s">
        <v>141</v>
      </c>
      <c r="J96" s="3">
        <v>100</v>
      </c>
      <c r="K96" s="3" t="s">
        <v>266</v>
      </c>
      <c r="O96">
        <f t="shared" si="2"/>
        <v>0</v>
      </c>
    </row>
    <row r="97" spans="2:15" x14ac:dyDescent="0.45">
      <c r="B97" s="2" t="s">
        <v>308</v>
      </c>
      <c r="C97" s="2" t="s">
        <v>141</v>
      </c>
      <c r="D97" s="2" t="s">
        <v>307</v>
      </c>
      <c r="E97" s="3" t="s">
        <v>307</v>
      </c>
      <c r="G97" s="3">
        <v>20</v>
      </c>
      <c r="H97" s="3" t="s">
        <v>141</v>
      </c>
      <c r="I97" s="3" t="s">
        <v>141</v>
      </c>
      <c r="J97" s="3">
        <v>36</v>
      </c>
      <c r="K97" s="3" t="s">
        <v>154</v>
      </c>
      <c r="O97">
        <f t="shared" si="2"/>
        <v>0</v>
      </c>
    </row>
    <row r="98" spans="2:15" x14ac:dyDescent="0.45">
      <c r="B98" s="2" t="s">
        <v>310</v>
      </c>
      <c r="C98" s="2" t="s">
        <v>141</v>
      </c>
      <c r="D98" s="2" t="s">
        <v>309</v>
      </c>
      <c r="E98" s="3" t="s">
        <v>309</v>
      </c>
      <c r="G98" s="3">
        <v>46</v>
      </c>
      <c r="H98" s="3" t="s">
        <v>141</v>
      </c>
      <c r="I98" s="3" t="s">
        <v>141</v>
      </c>
      <c r="J98" s="3">
        <v>51</v>
      </c>
      <c r="K98" s="3" t="s">
        <v>41</v>
      </c>
      <c r="O98">
        <f t="shared" si="2"/>
        <v>0</v>
      </c>
    </row>
    <row r="102" spans="2:15" x14ac:dyDescent="0.45">
      <c r="O102">
        <f>SUM(O2:O98)</f>
        <v>3840</v>
      </c>
    </row>
  </sheetData>
  <autoFilter ref="B1:N98" xr:uid="{8DBF4C06-C88A-4785-B453-7B51B63FF6D6}"/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964-2309-4907-B041-2CD28D07D38D}">
  <sheetPr codeName="Sheet6"/>
  <dimension ref="B2:W16"/>
  <sheetViews>
    <sheetView workbookViewId="0">
      <selection activeCell="L6" sqref="L6"/>
    </sheetView>
  </sheetViews>
  <sheetFormatPr defaultRowHeight="14.25" x14ac:dyDescent="0.45"/>
  <cols>
    <col min="1" max="1" width="3.59765625" customWidth="1"/>
    <col min="2" max="2" width="17.86328125" style="3" customWidth="1"/>
    <col min="3" max="3" width="9.06640625" style="3"/>
    <col min="4" max="4" width="12.33203125" bestFit="1" customWidth="1"/>
    <col min="8" max="8" width="11.6640625" bestFit="1" customWidth="1"/>
    <col min="9" max="9" width="9.86328125" bestFit="1" customWidth="1"/>
    <col min="10" max="10" width="12.6640625" bestFit="1" customWidth="1"/>
    <col min="11" max="11" width="13.59765625" bestFit="1" customWidth="1"/>
    <col min="12" max="12" width="15.06640625" customWidth="1"/>
    <col min="13" max="14" width="13.53125" customWidth="1"/>
    <col min="15" max="15" width="11.06640625" customWidth="1"/>
    <col min="16" max="16" width="1.9296875" customWidth="1"/>
    <col min="17" max="17" width="2.265625" customWidth="1"/>
  </cols>
  <sheetData>
    <row r="2" spans="2:23" x14ac:dyDescent="0.45">
      <c r="C2" s="3" t="s">
        <v>205</v>
      </c>
      <c r="D2" s="29">
        <f>D3/86400</f>
        <v>1.4699074074074074E-2</v>
      </c>
      <c r="F2" t="s">
        <v>204</v>
      </c>
      <c r="G2" s="29">
        <v>0.95833333333333304</v>
      </c>
      <c r="J2" t="s">
        <v>203</v>
      </c>
      <c r="K2" s="29">
        <v>0.95833333333333304</v>
      </c>
    </row>
    <row r="3" spans="2:23" x14ac:dyDescent="0.45">
      <c r="C3" s="3" t="s">
        <v>207</v>
      </c>
      <c r="D3">
        <v>1270</v>
      </c>
    </row>
    <row r="5" spans="2:23" ht="28.5" x14ac:dyDescent="0.45">
      <c r="B5" s="33" t="s">
        <v>202</v>
      </c>
      <c r="C5" s="33" t="s">
        <v>173</v>
      </c>
      <c r="D5" s="32" t="s">
        <v>201</v>
      </c>
      <c r="E5" s="32" t="s">
        <v>135</v>
      </c>
      <c r="F5" s="32" t="s">
        <v>140</v>
      </c>
      <c r="G5" s="33" t="s">
        <v>136</v>
      </c>
      <c r="H5" s="32" t="s">
        <v>169</v>
      </c>
      <c r="I5" s="32" t="s">
        <v>200</v>
      </c>
      <c r="J5" s="32" t="s">
        <v>171</v>
      </c>
      <c r="K5" s="31" t="s">
        <v>199</v>
      </c>
      <c r="L5" s="31" t="s">
        <v>198</v>
      </c>
      <c r="M5" s="31" t="s">
        <v>197</v>
      </c>
      <c r="N5" s="31" t="s">
        <v>206</v>
      </c>
      <c r="O5" s="30" t="s">
        <v>196</v>
      </c>
    </row>
    <row r="6" spans="2:23" x14ac:dyDescent="0.45">
      <c r="B6" s="3" t="s">
        <v>160</v>
      </c>
      <c r="C6" s="3">
        <v>1</v>
      </c>
      <c r="G6" s="3" t="s">
        <v>80</v>
      </c>
      <c r="H6" s="29">
        <f>IFERROR(INDEX('Timing Sheet'!$S$5:$S$9,MATCH($G6,'Timing Sheet'!$R$5:$R$10,0)),"----")/86400</f>
        <v>0</v>
      </c>
      <c r="I6" s="29">
        <f>IFERROR(INDEX('Timing Sheet'!$U$5:$U$10,MATCH($G6,'Timing Sheet'!$T$5:$T$10,0)),"----")/86400</f>
        <v>0</v>
      </c>
      <c r="J6" s="29">
        <f>IF(OR($G6="Fountains",$G6="Cake"),(IFERROR(INDEX('Firework List'!$G:$G,MATCH($B6,'Firework List'!$E:$E,0)),"----")/86400),(IFERROR(INDEX($W$8:$W$11,MATCH($G6,$V$8:$V$11,0)),"----"))/86400)</f>
        <v>0</v>
      </c>
      <c r="K6" s="3">
        <f>J6*86400</f>
        <v>0</v>
      </c>
      <c r="L6" s="29"/>
      <c r="M6" s="29">
        <v>0</v>
      </c>
      <c r="N6" s="29"/>
    </row>
    <row r="7" spans="2:23" ht="14.65" thickBot="1" x14ac:dyDescent="0.5">
      <c r="B7" s="3" t="s">
        <v>145</v>
      </c>
      <c r="C7" s="3">
        <v>2</v>
      </c>
      <c r="G7" s="3" t="s">
        <v>41</v>
      </c>
      <c r="H7" s="29">
        <f>IFERROR(INDEX('Timing Sheet'!$S$5:$S$9,MATCH($G7,'Timing Sheet'!$R$5:$R$10,0)),"----")/86400</f>
        <v>0</v>
      </c>
      <c r="I7" s="29">
        <f>IFERROR(INDEX('Timing Sheet'!$U$5:$U$10,MATCH($G7,'Timing Sheet'!$T$5:$T$10,0)),"----")/86400</f>
        <v>2.3148148148148147E-5</v>
      </c>
      <c r="J7" s="29">
        <f>IF(OR($G7="Fountains",$G7="Cake"),(IFERROR(INDEX('Firework List'!$G:$G,MATCH($B7,'Firework List'!$E:$E,0)),"----")/86400),(IFERROR(INDEX($W$8:$W$11,MATCH($G7,$V$8:$V$11,0)),"----"))/86400)</f>
        <v>1.5046296296296296E-3</v>
      </c>
      <c r="K7" s="3">
        <f t="shared" ref="K7:K16" si="0">J7*86400</f>
        <v>130</v>
      </c>
      <c r="M7" s="29"/>
      <c r="N7" s="29"/>
      <c r="R7" s="17" t="s">
        <v>169</v>
      </c>
      <c r="S7" s="18"/>
      <c r="T7" s="17" t="s">
        <v>177</v>
      </c>
      <c r="U7" s="18"/>
      <c r="V7" s="19" t="s">
        <v>171</v>
      </c>
      <c r="W7" s="18"/>
    </row>
    <row r="8" spans="2:23" x14ac:dyDescent="0.45">
      <c r="B8" s="3" t="s">
        <v>160</v>
      </c>
      <c r="C8" s="3">
        <v>3</v>
      </c>
      <c r="G8" s="3" t="s">
        <v>80</v>
      </c>
      <c r="H8" s="29">
        <f>IFERROR(INDEX('Timing Sheet'!$S$5:$S$9,MATCH($G8,'Timing Sheet'!$R$5:$R$10,0)),"----")/86400</f>
        <v>0</v>
      </c>
      <c r="I8" s="29">
        <f>IFERROR(INDEX('Timing Sheet'!$U$5:$U$10,MATCH($G8,'Timing Sheet'!$T$5:$T$10,0)),"----")/86400</f>
        <v>0</v>
      </c>
      <c r="J8" s="29">
        <f>IF(OR($G8="Fountains",$G8="Cake"),(IFERROR(INDEX('Firework List'!$G:$G,MATCH($B8,'Firework List'!$E:$E,0)),"----")/86400),(IFERROR(INDEX($W$8:$W$11,MATCH($G8,$V$8:$V$11,0)),"----"))/86400)</f>
        <v>0</v>
      </c>
      <c r="K8" s="3">
        <f t="shared" si="0"/>
        <v>0</v>
      </c>
      <c r="M8" s="29"/>
      <c r="N8" s="29"/>
      <c r="R8" s="15" t="s">
        <v>41</v>
      </c>
      <c r="S8" s="20">
        <v>0</v>
      </c>
      <c r="T8" s="15" t="s">
        <v>41</v>
      </c>
      <c r="U8" s="20">
        <v>2</v>
      </c>
      <c r="V8" s="21" t="s">
        <v>47</v>
      </c>
      <c r="W8" s="20">
        <v>0</v>
      </c>
    </row>
    <row r="9" spans="2:23" x14ac:dyDescent="0.45">
      <c r="B9" s="3" t="s">
        <v>158</v>
      </c>
      <c r="C9" s="3">
        <v>4</v>
      </c>
      <c r="G9" s="3" t="s">
        <v>80</v>
      </c>
      <c r="H9" s="29">
        <f>IFERROR(INDEX('Timing Sheet'!$S$5:$S$9,MATCH($G9,'Timing Sheet'!$R$5:$R$10,0)),"----")/86400</f>
        <v>0</v>
      </c>
      <c r="I9" s="29">
        <f>IFERROR(INDEX('Timing Sheet'!$U$5:$U$10,MATCH($G9,'Timing Sheet'!$T$5:$T$10,0)),"----")/86400</f>
        <v>0</v>
      </c>
      <c r="J9" s="29">
        <f>IF(OR($G9="Fountains",$G9="Cake"),(IFERROR(INDEX('Firework List'!$G:$G,MATCH($B9,'Firework List'!$E:$E,0)),"----")/86400),(IFERROR(INDEX($W$8:$W$11,MATCH($G9,$V$8:$V$11,0)),"----"))/86400)</f>
        <v>0</v>
      </c>
      <c r="K9" s="3">
        <f t="shared" si="0"/>
        <v>0</v>
      </c>
      <c r="M9" s="29"/>
      <c r="N9" s="29"/>
      <c r="R9" s="15" t="s">
        <v>47</v>
      </c>
      <c r="S9" s="22">
        <v>2</v>
      </c>
      <c r="T9" s="15" t="s">
        <v>47</v>
      </c>
      <c r="U9" s="22">
        <v>2</v>
      </c>
      <c r="V9" s="21" t="s">
        <v>80</v>
      </c>
      <c r="W9" s="22">
        <v>0</v>
      </c>
    </row>
    <row r="10" spans="2:23" x14ac:dyDescent="0.45">
      <c r="B10" s="3" t="s">
        <v>157</v>
      </c>
      <c r="C10" s="3">
        <v>5</v>
      </c>
      <c r="G10" s="3" t="s">
        <v>80</v>
      </c>
      <c r="H10" s="29">
        <f>IFERROR(INDEX('Timing Sheet'!$S$5:$S$9,MATCH($G10,'Timing Sheet'!$R$5:$R$10,0)),"----")/86400</f>
        <v>0</v>
      </c>
      <c r="I10" s="29">
        <f>IFERROR(INDEX('Timing Sheet'!$U$5:$U$10,MATCH($G10,'Timing Sheet'!$T$5:$T$10,0)),"----")/86400</f>
        <v>0</v>
      </c>
      <c r="J10" s="29">
        <f>IF(OR($G10="Fountains",$G10="Cake"),(IFERROR(INDEX('Firework List'!$G:$G,MATCH($B10,'Firework List'!$E:$E,0)),"----")/86400),(IFERROR(INDEX($W$8:$W$11,MATCH($G10,$V$8:$V$11,0)),"----"))/86400)</f>
        <v>0</v>
      </c>
      <c r="K10" s="3">
        <f t="shared" si="0"/>
        <v>0</v>
      </c>
      <c r="M10" s="29"/>
      <c r="N10" s="29"/>
      <c r="R10" s="15" t="s">
        <v>80</v>
      </c>
      <c r="S10" s="22">
        <v>3</v>
      </c>
      <c r="T10" s="15" t="s">
        <v>80</v>
      </c>
      <c r="U10" s="22">
        <v>2</v>
      </c>
      <c r="V10" s="21" t="s">
        <v>127</v>
      </c>
      <c r="W10" s="22">
        <v>0</v>
      </c>
    </row>
    <row r="11" spans="2:23" x14ac:dyDescent="0.45">
      <c r="B11" s="3" t="s">
        <v>157</v>
      </c>
      <c r="C11" s="3">
        <v>6</v>
      </c>
      <c r="G11" s="3" t="s">
        <v>80</v>
      </c>
      <c r="H11" s="29">
        <f>IFERROR(INDEX('Timing Sheet'!$S$5:$S$9,MATCH($G11,'Timing Sheet'!$R$5:$R$10,0)),"----")/86400</f>
        <v>0</v>
      </c>
      <c r="I11" s="29">
        <f>IFERROR(INDEX('Timing Sheet'!$U$5:$U$10,MATCH($G11,'Timing Sheet'!$T$5:$T$10,0)),"----")/86400</f>
        <v>0</v>
      </c>
      <c r="J11" s="29">
        <f>IF(OR($G11="Fountains",$G11="Cake"),(IFERROR(INDEX('Firework List'!$G:$G,MATCH($B11,'Firework List'!$E:$E,0)),"----")/86400),(IFERROR(INDEX($W$8:$W$11,MATCH($G11,$V$8:$V$11,0)),"----"))/86400)</f>
        <v>0</v>
      </c>
      <c r="K11" s="3">
        <f t="shared" si="0"/>
        <v>0</v>
      </c>
      <c r="M11" s="29"/>
      <c r="N11" s="29"/>
      <c r="R11" s="15" t="s">
        <v>127</v>
      </c>
      <c r="S11" s="22">
        <v>0</v>
      </c>
      <c r="T11" s="15" t="s">
        <v>127</v>
      </c>
      <c r="U11" s="22">
        <v>0</v>
      </c>
      <c r="V11" s="21" t="s">
        <v>33</v>
      </c>
      <c r="W11" s="22">
        <v>0</v>
      </c>
    </row>
    <row r="12" spans="2:23" x14ac:dyDescent="0.45">
      <c r="B12" s="3" t="s">
        <v>150</v>
      </c>
      <c r="C12" s="3">
        <v>7</v>
      </c>
      <c r="G12" s="3" t="s">
        <v>41</v>
      </c>
      <c r="H12" s="29">
        <f>IFERROR(INDEX('Timing Sheet'!$S$5:$S$9,MATCH($G12,'Timing Sheet'!$R$5:$R$10,0)),"----")/86400</f>
        <v>0</v>
      </c>
      <c r="I12" s="29">
        <f>IFERROR(INDEX('Timing Sheet'!$U$5:$U$10,MATCH($G12,'Timing Sheet'!$T$5:$T$10,0)),"----")/86400</f>
        <v>2.3148148148148147E-5</v>
      </c>
      <c r="J12" s="29">
        <f>IF(OR($G12="Fountains",$G12="Cake"),(IFERROR(INDEX('Firework List'!$G:$G,MATCH($B12,'Firework List'!$E:$E,0)),"----")/86400),(IFERROR(INDEX($W$8:$W$11,MATCH($G12,$V$8:$V$11,0)),"----"))/86400)</f>
        <v>5.2083333333333333E-4</v>
      </c>
      <c r="K12" s="3">
        <f t="shared" si="0"/>
        <v>45</v>
      </c>
      <c r="M12" s="29"/>
      <c r="N12" s="29"/>
      <c r="R12" s="15" t="s">
        <v>33</v>
      </c>
      <c r="S12" s="22">
        <v>0</v>
      </c>
      <c r="T12" s="15" t="s">
        <v>33</v>
      </c>
      <c r="U12" s="22">
        <v>0</v>
      </c>
      <c r="V12" s="23"/>
      <c r="W12" s="2"/>
    </row>
    <row r="13" spans="2:23" x14ac:dyDescent="0.45">
      <c r="B13" s="3" t="s">
        <v>157</v>
      </c>
      <c r="C13" s="3">
        <v>8</v>
      </c>
      <c r="G13" s="3" t="s">
        <v>80</v>
      </c>
      <c r="H13" s="29">
        <f>IFERROR(INDEX('Timing Sheet'!$S$5:$S$9,MATCH($G13,'Timing Sheet'!$R$5:$R$10,0)),"----")/86400</f>
        <v>0</v>
      </c>
      <c r="I13" s="29">
        <f>IFERROR(INDEX('Timing Sheet'!$U$5:$U$10,MATCH($G13,'Timing Sheet'!$T$5:$T$10,0)),"----")/86400</f>
        <v>0</v>
      </c>
      <c r="J13" s="29">
        <f>IF(OR($G13="Fountains",$G13="Cake"),(IFERROR(INDEX('Firework List'!$G:$G,MATCH($B13,'Firework List'!$E:$E,0)),"----")/86400),(IFERROR(INDEX($W$8:$W$11,MATCH($G13,$V$8:$V$11,0)),"----"))/86400)</f>
        <v>0</v>
      </c>
      <c r="K13" s="3">
        <f t="shared" si="0"/>
        <v>0</v>
      </c>
      <c r="M13" s="29"/>
      <c r="N13" s="29"/>
      <c r="R13" s="15" t="s">
        <v>38</v>
      </c>
      <c r="S13" s="22">
        <v>0</v>
      </c>
      <c r="T13" s="15" t="s">
        <v>38</v>
      </c>
      <c r="U13" s="22">
        <v>0</v>
      </c>
      <c r="V13" s="23"/>
      <c r="W13" s="2"/>
    </row>
    <row r="14" spans="2:23" x14ac:dyDescent="0.45">
      <c r="B14" s="3" t="s">
        <v>157</v>
      </c>
      <c r="C14" s="3">
        <v>9</v>
      </c>
      <c r="G14" s="3" t="s">
        <v>80</v>
      </c>
      <c r="H14" s="29">
        <f>IFERROR(INDEX('Timing Sheet'!$S$5:$S$9,MATCH($G14,'Timing Sheet'!$R$5:$R$10,0)),"----")/86400</f>
        <v>0</v>
      </c>
      <c r="I14" s="29">
        <f>IFERROR(INDEX('Timing Sheet'!$U$5:$U$10,MATCH($G14,'Timing Sheet'!$T$5:$T$10,0)),"----")/86400</f>
        <v>0</v>
      </c>
      <c r="J14" s="29">
        <f>IF(OR($G14="Fountains",$G14="Cake"),(IFERROR(INDEX('Firework List'!$G:$G,MATCH($B14,'Firework List'!$E:$E,0)),"----")/86400),(IFERROR(INDEX($W$8:$W$11,MATCH($G14,$V$8:$V$11,0)),"----"))/86400)</f>
        <v>0</v>
      </c>
      <c r="K14" s="3">
        <f t="shared" si="0"/>
        <v>0</v>
      </c>
      <c r="M14" s="29"/>
      <c r="N14" s="29"/>
    </row>
    <row r="15" spans="2:23" x14ac:dyDescent="0.45">
      <c r="B15" s="3" t="s">
        <v>157</v>
      </c>
      <c r="C15" s="3">
        <v>10</v>
      </c>
      <c r="G15" s="3" t="s">
        <v>80</v>
      </c>
      <c r="H15" s="29">
        <f>IFERROR(INDEX('Timing Sheet'!$S$5:$S$9,MATCH($G15,'Timing Sheet'!$R$5:$R$10,0)),"----")/86400</f>
        <v>0</v>
      </c>
      <c r="I15" s="29">
        <f>IFERROR(INDEX('Timing Sheet'!$U$5:$U$10,MATCH($G15,'Timing Sheet'!$T$5:$T$10,0)),"----")/86400</f>
        <v>0</v>
      </c>
      <c r="J15" s="29">
        <f>IF(OR($G15="Fountains",$G15="Cake"),(IFERROR(INDEX('Firework List'!$G:$G,MATCH($B15,'Firework List'!$E:$E,0)),"----")/86400),(IFERROR(INDEX($W$8:$W$11,MATCH($G15,$V$8:$V$11,0)),"----"))/86400)</f>
        <v>0</v>
      </c>
      <c r="K15" s="3">
        <f t="shared" si="0"/>
        <v>0</v>
      </c>
      <c r="M15" s="29"/>
      <c r="N15" s="29"/>
    </row>
    <row r="16" spans="2:23" x14ac:dyDescent="0.45">
      <c r="B16" s="3" t="s">
        <v>157</v>
      </c>
      <c r="C16" s="3">
        <v>11</v>
      </c>
      <c r="D16" s="3" t="s">
        <v>195</v>
      </c>
      <c r="G16" s="3" t="s">
        <v>80</v>
      </c>
      <c r="H16" s="29">
        <f>IFERROR(INDEX('Timing Sheet'!$S$5:$S$9,MATCH($G16,'Timing Sheet'!$R$5:$R$10,0)),"----")/86400</f>
        <v>0</v>
      </c>
      <c r="I16" s="29">
        <f>IFERROR(INDEX('Timing Sheet'!$U$5:$U$10,MATCH($G16,'Timing Sheet'!$T$5:$T$10,0)),"----")/86400</f>
        <v>0</v>
      </c>
      <c r="J16" s="29">
        <f>IF(OR($G16="Fountains",$G16="Cake"),(IFERROR(INDEX('Firework List'!$G:$G,MATCH($B16,'Firework List'!$E:$E,0)),"----")/86400),(IFERROR(INDEX($W$8:$W$11,MATCH($G16,$V$8:$V$11,0)),"----"))/86400)</f>
        <v>0</v>
      </c>
      <c r="K16" s="3">
        <f t="shared" si="0"/>
        <v>0</v>
      </c>
      <c r="M16" s="29"/>
      <c r="N16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717C-3590-4A86-958A-B36AE0C724DE}">
  <sheetPr codeName="Sheet7"/>
  <dimension ref="A2:V33"/>
  <sheetViews>
    <sheetView workbookViewId="0">
      <selection activeCell="C32" sqref="C32"/>
    </sheetView>
  </sheetViews>
  <sheetFormatPr defaultRowHeight="14.25" x14ac:dyDescent="0.45"/>
  <cols>
    <col min="1" max="1" width="3.796875" customWidth="1"/>
    <col min="2" max="2" width="6.53125" bestFit="1" customWidth="1"/>
    <col min="3" max="3" width="6.9296875" bestFit="1" customWidth="1"/>
    <col min="4" max="4" width="6.9296875" customWidth="1"/>
    <col min="5" max="5" width="10.6640625" bestFit="1" customWidth="1"/>
    <col min="6" max="6" width="13.46484375" customWidth="1"/>
    <col min="7" max="7" width="11" customWidth="1"/>
    <col min="8" max="8" width="11.46484375" customWidth="1"/>
    <col min="9" max="9" width="17.265625" customWidth="1"/>
    <col min="10" max="10" width="12.19921875" customWidth="1"/>
    <col min="11" max="11" width="13.796875" customWidth="1"/>
    <col min="12" max="13" width="8.33203125" customWidth="1"/>
    <col min="15" max="15" width="10.6640625" bestFit="1" customWidth="1"/>
    <col min="17" max="17" width="12.46484375" bestFit="1" customWidth="1"/>
    <col min="18" max="18" width="4.59765625" customWidth="1"/>
    <col min="19" max="19" width="3.19921875" customWidth="1"/>
    <col min="20" max="20" width="15.06640625" bestFit="1" customWidth="1"/>
    <col min="21" max="21" width="1.9296875" customWidth="1"/>
    <col min="22" max="22" width="10.33203125" customWidth="1"/>
  </cols>
  <sheetData>
    <row r="2" spans="1:22" x14ac:dyDescent="0.45">
      <c r="E2" s="48" t="s">
        <v>328</v>
      </c>
      <c r="F2" s="47">
        <f>SUM(D6:D13)</f>
        <v>114</v>
      </c>
    </row>
    <row r="3" spans="1:22" ht="14.65" thickBot="1" x14ac:dyDescent="0.5"/>
    <row r="4" spans="1:22" x14ac:dyDescent="0.45">
      <c r="B4" s="34"/>
      <c r="C4" s="35"/>
      <c r="D4" s="35"/>
      <c r="E4" s="35" t="s">
        <v>210</v>
      </c>
      <c r="F4" s="35" t="s">
        <v>208</v>
      </c>
      <c r="G4" s="35" t="s">
        <v>211</v>
      </c>
      <c r="H4" s="35" t="s">
        <v>212</v>
      </c>
      <c r="I4" s="35" t="s">
        <v>216</v>
      </c>
      <c r="J4" s="35" t="s">
        <v>215</v>
      </c>
      <c r="K4" s="35" t="s">
        <v>214</v>
      </c>
      <c r="L4" s="35" t="s">
        <v>213</v>
      </c>
      <c r="M4" s="35" t="s">
        <v>177</v>
      </c>
      <c r="N4" s="35"/>
      <c r="O4" s="35"/>
      <c r="P4" s="35"/>
      <c r="Q4" s="35"/>
      <c r="R4" s="36"/>
      <c r="S4" s="34"/>
      <c r="T4" s="35"/>
      <c r="U4" s="35"/>
      <c r="V4" s="36"/>
    </row>
    <row r="5" spans="1:22" s="31" customFormat="1" ht="42.75" x14ac:dyDescent="0.45">
      <c r="B5" s="41" t="s">
        <v>221</v>
      </c>
      <c r="C5" s="42" t="s">
        <v>136</v>
      </c>
      <c r="D5" s="42" t="s">
        <v>327</v>
      </c>
      <c r="E5" s="42" t="s">
        <v>209</v>
      </c>
      <c r="F5" s="42" t="s">
        <v>232</v>
      </c>
      <c r="G5" s="42" t="s">
        <v>239</v>
      </c>
      <c r="H5" s="42" t="s">
        <v>234</v>
      </c>
      <c r="I5" s="42" t="s">
        <v>222</v>
      </c>
      <c r="J5" s="42" t="s">
        <v>223</v>
      </c>
      <c r="K5" s="42" t="s">
        <v>238</v>
      </c>
      <c r="L5" s="42" t="s">
        <v>243</v>
      </c>
      <c r="M5" s="42" t="s">
        <v>170</v>
      </c>
      <c r="N5" s="42"/>
      <c r="O5" s="42" t="s">
        <v>240</v>
      </c>
      <c r="P5" s="42" t="s">
        <v>241</v>
      </c>
      <c r="Q5" s="42" t="s">
        <v>242</v>
      </c>
      <c r="R5" s="43"/>
      <c r="S5" s="41"/>
      <c r="T5" s="42" t="s">
        <v>217</v>
      </c>
      <c r="U5" s="42"/>
      <c r="V5" s="43" t="s">
        <v>233</v>
      </c>
    </row>
    <row r="6" spans="1:22" x14ac:dyDescent="0.45">
      <c r="A6" t="s">
        <v>321</v>
      </c>
      <c r="B6" s="45" t="s">
        <v>224</v>
      </c>
      <c r="C6" s="45" t="s">
        <v>325</v>
      </c>
      <c r="D6" s="45">
        <v>10</v>
      </c>
      <c r="E6" s="45" t="s">
        <v>330</v>
      </c>
      <c r="F6" s="45">
        <v>4</v>
      </c>
      <c r="G6" s="45">
        <f t="shared" ref="G6:G13" si="0">IFERROR(INDEX(V:V,MATCH(E6,T:T,0)),"----")</f>
        <v>2</v>
      </c>
      <c r="H6" s="45">
        <v>10</v>
      </c>
      <c r="I6" s="45">
        <v>2</v>
      </c>
      <c r="J6" s="45">
        <v>12</v>
      </c>
      <c r="K6" s="45">
        <f t="shared" ref="K6:K15" si="1">$T$22</f>
        <v>0.25</v>
      </c>
      <c r="L6" s="45">
        <v>3</v>
      </c>
      <c r="M6" s="45">
        <v>2</v>
      </c>
      <c r="N6" s="45"/>
      <c r="O6" s="45">
        <f t="shared" ref="O6:O15" si="2">(F6*G6)+(J6*K6)+$T$18</f>
        <v>13</v>
      </c>
      <c r="P6" s="45">
        <f t="shared" ref="P6:P15" si="3">((H6-1)*(I6*G6))+(F6*G6)+(J6*K6)+$T$18</f>
        <v>49</v>
      </c>
      <c r="Q6" s="45">
        <f t="shared" ref="Q6:Q15" si="4">((L6-1)*(I6*G6))+(F6*G6)+(J6*K6)+$T$18</f>
        <v>21</v>
      </c>
      <c r="R6" s="45"/>
      <c r="T6" s="45" t="s">
        <v>218</v>
      </c>
      <c r="U6" s="45"/>
      <c r="V6" s="45">
        <v>8.0000000000000002E-3</v>
      </c>
    </row>
    <row r="7" spans="1:22" x14ac:dyDescent="0.45">
      <c r="A7" t="s">
        <v>321</v>
      </c>
      <c r="B7" s="45" t="s">
        <v>225</v>
      </c>
      <c r="C7" s="45" t="s">
        <v>325</v>
      </c>
      <c r="D7" s="45">
        <v>10</v>
      </c>
      <c r="E7" s="45" t="s">
        <v>330</v>
      </c>
      <c r="F7" s="45">
        <v>4</v>
      </c>
      <c r="G7" s="45">
        <f t="shared" si="0"/>
        <v>2</v>
      </c>
      <c r="H7" s="45">
        <v>10</v>
      </c>
      <c r="I7" s="45">
        <v>2</v>
      </c>
      <c r="J7" s="45">
        <v>12</v>
      </c>
      <c r="K7" s="45">
        <f t="shared" si="1"/>
        <v>0.25</v>
      </c>
      <c r="L7" s="45">
        <v>3</v>
      </c>
      <c r="M7" s="45">
        <v>2</v>
      </c>
      <c r="N7" s="45"/>
      <c r="O7" s="45">
        <f t="shared" si="2"/>
        <v>13</v>
      </c>
      <c r="P7" s="45">
        <f t="shared" si="3"/>
        <v>49</v>
      </c>
      <c r="Q7" s="45">
        <f t="shared" si="4"/>
        <v>21</v>
      </c>
      <c r="R7" s="45"/>
      <c r="T7" s="45" t="s">
        <v>219</v>
      </c>
      <c r="U7" s="45"/>
      <c r="V7" s="45">
        <v>1</v>
      </c>
    </row>
    <row r="8" spans="1:22" x14ac:dyDescent="0.45">
      <c r="A8" t="s">
        <v>321</v>
      </c>
      <c r="B8" s="45" t="s">
        <v>226</v>
      </c>
      <c r="C8" s="45" t="s">
        <v>325</v>
      </c>
      <c r="D8" s="45">
        <v>10</v>
      </c>
      <c r="E8" s="45" t="s">
        <v>331</v>
      </c>
      <c r="F8" s="45">
        <v>6</v>
      </c>
      <c r="G8" s="45">
        <f t="shared" si="0"/>
        <v>0.2</v>
      </c>
      <c r="H8" s="45">
        <v>10</v>
      </c>
      <c r="I8" s="45">
        <v>2</v>
      </c>
      <c r="J8" s="45">
        <v>12</v>
      </c>
      <c r="K8" s="45">
        <f t="shared" si="1"/>
        <v>0.25</v>
      </c>
      <c r="L8" s="45">
        <v>6</v>
      </c>
      <c r="M8" s="45">
        <v>2</v>
      </c>
      <c r="N8" s="45"/>
      <c r="O8" s="45">
        <f t="shared" si="2"/>
        <v>6.2</v>
      </c>
      <c r="P8" s="45">
        <f t="shared" si="3"/>
        <v>9.8000000000000007</v>
      </c>
      <c r="Q8" s="45">
        <f t="shared" si="4"/>
        <v>8.1999999999999993</v>
      </c>
      <c r="R8" s="45"/>
      <c r="T8" s="45" t="s">
        <v>330</v>
      </c>
      <c r="U8" s="45"/>
      <c r="V8" s="45">
        <v>2</v>
      </c>
    </row>
    <row r="9" spans="1:22" x14ac:dyDescent="0.45">
      <c r="A9" t="s">
        <v>321</v>
      </c>
      <c r="B9" s="45" t="s">
        <v>227</v>
      </c>
      <c r="C9" s="45" t="s">
        <v>326</v>
      </c>
      <c r="D9" s="45">
        <v>18</v>
      </c>
      <c r="E9" s="45" t="s">
        <v>219</v>
      </c>
      <c r="F9" s="45">
        <v>6</v>
      </c>
      <c r="G9" s="45">
        <f t="shared" si="0"/>
        <v>1</v>
      </c>
      <c r="H9" s="45">
        <v>6</v>
      </c>
      <c r="I9" s="45">
        <v>2</v>
      </c>
      <c r="J9" s="45">
        <v>12</v>
      </c>
      <c r="K9" s="45">
        <f t="shared" si="1"/>
        <v>0.25</v>
      </c>
      <c r="L9" s="45">
        <v>6</v>
      </c>
      <c r="M9" s="45">
        <v>2</v>
      </c>
      <c r="N9" s="45"/>
      <c r="O9" s="45">
        <f t="shared" si="2"/>
        <v>11</v>
      </c>
      <c r="P9" s="45">
        <f t="shared" si="3"/>
        <v>21</v>
      </c>
      <c r="Q9" s="45">
        <f t="shared" si="4"/>
        <v>21</v>
      </c>
      <c r="R9" s="45"/>
      <c r="T9" s="45" t="s">
        <v>220</v>
      </c>
      <c r="U9" s="45"/>
      <c r="V9" s="45">
        <v>1.5</v>
      </c>
    </row>
    <row r="10" spans="1:22" x14ac:dyDescent="0.45">
      <c r="A10" t="s">
        <v>321</v>
      </c>
      <c r="B10" s="45" t="s">
        <v>228</v>
      </c>
      <c r="C10" s="45" t="s">
        <v>326</v>
      </c>
      <c r="D10" s="45">
        <v>18</v>
      </c>
      <c r="E10" s="45" t="s">
        <v>218</v>
      </c>
      <c r="F10" s="45">
        <v>6</v>
      </c>
      <c r="G10" s="45">
        <f t="shared" si="0"/>
        <v>8.0000000000000002E-3</v>
      </c>
      <c r="H10" s="45">
        <v>3</v>
      </c>
      <c r="I10" s="45">
        <v>2</v>
      </c>
      <c r="J10" s="45">
        <v>12</v>
      </c>
      <c r="K10" s="45">
        <f t="shared" si="1"/>
        <v>0.25</v>
      </c>
      <c r="L10" s="45">
        <v>12</v>
      </c>
      <c r="M10" s="45">
        <v>2</v>
      </c>
      <c r="N10" s="45"/>
      <c r="O10" s="45">
        <f t="shared" si="2"/>
        <v>5.048</v>
      </c>
      <c r="P10" s="45">
        <f t="shared" si="3"/>
        <v>5.08</v>
      </c>
      <c r="Q10" s="45">
        <f t="shared" si="4"/>
        <v>5.2240000000000002</v>
      </c>
      <c r="R10" s="45"/>
      <c r="T10" s="45" t="s">
        <v>236</v>
      </c>
      <c r="U10" s="45"/>
      <c r="V10" s="45">
        <v>0.15</v>
      </c>
    </row>
    <row r="11" spans="1:22" x14ac:dyDescent="0.45">
      <c r="A11" t="s">
        <v>321</v>
      </c>
      <c r="B11" s="45" t="s">
        <v>229</v>
      </c>
      <c r="C11" s="45" t="s">
        <v>326</v>
      </c>
      <c r="D11" s="45">
        <v>18</v>
      </c>
      <c r="E11" s="45" t="s">
        <v>330</v>
      </c>
      <c r="F11" s="45">
        <v>8</v>
      </c>
      <c r="G11" s="45">
        <f t="shared" si="0"/>
        <v>2</v>
      </c>
      <c r="H11" s="45">
        <v>6</v>
      </c>
      <c r="I11" s="45">
        <v>2</v>
      </c>
      <c r="J11" s="45">
        <v>12</v>
      </c>
      <c r="K11" s="45">
        <f t="shared" si="1"/>
        <v>0.25</v>
      </c>
      <c r="L11" s="45">
        <v>12</v>
      </c>
      <c r="M11" s="45">
        <v>2</v>
      </c>
      <c r="N11" s="45"/>
      <c r="O11" s="45">
        <f t="shared" si="2"/>
        <v>21</v>
      </c>
      <c r="P11" s="45">
        <f t="shared" si="3"/>
        <v>41</v>
      </c>
      <c r="Q11" s="45">
        <f t="shared" si="4"/>
        <v>65</v>
      </c>
      <c r="R11" s="45"/>
      <c r="T11" s="49" t="s">
        <v>331</v>
      </c>
      <c r="V11" s="44">
        <v>0.2</v>
      </c>
    </row>
    <row r="12" spans="1:22" x14ac:dyDescent="0.45">
      <c r="A12" t="s">
        <v>321</v>
      </c>
      <c r="B12" s="45" t="s">
        <v>230</v>
      </c>
      <c r="C12" s="45" t="s">
        <v>326</v>
      </c>
      <c r="D12" s="45">
        <v>18</v>
      </c>
      <c r="E12" s="45" t="s">
        <v>218</v>
      </c>
      <c r="F12" s="45">
        <v>6</v>
      </c>
      <c r="G12" s="45">
        <f t="shared" si="0"/>
        <v>8.0000000000000002E-3</v>
      </c>
      <c r="H12" s="45">
        <v>3</v>
      </c>
      <c r="I12" s="45">
        <v>2</v>
      </c>
      <c r="J12" s="45">
        <v>12</v>
      </c>
      <c r="K12" s="45">
        <f t="shared" si="1"/>
        <v>0.25</v>
      </c>
      <c r="L12" s="45">
        <v>12</v>
      </c>
      <c r="M12" s="45">
        <v>2</v>
      </c>
      <c r="N12" s="45"/>
      <c r="O12" s="45">
        <f t="shared" si="2"/>
        <v>5.048</v>
      </c>
      <c r="P12" s="45">
        <f t="shared" si="3"/>
        <v>5.08</v>
      </c>
      <c r="Q12" s="45">
        <f t="shared" si="4"/>
        <v>5.2240000000000002</v>
      </c>
      <c r="R12" s="45"/>
      <c r="T12" s="49" t="s">
        <v>343</v>
      </c>
      <c r="V12" s="44">
        <v>1.5</v>
      </c>
    </row>
    <row r="13" spans="1:22" ht="14.65" thickBot="1" x14ac:dyDescent="0.5">
      <c r="A13" t="s">
        <v>321</v>
      </c>
      <c r="B13" s="45" t="s">
        <v>231</v>
      </c>
      <c r="C13" s="45" t="s">
        <v>325</v>
      </c>
      <c r="D13" s="45">
        <v>12</v>
      </c>
      <c r="E13" s="45" t="s">
        <v>219</v>
      </c>
      <c r="F13" s="45">
        <v>4</v>
      </c>
      <c r="G13" s="45">
        <f t="shared" si="0"/>
        <v>1</v>
      </c>
      <c r="H13" s="45">
        <v>2</v>
      </c>
      <c r="I13" s="45">
        <v>2</v>
      </c>
      <c r="J13" s="45">
        <v>12</v>
      </c>
      <c r="K13" s="45">
        <f t="shared" si="1"/>
        <v>0.25</v>
      </c>
      <c r="L13" s="45">
        <v>6</v>
      </c>
      <c r="M13" s="45">
        <v>2</v>
      </c>
      <c r="N13" s="45"/>
      <c r="O13" s="45">
        <f t="shared" si="2"/>
        <v>9</v>
      </c>
      <c r="P13" s="45">
        <f t="shared" si="3"/>
        <v>11</v>
      </c>
      <c r="Q13" s="45">
        <f t="shared" si="4"/>
        <v>19</v>
      </c>
      <c r="R13" s="45"/>
      <c r="S13" s="38"/>
      <c r="T13" s="38"/>
      <c r="U13" s="38"/>
      <c r="V13" s="39"/>
    </row>
    <row r="14" spans="1:22" x14ac:dyDescent="0.45">
      <c r="B14" s="45" t="s">
        <v>340</v>
      </c>
      <c r="C14" s="45" t="s">
        <v>325</v>
      </c>
      <c r="D14" s="45">
        <v>12</v>
      </c>
      <c r="E14" s="45" t="s">
        <v>343</v>
      </c>
      <c r="F14" s="45">
        <v>2</v>
      </c>
      <c r="G14" s="45">
        <f t="shared" ref="G14" si="5">IFERROR(INDEX(V:V,MATCH(E14,T:T,0)),"----")</f>
        <v>1.5</v>
      </c>
      <c r="H14" s="45">
        <v>2</v>
      </c>
      <c r="I14" s="45">
        <v>2</v>
      </c>
      <c r="J14" s="45">
        <v>12</v>
      </c>
      <c r="K14" s="45">
        <f t="shared" si="1"/>
        <v>0.25</v>
      </c>
      <c r="L14" s="45">
        <v>6</v>
      </c>
      <c r="M14" s="45">
        <v>2</v>
      </c>
      <c r="N14" s="45"/>
      <c r="O14" s="45">
        <f t="shared" si="2"/>
        <v>8</v>
      </c>
      <c r="P14" s="45">
        <f t="shared" si="3"/>
        <v>11</v>
      </c>
      <c r="Q14" s="45">
        <f t="shared" si="4"/>
        <v>23</v>
      </c>
      <c r="R14" s="45"/>
    </row>
    <row r="15" spans="1:22" x14ac:dyDescent="0.45">
      <c r="A15" t="s">
        <v>321</v>
      </c>
      <c r="B15" s="45" t="s">
        <v>329</v>
      </c>
      <c r="C15" s="45" t="s">
        <v>325</v>
      </c>
      <c r="D15" s="45">
        <v>6</v>
      </c>
      <c r="E15" s="45" t="s">
        <v>330</v>
      </c>
      <c r="F15" s="45">
        <v>2</v>
      </c>
      <c r="G15" s="45">
        <f t="shared" ref="G15" si="6">IFERROR(INDEX(V:V,MATCH(E15,T:T,0)),"----")</f>
        <v>2</v>
      </c>
      <c r="H15" s="45">
        <v>6</v>
      </c>
      <c r="I15" s="45">
        <v>3</v>
      </c>
      <c r="J15" s="45">
        <v>12</v>
      </c>
      <c r="K15" s="45">
        <f t="shared" si="1"/>
        <v>0.25</v>
      </c>
      <c r="L15" s="45">
        <v>6</v>
      </c>
      <c r="M15" s="45">
        <v>2</v>
      </c>
      <c r="N15" s="45"/>
      <c r="O15" s="45">
        <f t="shared" si="2"/>
        <v>9</v>
      </c>
      <c r="P15" s="45">
        <f t="shared" si="3"/>
        <v>39</v>
      </c>
      <c r="Q15" s="45">
        <f t="shared" si="4"/>
        <v>39</v>
      </c>
      <c r="R15" s="45"/>
    </row>
    <row r="16" spans="1:22" ht="14.65" thickBot="1" x14ac:dyDescent="0.5"/>
    <row r="17" spans="1:21" x14ac:dyDescent="0.45">
      <c r="S17" s="34"/>
      <c r="T17" s="35" t="s">
        <v>235</v>
      </c>
      <c r="U17" s="36"/>
    </row>
    <row r="18" spans="1:21" ht="14.65" thickBot="1" x14ac:dyDescent="0.5">
      <c r="C18" t="s">
        <v>335</v>
      </c>
      <c r="D18" s="33" t="s">
        <v>327</v>
      </c>
      <c r="E18" s="3" t="s">
        <v>376</v>
      </c>
      <c r="F18" t="s">
        <v>80</v>
      </c>
      <c r="G18" s="3" t="s">
        <v>345</v>
      </c>
      <c r="I18" t="s">
        <v>175</v>
      </c>
      <c r="J18" t="s">
        <v>344</v>
      </c>
      <c r="L18" t="s">
        <v>346</v>
      </c>
      <c r="M18" t="s">
        <v>347</v>
      </c>
      <c r="S18" s="37"/>
      <c r="T18" s="38">
        <v>2</v>
      </c>
      <c r="U18" s="39"/>
    </row>
    <row r="19" spans="1:21" x14ac:dyDescent="0.45">
      <c r="A19" t="s">
        <v>321</v>
      </c>
      <c r="B19" t="s">
        <v>224</v>
      </c>
      <c r="C19" t="s">
        <v>342</v>
      </c>
      <c r="D19" s="33">
        <f>D6</f>
        <v>10</v>
      </c>
      <c r="E19" s="3">
        <v>1</v>
      </c>
      <c r="F19" t="s">
        <v>313</v>
      </c>
      <c r="G19" s="3">
        <f t="shared" ref="G19:G28" si="7">P6-O6</f>
        <v>36</v>
      </c>
      <c r="I19">
        <v>14</v>
      </c>
      <c r="J19">
        <v>16</v>
      </c>
      <c r="L19">
        <v>16</v>
      </c>
      <c r="M19">
        <f>L19+G19</f>
        <v>52</v>
      </c>
    </row>
    <row r="20" spans="1:21" ht="14.65" thickBot="1" x14ac:dyDescent="0.5">
      <c r="A20" t="s">
        <v>321</v>
      </c>
      <c r="B20" t="s">
        <v>225</v>
      </c>
      <c r="C20" t="s">
        <v>342</v>
      </c>
      <c r="D20" s="33">
        <f t="shared" ref="D20:D28" si="8">D7</f>
        <v>10</v>
      </c>
      <c r="E20" s="3">
        <v>1</v>
      </c>
      <c r="F20" t="s">
        <v>313</v>
      </c>
      <c r="G20" s="3">
        <f t="shared" si="7"/>
        <v>36</v>
      </c>
      <c r="I20">
        <v>14</v>
      </c>
      <c r="J20">
        <v>16</v>
      </c>
      <c r="L20">
        <v>16</v>
      </c>
      <c r="M20">
        <f t="shared" ref="M20:M28" si="9">L20+G20</f>
        <v>52</v>
      </c>
    </row>
    <row r="21" spans="1:21" ht="28.5" x14ac:dyDescent="0.45">
      <c r="A21" t="s">
        <v>321</v>
      </c>
      <c r="B21" t="s">
        <v>226</v>
      </c>
      <c r="C21" t="s">
        <v>342</v>
      </c>
      <c r="D21" s="33">
        <f t="shared" si="8"/>
        <v>10</v>
      </c>
      <c r="E21" s="3">
        <v>1</v>
      </c>
      <c r="F21" t="s">
        <v>333</v>
      </c>
      <c r="G21" s="3">
        <f t="shared" si="7"/>
        <v>3.6000000000000005</v>
      </c>
      <c r="I21">
        <v>6</v>
      </c>
      <c r="J21">
        <v>7</v>
      </c>
      <c r="L21">
        <v>7</v>
      </c>
      <c r="M21">
        <f t="shared" si="9"/>
        <v>10.600000000000001</v>
      </c>
      <c r="S21" s="34"/>
      <c r="T21" s="40" t="s">
        <v>237</v>
      </c>
      <c r="U21" s="36"/>
    </row>
    <row r="22" spans="1:21" ht="14.65" thickBot="1" x14ac:dyDescent="0.5">
      <c r="A22" t="s">
        <v>321</v>
      </c>
      <c r="B22" t="s">
        <v>227</v>
      </c>
      <c r="C22" t="s">
        <v>332</v>
      </c>
      <c r="D22" s="33">
        <f t="shared" si="8"/>
        <v>18</v>
      </c>
      <c r="E22" s="3">
        <v>3</v>
      </c>
      <c r="F22" t="s">
        <v>182</v>
      </c>
      <c r="G22" s="3">
        <f t="shared" si="7"/>
        <v>10</v>
      </c>
      <c r="I22">
        <v>12</v>
      </c>
      <c r="J22">
        <v>14</v>
      </c>
      <c r="L22">
        <v>14</v>
      </c>
      <c r="M22">
        <f t="shared" si="9"/>
        <v>24</v>
      </c>
      <c r="S22" s="37"/>
      <c r="T22" s="38">
        <v>0.25</v>
      </c>
      <c r="U22" s="39"/>
    </row>
    <row r="23" spans="1:21" x14ac:dyDescent="0.45">
      <c r="A23" t="s">
        <v>321</v>
      </c>
      <c r="B23" t="s">
        <v>228</v>
      </c>
      <c r="C23" t="s">
        <v>334</v>
      </c>
      <c r="D23" s="33">
        <f t="shared" si="8"/>
        <v>18</v>
      </c>
      <c r="E23" s="3">
        <v>6</v>
      </c>
      <c r="F23" t="s">
        <v>315</v>
      </c>
      <c r="G23" s="3">
        <f t="shared" si="7"/>
        <v>3.2000000000000028E-2</v>
      </c>
      <c r="I23">
        <v>5</v>
      </c>
      <c r="J23">
        <v>7</v>
      </c>
      <c r="L23">
        <v>7</v>
      </c>
      <c r="M23">
        <f t="shared" si="9"/>
        <v>7.032</v>
      </c>
    </row>
    <row r="24" spans="1:21" x14ac:dyDescent="0.45">
      <c r="A24" t="s">
        <v>321</v>
      </c>
      <c r="B24" t="s">
        <v>229</v>
      </c>
      <c r="C24" t="s">
        <v>332</v>
      </c>
      <c r="D24" s="33">
        <f t="shared" si="8"/>
        <v>18</v>
      </c>
      <c r="E24" s="3">
        <v>3</v>
      </c>
      <c r="F24" t="s">
        <v>312</v>
      </c>
      <c r="G24" s="3">
        <f t="shared" si="7"/>
        <v>20</v>
      </c>
      <c r="I24">
        <v>20</v>
      </c>
      <c r="J24">
        <v>22</v>
      </c>
      <c r="L24">
        <v>22</v>
      </c>
      <c r="M24">
        <f t="shared" si="9"/>
        <v>42</v>
      </c>
      <c r="N24" s="26"/>
    </row>
    <row r="25" spans="1:21" x14ac:dyDescent="0.45">
      <c r="A25" t="s">
        <v>321</v>
      </c>
      <c r="B25" t="s">
        <v>230</v>
      </c>
      <c r="C25" t="s">
        <v>334</v>
      </c>
      <c r="D25" s="33">
        <f t="shared" si="8"/>
        <v>18</v>
      </c>
      <c r="E25" s="3">
        <v>6</v>
      </c>
      <c r="F25" t="s">
        <v>338</v>
      </c>
      <c r="G25" s="3">
        <f t="shared" si="7"/>
        <v>3.2000000000000028E-2</v>
      </c>
      <c r="I25">
        <v>5</v>
      </c>
      <c r="J25">
        <v>7</v>
      </c>
      <c r="L25">
        <v>7</v>
      </c>
      <c r="M25">
        <f t="shared" si="9"/>
        <v>7.032</v>
      </c>
    </row>
    <row r="26" spans="1:21" x14ac:dyDescent="0.45">
      <c r="A26" t="s">
        <v>321</v>
      </c>
      <c r="B26" t="s">
        <v>231</v>
      </c>
      <c r="C26" t="s">
        <v>339</v>
      </c>
      <c r="D26" s="33">
        <f t="shared" si="8"/>
        <v>12</v>
      </c>
      <c r="E26" s="3">
        <v>6</v>
      </c>
      <c r="F26" t="s">
        <v>338</v>
      </c>
      <c r="G26" s="3">
        <f t="shared" si="7"/>
        <v>2</v>
      </c>
      <c r="I26">
        <v>12</v>
      </c>
      <c r="J26">
        <v>14</v>
      </c>
      <c r="L26">
        <v>14</v>
      </c>
      <c r="M26">
        <f t="shared" si="9"/>
        <v>16</v>
      </c>
    </row>
    <row r="27" spans="1:21" x14ac:dyDescent="0.45">
      <c r="A27" t="s">
        <v>321</v>
      </c>
      <c r="B27" t="s">
        <v>340</v>
      </c>
      <c r="C27" t="s">
        <v>339</v>
      </c>
      <c r="D27" s="33">
        <f t="shared" si="8"/>
        <v>12</v>
      </c>
      <c r="E27" s="3">
        <v>6</v>
      </c>
      <c r="F27" t="s">
        <v>338</v>
      </c>
      <c r="G27" s="3">
        <f t="shared" si="7"/>
        <v>3</v>
      </c>
      <c r="I27">
        <v>8</v>
      </c>
      <c r="J27">
        <v>10</v>
      </c>
      <c r="L27">
        <v>10</v>
      </c>
      <c r="M27">
        <f t="shared" si="9"/>
        <v>13</v>
      </c>
    </row>
    <row r="28" spans="1:21" x14ac:dyDescent="0.45">
      <c r="A28" t="s">
        <v>321</v>
      </c>
      <c r="B28" t="s">
        <v>329</v>
      </c>
      <c r="C28" t="s">
        <v>341</v>
      </c>
      <c r="D28" s="33">
        <f t="shared" si="8"/>
        <v>6</v>
      </c>
      <c r="E28" s="3">
        <v>1</v>
      </c>
      <c r="F28" t="s">
        <v>338</v>
      </c>
      <c r="G28" s="3">
        <f t="shared" si="7"/>
        <v>30</v>
      </c>
      <c r="L28">
        <v>9</v>
      </c>
      <c r="M28">
        <f t="shared" si="9"/>
        <v>39</v>
      </c>
    </row>
    <row r="32" spans="1:21" x14ac:dyDescent="0.45">
      <c r="G32" t="s">
        <v>336</v>
      </c>
    </row>
    <row r="33" spans="7:7" x14ac:dyDescent="0.45">
      <c r="G33" t="s">
        <v>337</v>
      </c>
    </row>
  </sheetData>
  <dataValidations count="1">
    <dataValidation type="list" allowBlank="1" showInputMessage="1" showErrorMessage="1" sqref="E6:E15" xr:uid="{E21E38FF-2B3F-46E2-99DB-86C0B32BE8FC}">
      <formula1>$T$6:$T$12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D73-C689-44E8-AE54-B300CBF04F72}">
  <dimension ref="B5:K48"/>
  <sheetViews>
    <sheetView topLeftCell="A6" workbookViewId="0">
      <selection activeCell="K30" sqref="K30"/>
    </sheetView>
  </sheetViews>
  <sheetFormatPr defaultRowHeight="14.25" x14ac:dyDescent="0.45"/>
  <cols>
    <col min="3" max="3" width="27.06640625" bestFit="1" customWidth="1"/>
    <col min="4" max="4" width="20.3984375" bestFit="1" customWidth="1"/>
    <col min="7" max="7" width="26.1328125" bestFit="1" customWidth="1"/>
    <col min="8" max="8" width="2.1328125" bestFit="1" customWidth="1"/>
    <col min="9" max="9" width="19.59765625" bestFit="1" customWidth="1"/>
  </cols>
  <sheetData>
    <row r="5" spans="2:11" x14ac:dyDescent="0.45">
      <c r="B5">
        <v>0</v>
      </c>
      <c r="C5" t="s">
        <v>248</v>
      </c>
      <c r="D5" t="s">
        <v>247</v>
      </c>
      <c r="F5">
        <v>0</v>
      </c>
      <c r="G5" s="3" t="s">
        <v>248</v>
      </c>
      <c r="H5" s="3"/>
      <c r="I5" s="3" t="s">
        <v>247</v>
      </c>
      <c r="J5" s="3">
        <v>40</v>
      </c>
    </row>
    <row r="6" spans="2:11" x14ac:dyDescent="0.45">
      <c r="B6">
        <v>1</v>
      </c>
      <c r="C6" t="s">
        <v>245</v>
      </c>
      <c r="D6" t="s">
        <v>107</v>
      </c>
      <c r="F6">
        <v>1</v>
      </c>
      <c r="G6" s="3" t="s">
        <v>245</v>
      </c>
      <c r="H6" s="3"/>
      <c r="I6" s="3" t="s">
        <v>107</v>
      </c>
      <c r="J6" s="3">
        <v>20</v>
      </c>
      <c r="K6" t="s">
        <v>321</v>
      </c>
    </row>
    <row r="7" spans="2:11" x14ac:dyDescent="0.45">
      <c r="B7">
        <v>1</v>
      </c>
      <c r="C7" t="s">
        <v>245</v>
      </c>
      <c r="D7" t="s">
        <v>58</v>
      </c>
      <c r="F7">
        <v>1</v>
      </c>
      <c r="G7" s="3" t="s">
        <v>245</v>
      </c>
      <c r="H7" s="3"/>
      <c r="I7" s="3" t="s">
        <v>58</v>
      </c>
      <c r="J7" s="3">
        <v>25</v>
      </c>
      <c r="K7" t="s">
        <v>321</v>
      </c>
    </row>
    <row r="8" spans="2:11" x14ac:dyDescent="0.45">
      <c r="B8">
        <v>1</v>
      </c>
      <c r="C8" t="s">
        <v>285</v>
      </c>
      <c r="D8" t="s">
        <v>49</v>
      </c>
      <c r="F8">
        <v>1</v>
      </c>
      <c r="G8" s="3" t="s">
        <v>285</v>
      </c>
      <c r="H8" s="3"/>
      <c r="I8" s="3" t="s">
        <v>49</v>
      </c>
      <c r="J8" s="3">
        <v>30</v>
      </c>
      <c r="K8" t="s">
        <v>321</v>
      </c>
    </row>
    <row r="9" spans="2:11" x14ac:dyDescent="0.45">
      <c r="B9">
        <v>1.1000000000000001</v>
      </c>
      <c r="C9" t="s">
        <v>277</v>
      </c>
      <c r="D9" t="s">
        <v>51</v>
      </c>
      <c r="F9">
        <v>1.1000000000000001</v>
      </c>
      <c r="G9" s="3" t="s">
        <v>277</v>
      </c>
      <c r="H9" s="3"/>
      <c r="I9" s="3" t="s">
        <v>51</v>
      </c>
      <c r="J9" s="3">
        <v>40</v>
      </c>
      <c r="K9" t="s">
        <v>321</v>
      </c>
    </row>
    <row r="10" spans="2:11" x14ac:dyDescent="0.45">
      <c r="B10">
        <v>1.1000000000000001</v>
      </c>
      <c r="C10" t="s">
        <v>250</v>
      </c>
      <c r="D10" t="s">
        <v>193</v>
      </c>
      <c r="F10">
        <v>1.1000000000000001</v>
      </c>
      <c r="G10" s="3" t="s">
        <v>250</v>
      </c>
      <c r="H10" s="3"/>
      <c r="I10" s="3" t="s">
        <v>193</v>
      </c>
      <c r="J10" s="3">
        <v>45</v>
      </c>
      <c r="K10" t="s">
        <v>321</v>
      </c>
    </row>
    <row r="11" spans="2:11" x14ac:dyDescent="0.45">
      <c r="B11">
        <v>1.1000000000000001</v>
      </c>
      <c r="C11" t="s">
        <v>300</v>
      </c>
      <c r="D11" t="s">
        <v>299</v>
      </c>
      <c r="F11">
        <v>1.1000000000000001</v>
      </c>
      <c r="G11" s="2" t="s">
        <v>300</v>
      </c>
      <c r="H11" s="2"/>
      <c r="I11" s="2" t="s">
        <v>299</v>
      </c>
      <c r="J11" s="3">
        <v>60</v>
      </c>
      <c r="K11" t="s">
        <v>321</v>
      </c>
    </row>
    <row r="12" spans="2:11" x14ac:dyDescent="0.45">
      <c r="B12">
        <v>1.2</v>
      </c>
      <c r="C12" t="s">
        <v>304</v>
      </c>
      <c r="D12" t="s">
        <v>303</v>
      </c>
      <c r="F12">
        <v>1.2</v>
      </c>
      <c r="G12" s="3" t="s">
        <v>304</v>
      </c>
      <c r="H12" s="3"/>
      <c r="I12" s="3" t="s">
        <v>303</v>
      </c>
      <c r="J12" s="3">
        <v>30</v>
      </c>
      <c r="K12" t="s">
        <v>321</v>
      </c>
    </row>
    <row r="13" spans="2:11" x14ac:dyDescent="0.45">
      <c r="B13">
        <v>1.2</v>
      </c>
      <c r="C13" t="s">
        <v>276</v>
      </c>
      <c r="D13" t="s">
        <v>275</v>
      </c>
      <c r="F13">
        <v>1.2</v>
      </c>
      <c r="G13" s="2" t="s">
        <v>276</v>
      </c>
      <c r="H13" s="2"/>
      <c r="I13" s="2" t="s">
        <v>275</v>
      </c>
      <c r="J13" s="3">
        <v>13</v>
      </c>
      <c r="K13" t="s">
        <v>321</v>
      </c>
    </row>
    <row r="14" spans="2:11" x14ac:dyDescent="0.45">
      <c r="B14">
        <v>1.3</v>
      </c>
      <c r="C14" t="s">
        <v>249</v>
      </c>
      <c r="D14" t="s">
        <v>53</v>
      </c>
      <c r="F14">
        <v>1.3</v>
      </c>
      <c r="G14" s="3" t="s">
        <v>249</v>
      </c>
      <c r="H14" s="3"/>
      <c r="I14" s="3" t="s">
        <v>53</v>
      </c>
      <c r="J14" s="3">
        <v>20</v>
      </c>
      <c r="K14" t="s">
        <v>321</v>
      </c>
    </row>
    <row r="15" spans="2:11" x14ac:dyDescent="0.45">
      <c r="B15">
        <v>1.3</v>
      </c>
      <c r="C15" t="s">
        <v>249</v>
      </c>
      <c r="D15" t="s">
        <v>54</v>
      </c>
      <c r="F15">
        <v>1.3</v>
      </c>
      <c r="G15" s="3" t="s">
        <v>249</v>
      </c>
      <c r="H15" s="3"/>
      <c r="I15" s="3" t="s">
        <v>54</v>
      </c>
      <c r="J15" s="3">
        <v>20</v>
      </c>
      <c r="K15" t="s">
        <v>321</v>
      </c>
    </row>
    <row r="16" spans="2:11" x14ac:dyDescent="0.45">
      <c r="B16">
        <v>1.3</v>
      </c>
      <c r="C16" t="s">
        <v>274</v>
      </c>
      <c r="D16" t="s">
        <v>64</v>
      </c>
      <c r="F16">
        <v>1.3</v>
      </c>
      <c r="G16" s="3" t="s">
        <v>274</v>
      </c>
      <c r="H16" s="3"/>
      <c r="I16" s="3" t="s">
        <v>64</v>
      </c>
      <c r="J16" s="3">
        <v>20</v>
      </c>
      <c r="K16" t="s">
        <v>321</v>
      </c>
    </row>
    <row r="17" spans="2:11" x14ac:dyDescent="0.45">
      <c r="B17">
        <v>1.3</v>
      </c>
      <c r="C17" t="s">
        <v>259</v>
      </c>
      <c r="D17" t="s">
        <v>192</v>
      </c>
      <c r="F17">
        <v>1.3</v>
      </c>
      <c r="G17" s="3" t="s">
        <v>259</v>
      </c>
      <c r="H17" s="3"/>
      <c r="I17" s="3" t="s">
        <v>192</v>
      </c>
      <c r="J17" s="3">
        <v>25</v>
      </c>
      <c r="K17" t="s">
        <v>321</v>
      </c>
    </row>
    <row r="18" spans="2:11" x14ac:dyDescent="0.45">
      <c r="B18">
        <v>1.4</v>
      </c>
      <c r="C18" t="s">
        <v>280</v>
      </c>
      <c r="D18" t="s">
        <v>279</v>
      </c>
      <c r="F18">
        <v>1.4</v>
      </c>
      <c r="G18" s="3" t="s">
        <v>280</v>
      </c>
      <c r="H18" s="3"/>
      <c r="I18" s="3" t="s">
        <v>279</v>
      </c>
      <c r="J18" s="3">
        <v>28</v>
      </c>
      <c r="K18" t="s">
        <v>321</v>
      </c>
    </row>
    <row r="19" spans="2:11" x14ac:dyDescent="0.45">
      <c r="B19">
        <v>1.4</v>
      </c>
      <c r="C19" t="s">
        <v>273</v>
      </c>
      <c r="D19">
        <v>2024</v>
      </c>
      <c r="F19">
        <v>1.4</v>
      </c>
      <c r="G19" s="2" t="s">
        <v>273</v>
      </c>
      <c r="H19" s="2"/>
      <c r="I19" s="2">
        <v>2024</v>
      </c>
      <c r="J19" s="3">
        <v>42</v>
      </c>
      <c r="K19" t="s">
        <v>321</v>
      </c>
    </row>
    <row r="20" spans="2:11" x14ac:dyDescent="0.45">
      <c r="B20">
        <v>1.5</v>
      </c>
      <c r="C20" t="s">
        <v>257</v>
      </c>
      <c r="D20" t="s">
        <v>87</v>
      </c>
      <c r="F20">
        <v>1.5</v>
      </c>
      <c r="G20" s="3" t="s">
        <v>257</v>
      </c>
      <c r="H20" s="3"/>
      <c r="I20" s="3" t="s">
        <v>87</v>
      </c>
      <c r="J20" s="3">
        <v>20</v>
      </c>
      <c r="K20" t="s">
        <v>321</v>
      </c>
    </row>
    <row r="21" spans="2:11" x14ac:dyDescent="0.45">
      <c r="B21">
        <v>1.5</v>
      </c>
      <c r="C21" t="s">
        <v>258</v>
      </c>
      <c r="D21" t="s">
        <v>244</v>
      </c>
      <c r="F21">
        <v>1.5</v>
      </c>
      <c r="G21" s="3" t="s">
        <v>258</v>
      </c>
      <c r="H21" s="3"/>
      <c r="I21" s="3" t="s">
        <v>244</v>
      </c>
      <c r="J21" s="3">
        <v>27</v>
      </c>
      <c r="K21" t="s">
        <v>321</v>
      </c>
    </row>
    <row r="22" spans="2:11" x14ac:dyDescent="0.45">
      <c r="B22">
        <v>1.6</v>
      </c>
      <c r="C22" t="s">
        <v>287</v>
      </c>
      <c r="D22" t="s">
        <v>286</v>
      </c>
      <c r="F22">
        <v>1.6</v>
      </c>
      <c r="G22" s="2" t="s">
        <v>287</v>
      </c>
      <c r="H22" s="2"/>
      <c r="I22" s="2" t="s">
        <v>286</v>
      </c>
      <c r="J22" s="3">
        <v>30</v>
      </c>
      <c r="K22" t="s">
        <v>321</v>
      </c>
    </row>
    <row r="23" spans="2:11" x14ac:dyDescent="0.45">
      <c r="B23">
        <v>1.8</v>
      </c>
      <c r="C23" t="s">
        <v>278</v>
      </c>
      <c r="D23" t="s">
        <v>68</v>
      </c>
      <c r="F23">
        <v>1.8</v>
      </c>
      <c r="G23" s="3" t="s">
        <v>278</v>
      </c>
      <c r="H23" s="3"/>
      <c r="I23" s="3" t="s">
        <v>68</v>
      </c>
      <c r="J23" s="3">
        <v>25</v>
      </c>
      <c r="K23" t="s">
        <v>321</v>
      </c>
    </row>
    <row r="24" spans="2:11" x14ac:dyDescent="0.45">
      <c r="B24">
        <v>1.9</v>
      </c>
      <c r="C24" t="s">
        <v>254</v>
      </c>
      <c r="D24" t="s">
        <v>91</v>
      </c>
      <c r="F24">
        <v>1.9</v>
      </c>
      <c r="G24" s="3" t="s">
        <v>254</v>
      </c>
      <c r="H24" s="3"/>
      <c r="I24" s="3" t="s">
        <v>91</v>
      </c>
      <c r="J24" s="3">
        <v>29</v>
      </c>
      <c r="K24" t="s">
        <v>321</v>
      </c>
    </row>
    <row r="25" spans="2:11" x14ac:dyDescent="0.45">
      <c r="B25">
        <v>1.9</v>
      </c>
      <c r="C25" t="s">
        <v>306</v>
      </c>
      <c r="D25" t="s">
        <v>305</v>
      </c>
      <c r="F25">
        <v>1.9</v>
      </c>
      <c r="G25" s="3" t="s">
        <v>306</v>
      </c>
      <c r="H25" s="3"/>
      <c r="I25" s="3" t="s">
        <v>305</v>
      </c>
      <c r="J25" s="3">
        <v>30</v>
      </c>
      <c r="K25" t="s">
        <v>321</v>
      </c>
    </row>
    <row r="26" spans="2:11" x14ac:dyDescent="0.45">
      <c r="B26">
        <v>1.9</v>
      </c>
      <c r="C26" t="s">
        <v>269</v>
      </c>
      <c r="D26" t="s">
        <v>83</v>
      </c>
      <c r="F26">
        <v>1.9</v>
      </c>
      <c r="G26" s="3" t="s">
        <v>269</v>
      </c>
      <c r="H26" s="3"/>
      <c r="I26" s="3" t="s">
        <v>83</v>
      </c>
      <c r="J26" s="3">
        <v>30</v>
      </c>
      <c r="K26" t="s">
        <v>321</v>
      </c>
    </row>
    <row r="27" spans="2:11" x14ac:dyDescent="0.45">
      <c r="B27">
        <v>2</v>
      </c>
      <c r="C27" t="s">
        <v>261</v>
      </c>
      <c r="D27" t="s">
        <v>260</v>
      </c>
      <c r="F27">
        <v>2</v>
      </c>
      <c r="G27" s="3" t="s">
        <v>246</v>
      </c>
      <c r="H27" s="3"/>
      <c r="I27" s="3" t="s">
        <v>85</v>
      </c>
      <c r="J27" s="3">
        <v>30</v>
      </c>
      <c r="K27" t="s">
        <v>321</v>
      </c>
    </row>
    <row r="28" spans="2:11" x14ac:dyDescent="0.45">
      <c r="B28">
        <v>2</v>
      </c>
      <c r="C28" t="s">
        <v>281</v>
      </c>
      <c r="D28" t="s">
        <v>77</v>
      </c>
      <c r="F28">
        <v>2</v>
      </c>
      <c r="G28" s="3" t="s">
        <v>261</v>
      </c>
      <c r="H28" s="3"/>
      <c r="I28" s="3" t="s">
        <v>260</v>
      </c>
      <c r="J28" s="3">
        <v>20</v>
      </c>
      <c r="K28" t="s">
        <v>321</v>
      </c>
    </row>
    <row r="29" spans="2:11" x14ac:dyDescent="0.45">
      <c r="B29">
        <v>2</v>
      </c>
      <c r="C29" t="s">
        <v>253</v>
      </c>
      <c r="D29" t="s">
        <v>99</v>
      </c>
      <c r="F29">
        <v>2</v>
      </c>
      <c r="G29" s="3" t="s">
        <v>281</v>
      </c>
      <c r="H29" s="3"/>
      <c r="I29" s="3" t="s">
        <v>77</v>
      </c>
      <c r="J29" s="3">
        <v>36</v>
      </c>
      <c r="K29" t="s">
        <v>321</v>
      </c>
    </row>
    <row r="30" spans="2:11" x14ac:dyDescent="0.45">
      <c r="B30">
        <v>2.1</v>
      </c>
      <c r="C30" t="s">
        <v>256</v>
      </c>
      <c r="D30" t="s">
        <v>255</v>
      </c>
      <c r="F30">
        <v>2</v>
      </c>
      <c r="G30" s="3" t="s">
        <v>253</v>
      </c>
      <c r="H30" s="3"/>
      <c r="I30" s="3" t="s">
        <v>99</v>
      </c>
      <c r="J30" s="3">
        <v>36</v>
      </c>
      <c r="K30" t="s">
        <v>321</v>
      </c>
    </row>
    <row r="31" spans="2:11" x14ac:dyDescent="0.45">
      <c r="B31">
        <v>2.1</v>
      </c>
      <c r="C31" t="s">
        <v>284</v>
      </c>
      <c r="D31" t="s">
        <v>121</v>
      </c>
      <c r="F31">
        <v>2.1</v>
      </c>
      <c r="G31" s="3" t="s">
        <v>256</v>
      </c>
      <c r="H31" s="3"/>
      <c r="I31" s="3" t="s">
        <v>255</v>
      </c>
      <c r="J31" s="3">
        <v>36</v>
      </c>
      <c r="K31" t="s">
        <v>321</v>
      </c>
    </row>
    <row r="32" spans="2:11" x14ac:dyDescent="0.45">
      <c r="B32">
        <v>2.1</v>
      </c>
      <c r="C32" t="s">
        <v>263</v>
      </c>
      <c r="D32" t="s">
        <v>262</v>
      </c>
      <c r="F32">
        <v>2.1</v>
      </c>
      <c r="G32" s="3" t="s">
        <v>284</v>
      </c>
      <c r="H32" s="3"/>
      <c r="I32" s="3" t="s">
        <v>121</v>
      </c>
      <c r="J32" s="3">
        <v>25</v>
      </c>
      <c r="K32" t="s">
        <v>324</v>
      </c>
    </row>
    <row r="33" spans="2:11" x14ac:dyDescent="0.45">
      <c r="B33">
        <v>2.1</v>
      </c>
      <c r="C33" t="s">
        <v>289</v>
      </c>
      <c r="D33" t="s">
        <v>288</v>
      </c>
      <c r="F33">
        <v>2.1</v>
      </c>
      <c r="G33" s="2" t="s">
        <v>263</v>
      </c>
      <c r="H33" s="2"/>
      <c r="I33" s="2" t="s">
        <v>262</v>
      </c>
      <c r="J33" s="3">
        <v>26</v>
      </c>
      <c r="K33" t="s">
        <v>324</v>
      </c>
    </row>
    <row r="34" spans="2:11" x14ac:dyDescent="0.45">
      <c r="B34">
        <v>2.2000000000000002</v>
      </c>
      <c r="C34" t="s">
        <v>310</v>
      </c>
      <c r="D34" t="s">
        <v>309</v>
      </c>
      <c r="F34">
        <v>2.1</v>
      </c>
      <c r="G34" s="2" t="s">
        <v>289</v>
      </c>
      <c r="H34" s="2"/>
      <c r="I34" s="2" t="s">
        <v>288</v>
      </c>
      <c r="J34" s="3">
        <v>16</v>
      </c>
      <c r="K34" t="s">
        <v>321</v>
      </c>
    </row>
    <row r="35" spans="2:11" x14ac:dyDescent="0.45">
      <c r="B35">
        <v>2.6</v>
      </c>
      <c r="C35" t="s">
        <v>308</v>
      </c>
      <c r="D35" t="s">
        <v>307</v>
      </c>
      <c r="F35">
        <v>2.2000000000000002</v>
      </c>
      <c r="G35" s="2" t="s">
        <v>310</v>
      </c>
      <c r="H35" s="2"/>
      <c r="I35" s="2" t="s">
        <v>309</v>
      </c>
      <c r="J35" s="3">
        <v>46</v>
      </c>
      <c r="K35" t="s">
        <v>321</v>
      </c>
    </row>
    <row r="36" spans="2:11" x14ac:dyDescent="0.45">
      <c r="B36">
        <v>2.7</v>
      </c>
      <c r="C36" t="s">
        <v>293</v>
      </c>
      <c r="D36" t="s">
        <v>292</v>
      </c>
      <c r="F36">
        <v>2.6</v>
      </c>
      <c r="G36" s="2" t="s">
        <v>308</v>
      </c>
      <c r="H36" s="2"/>
      <c r="I36" s="2" t="s">
        <v>307</v>
      </c>
      <c r="J36" s="3">
        <v>20</v>
      </c>
      <c r="K36" t="s">
        <v>321</v>
      </c>
    </row>
    <row r="37" spans="2:11" x14ac:dyDescent="0.45">
      <c r="B37">
        <v>3</v>
      </c>
      <c r="C37" t="s">
        <v>252</v>
      </c>
      <c r="D37" t="s">
        <v>264</v>
      </c>
      <c r="F37">
        <v>2.7</v>
      </c>
      <c r="G37" s="2" t="s">
        <v>293</v>
      </c>
      <c r="H37" s="2"/>
      <c r="I37" s="2" t="s">
        <v>292</v>
      </c>
      <c r="J37" s="3">
        <v>22</v>
      </c>
      <c r="K37" t="s">
        <v>321</v>
      </c>
    </row>
    <row r="38" spans="2:11" x14ac:dyDescent="0.45">
      <c r="B38">
        <v>3</v>
      </c>
      <c r="C38" t="s">
        <v>252</v>
      </c>
      <c r="D38" t="s">
        <v>251</v>
      </c>
      <c r="F38">
        <v>3</v>
      </c>
      <c r="G38" s="3" t="s">
        <v>252</v>
      </c>
      <c r="H38" s="3"/>
      <c r="I38" s="3" t="s">
        <v>264</v>
      </c>
      <c r="J38" s="3">
        <v>27</v>
      </c>
      <c r="K38" t="s">
        <v>321</v>
      </c>
    </row>
    <row r="39" spans="2:11" x14ac:dyDescent="0.45">
      <c r="B39">
        <v>3</v>
      </c>
      <c r="C39" t="s">
        <v>252</v>
      </c>
      <c r="D39" t="s">
        <v>109</v>
      </c>
      <c r="F39">
        <v>3</v>
      </c>
      <c r="G39" s="3" t="s">
        <v>252</v>
      </c>
      <c r="H39" s="3"/>
      <c r="I39" s="3" t="s">
        <v>251</v>
      </c>
      <c r="J39" s="3">
        <v>30</v>
      </c>
      <c r="K39" t="s">
        <v>321</v>
      </c>
    </row>
    <row r="40" spans="2:11" x14ac:dyDescent="0.45">
      <c r="B40">
        <v>3</v>
      </c>
      <c r="C40" t="s">
        <v>267</v>
      </c>
      <c r="D40" t="s">
        <v>265</v>
      </c>
      <c r="F40">
        <v>3</v>
      </c>
      <c r="G40" s="3" t="s">
        <v>252</v>
      </c>
      <c r="H40" s="3"/>
      <c r="I40" s="3" t="s">
        <v>109</v>
      </c>
      <c r="J40" s="3">
        <v>48</v>
      </c>
      <c r="K40" t="s">
        <v>321</v>
      </c>
    </row>
    <row r="41" spans="2:11" x14ac:dyDescent="0.45">
      <c r="B41">
        <v>3</v>
      </c>
      <c r="C41" t="s">
        <v>272</v>
      </c>
      <c r="D41" t="s">
        <v>268</v>
      </c>
      <c r="F41">
        <v>3</v>
      </c>
      <c r="G41" s="2" t="s">
        <v>267</v>
      </c>
      <c r="H41" s="2"/>
      <c r="I41" s="2" t="s">
        <v>265</v>
      </c>
      <c r="J41" s="3">
        <v>97</v>
      </c>
      <c r="K41" t="s">
        <v>321</v>
      </c>
    </row>
    <row r="42" spans="2:11" x14ac:dyDescent="0.45">
      <c r="B42">
        <v>3</v>
      </c>
      <c r="C42" t="s">
        <v>302</v>
      </c>
      <c r="D42" t="s">
        <v>301</v>
      </c>
      <c r="F42">
        <v>3</v>
      </c>
      <c r="G42" s="2" t="s">
        <v>272</v>
      </c>
      <c r="H42" s="2"/>
      <c r="I42" s="2" t="s">
        <v>268</v>
      </c>
      <c r="J42" s="3">
        <v>116</v>
      </c>
      <c r="K42" t="s">
        <v>321</v>
      </c>
    </row>
    <row r="43" spans="2:11" x14ac:dyDescent="0.45">
      <c r="C43" t="s">
        <v>291</v>
      </c>
      <c r="D43" t="s">
        <v>290</v>
      </c>
      <c r="F43">
        <v>3</v>
      </c>
      <c r="G43" s="2" t="s">
        <v>302</v>
      </c>
      <c r="H43" s="2"/>
      <c r="I43" s="2" t="s">
        <v>301</v>
      </c>
      <c r="J43" s="3">
        <v>36</v>
      </c>
      <c r="K43" t="s">
        <v>321</v>
      </c>
    </row>
    <row r="44" spans="2:11" x14ac:dyDescent="0.45">
      <c r="C44" t="s">
        <v>246</v>
      </c>
      <c r="D44" t="s">
        <v>85</v>
      </c>
      <c r="G44" s="3" t="s">
        <v>291</v>
      </c>
      <c r="H44" s="3"/>
      <c r="I44" s="3" t="s">
        <v>290</v>
      </c>
      <c r="J44" s="3">
        <v>60</v>
      </c>
      <c r="K44" t="s">
        <v>321</v>
      </c>
    </row>
    <row r="45" spans="2:11" x14ac:dyDescent="0.45">
      <c r="C45" t="s">
        <v>282</v>
      </c>
      <c r="D45" t="s">
        <v>62</v>
      </c>
      <c r="G45" s="3" t="s">
        <v>282</v>
      </c>
      <c r="H45" s="3"/>
      <c r="I45" s="3" t="s">
        <v>62</v>
      </c>
      <c r="J45" s="3">
        <v>20</v>
      </c>
      <c r="K45" t="s">
        <v>321</v>
      </c>
    </row>
    <row r="46" spans="2:11" x14ac:dyDescent="0.45">
      <c r="C46" t="s">
        <v>271</v>
      </c>
      <c r="D46" t="s">
        <v>270</v>
      </c>
      <c r="G46" s="2" t="s">
        <v>271</v>
      </c>
      <c r="H46" s="2"/>
      <c r="I46" s="2" t="s">
        <v>270</v>
      </c>
      <c r="J46" s="3">
        <v>14</v>
      </c>
      <c r="K46" t="s">
        <v>321</v>
      </c>
    </row>
    <row r="47" spans="2:11" x14ac:dyDescent="0.45">
      <c r="C47" t="s">
        <v>147</v>
      </c>
      <c r="D47" t="s">
        <v>283</v>
      </c>
      <c r="G47" s="2" t="s">
        <v>147</v>
      </c>
      <c r="H47" s="2" t="s">
        <v>141</v>
      </c>
      <c r="I47" s="2" t="s">
        <v>283</v>
      </c>
      <c r="J47" s="3">
        <v>180</v>
      </c>
      <c r="K47" s="47" t="s">
        <v>321</v>
      </c>
    </row>
    <row r="48" spans="2:11" x14ac:dyDescent="0.45">
      <c r="C48" t="s">
        <v>296</v>
      </c>
      <c r="D48" t="s">
        <v>294</v>
      </c>
      <c r="G48" s="2" t="s">
        <v>296</v>
      </c>
      <c r="H48" s="2"/>
      <c r="I48" s="2" t="s">
        <v>294</v>
      </c>
      <c r="J48" s="3">
        <v>30</v>
      </c>
      <c r="K48" t="s">
        <v>321</v>
      </c>
    </row>
  </sheetData>
  <sortState xmlns:xlrd2="http://schemas.microsoft.com/office/spreadsheetml/2017/richdata2" ref="F5:J48">
    <sortCondition ref="F5:F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DC68-971F-4BAD-80B0-8489712F76E9}">
  <sheetPr codeName="Sheet2"/>
  <dimension ref="A1:Z73"/>
  <sheetViews>
    <sheetView zoomScale="90" zoomScaleNormal="90" workbookViewId="0">
      <pane ySplit="1" topLeftCell="A2" activePane="bottomLeft" state="frozen"/>
      <selection pane="bottomLeft" activeCell="G69" sqref="G69"/>
    </sheetView>
  </sheetViews>
  <sheetFormatPr defaultColWidth="9.1328125" defaultRowHeight="13.9" x14ac:dyDescent="0.4"/>
  <cols>
    <col min="1" max="2" width="9.1328125" style="10"/>
    <col min="3" max="3" width="9.1328125" style="2"/>
    <col min="4" max="4" width="22.6640625" style="2" bestFit="1" customWidth="1"/>
    <col min="5" max="5" width="22.59765625" style="2" bestFit="1" customWidth="1"/>
    <col min="6" max="6" width="9.19921875" style="2" customWidth="1"/>
    <col min="7" max="7" width="17.86328125" style="11" customWidth="1"/>
    <col min="8" max="8" width="19.265625" style="11" customWidth="1"/>
    <col min="9" max="9" width="18.9296875" style="11" customWidth="1"/>
    <col min="10" max="10" width="15.53125" style="11" customWidth="1"/>
    <col min="11" max="11" width="19.6640625" style="12" customWidth="1"/>
    <col min="12" max="12" width="8.46484375" style="2" bestFit="1" customWidth="1"/>
    <col min="13" max="13" width="11.73046875" style="2" bestFit="1" customWidth="1"/>
    <col min="14" max="14" width="5.9296875" style="13" customWidth="1"/>
    <col min="15" max="15" width="11.3984375" style="11" bestFit="1" customWidth="1"/>
    <col min="16" max="16" width="10.265625" style="13" bestFit="1" customWidth="1"/>
    <col min="17" max="17" width="1.46484375" style="13" customWidth="1"/>
    <col min="18" max="18" width="23" style="15" customWidth="1"/>
    <col min="19" max="19" width="7.33203125" style="2" customWidth="1"/>
    <col min="20" max="20" width="9.1328125" style="13"/>
    <col min="21" max="21" width="9.3984375" style="2" customWidth="1"/>
    <col min="22" max="22" width="13.6640625" style="13" bestFit="1" customWidth="1"/>
    <col min="23" max="23" width="6.6640625" style="2" customWidth="1"/>
    <col min="24" max="16384" width="9.1328125" style="13"/>
  </cols>
  <sheetData>
    <row r="1" spans="2:26" s="7" customFormat="1" ht="13.5" x14ac:dyDescent="0.45">
      <c r="B1" s="7" t="s">
        <v>165</v>
      </c>
      <c r="C1" s="7" t="s">
        <v>166</v>
      </c>
      <c r="D1" s="7" t="s">
        <v>167</v>
      </c>
      <c r="E1" s="7" t="s">
        <v>168</v>
      </c>
      <c r="F1" s="7" t="s">
        <v>136</v>
      </c>
      <c r="G1" s="8" t="s">
        <v>169</v>
      </c>
      <c r="H1" s="8" t="s">
        <v>170</v>
      </c>
      <c r="I1" s="8" t="s">
        <v>171</v>
      </c>
      <c r="J1" s="8" t="s">
        <v>172</v>
      </c>
      <c r="K1" s="9" t="s">
        <v>2</v>
      </c>
      <c r="L1" s="7" t="s">
        <v>173</v>
      </c>
      <c r="M1" s="7" t="s">
        <v>174</v>
      </c>
      <c r="O1" s="8" t="s">
        <v>175</v>
      </c>
      <c r="P1" s="7" t="s">
        <v>176</v>
      </c>
    </row>
    <row r="2" spans="2:26" ht="14.25" x14ac:dyDescent="0.45">
      <c r="C2" s="2">
        <v>33</v>
      </c>
      <c r="D2" s="3"/>
      <c r="E2" s="3" t="s">
        <v>367</v>
      </c>
      <c r="F2" s="2" t="s">
        <v>47</v>
      </c>
      <c r="G2" s="11">
        <f t="shared" ref="G2:G20" si="0">(IFERROR(INDEX($S$5:$S$10,MATCH(F2,$R$5:$R$10,0)),"----"))/86400</f>
        <v>2.3148148148148147E-5</v>
      </c>
      <c r="H2" s="11">
        <f t="shared" ref="H2:H20" si="1">(IFERROR(INDEX($U$5:$U$10,MATCH(F2,$T$5:$T$10,0)),"----"))/86400</f>
        <v>2.3148148148148147E-5</v>
      </c>
      <c r="I2" s="11">
        <f>IF(OR(F2="Fountains",F2="Cake"),(IFERROR(INDEX('Firework List'!G:G,MATCH(E2,'Firework List'!E:E,0)),"----")/86400),(IFERROR(INDEX($W$5:$W$8,MATCH(F2,$V$5:$V$8,0)),"----"))/86400)</f>
        <v>0</v>
      </c>
      <c r="J2" s="11">
        <v>3.0092592592592593E-3</v>
      </c>
      <c r="K2" s="12">
        <f t="shared" ref="K2:K20" si="2">(J2-H2-G2)*86400</f>
        <v>256</v>
      </c>
      <c r="L2" s="3">
        <v>1</v>
      </c>
      <c r="M2" s="3" t="s">
        <v>35</v>
      </c>
      <c r="N2" s="13">
        <f t="shared" ref="N2:N20" si="3">IF(M2="Pos-01",1,2)</f>
        <v>1</v>
      </c>
      <c r="O2" s="11">
        <f t="shared" ref="O2:O20" si="4">K2/86400</f>
        <v>2.9629629629629628E-3</v>
      </c>
      <c r="P2" s="14">
        <f t="shared" ref="P2:P20" si="5">J2+I2</f>
        <v>3.0092592592592593E-3</v>
      </c>
      <c r="S2" s="15"/>
      <c r="V2" s="16"/>
      <c r="Y2" s="14" t="e">
        <f>#REF!-#REF!</f>
        <v>#REF!</v>
      </c>
      <c r="Z2" s="13" t="e">
        <f>IF(Y2&gt;#REF!,"Check","Good")</f>
        <v>#REF!</v>
      </c>
    </row>
    <row r="3" spans="2:26" ht="14.25" x14ac:dyDescent="0.45">
      <c r="C3" s="2">
        <f>1+C2</f>
        <v>34</v>
      </c>
      <c r="D3" s="3"/>
      <c r="E3" s="3" t="s">
        <v>46</v>
      </c>
      <c r="F3" s="2" t="s">
        <v>47</v>
      </c>
      <c r="G3" s="11">
        <f t="shared" si="0"/>
        <v>2.3148148148148147E-5</v>
      </c>
      <c r="H3" s="11">
        <f t="shared" si="1"/>
        <v>2.3148148148148147E-5</v>
      </c>
      <c r="I3" s="11">
        <f>IF(OR(F3="Fountains",F3="Cake"),(IFERROR(INDEX('Firework List'!G:G,MATCH(E3,'Firework List'!E:E,0)),"----")/86400),(IFERROR(INDEX($W$5:$W$8,MATCH(F3,$V$5:$V$8,0)),"----"))/86400)</f>
        <v>0</v>
      </c>
      <c r="J3" s="11">
        <v>4.340277777777778E-3</v>
      </c>
      <c r="K3" s="12">
        <f t="shared" si="2"/>
        <v>371.00000000000006</v>
      </c>
      <c r="L3" s="3">
        <v>2</v>
      </c>
      <c r="M3" s="3" t="s">
        <v>35</v>
      </c>
      <c r="N3" s="13">
        <f t="shared" si="3"/>
        <v>1</v>
      </c>
      <c r="O3" s="11">
        <f t="shared" si="4"/>
        <v>4.293981481481482E-3</v>
      </c>
      <c r="P3" s="14">
        <f t="shared" si="5"/>
        <v>4.340277777777778E-3</v>
      </c>
      <c r="V3" s="16"/>
      <c r="Y3" s="14" t="e">
        <f>#REF!-#REF!</f>
        <v>#REF!</v>
      </c>
      <c r="Z3" s="13" t="e">
        <f>IF(Y3&gt;#REF!,"Check","Good")</f>
        <v>#REF!</v>
      </c>
    </row>
    <row r="4" spans="2:26" ht="14.65" thickBot="1" x14ac:dyDescent="0.5">
      <c r="C4" s="2">
        <f t="shared" ref="C4:C62" si="6">1+C3</f>
        <v>35</v>
      </c>
      <c r="D4" s="3"/>
      <c r="E4" s="3" t="s">
        <v>420</v>
      </c>
      <c r="F4" s="2" t="s">
        <v>47</v>
      </c>
      <c r="G4" s="11">
        <f t="shared" si="0"/>
        <v>2.3148148148148147E-5</v>
      </c>
      <c r="H4" s="11">
        <f t="shared" si="1"/>
        <v>2.3148148148148147E-5</v>
      </c>
      <c r="I4" s="11">
        <f>IF(OR(F4="Fountains",F4="Cake"),(IFERROR(INDEX('Firework List'!G:G,MATCH(E4,'Firework List'!E:E,0)),"----")/86400),(IFERROR(INDEX($W$5:$W$8,MATCH(F4,$V$5:$V$8,0)),"----"))/86400)</f>
        <v>0</v>
      </c>
      <c r="J4" s="11">
        <v>5.1504629629629626E-3</v>
      </c>
      <c r="K4" s="12">
        <f t="shared" si="2"/>
        <v>441</v>
      </c>
      <c r="L4" s="3">
        <v>3</v>
      </c>
      <c r="M4" s="3" t="s">
        <v>35</v>
      </c>
      <c r="N4" s="13">
        <f t="shared" si="3"/>
        <v>1</v>
      </c>
      <c r="O4" s="11">
        <f t="shared" si="4"/>
        <v>5.1041666666666666E-3</v>
      </c>
      <c r="P4" s="14">
        <f t="shared" si="5"/>
        <v>5.1504629629629626E-3</v>
      </c>
      <c r="R4" s="17" t="s">
        <v>169</v>
      </c>
      <c r="S4" s="18"/>
      <c r="T4" s="17" t="s">
        <v>177</v>
      </c>
      <c r="U4" s="18"/>
      <c r="V4" s="19" t="s">
        <v>171</v>
      </c>
      <c r="W4" s="18"/>
      <c r="Y4" s="14" t="e">
        <f>#REF!-#REF!</f>
        <v>#REF!</v>
      </c>
      <c r="Z4" s="13" t="e">
        <f>IF(Y4&gt;#REF!,"Check","Good")</f>
        <v>#REF!</v>
      </c>
    </row>
    <row r="5" spans="2:26" ht="14.25" x14ac:dyDescent="0.45">
      <c r="C5" s="2">
        <f t="shared" si="6"/>
        <v>36</v>
      </c>
      <c r="D5" s="3"/>
      <c r="E5" s="2" t="s">
        <v>369</v>
      </c>
      <c r="F5" s="2" t="s">
        <v>47</v>
      </c>
      <c r="G5" s="11">
        <f t="shared" si="0"/>
        <v>2.3148148148148147E-5</v>
      </c>
      <c r="H5" s="11">
        <f t="shared" si="1"/>
        <v>2.3148148148148147E-5</v>
      </c>
      <c r="I5" s="11">
        <f>IF(OR(F5="Fountains",F5="Cake"),(IFERROR(INDEX('Firework List'!G:G,MATCH(E5,'Firework List'!E:E,0)),"----")/86400),(IFERROR(INDEX($W$5:$W$8,MATCH(F5,$V$5:$V$8,0)),"----"))/86400)</f>
        <v>0</v>
      </c>
      <c r="J5" s="11">
        <v>5.7060185185185183E-3</v>
      </c>
      <c r="K5" s="12">
        <f t="shared" si="2"/>
        <v>489</v>
      </c>
      <c r="L5" s="3">
        <v>4</v>
      </c>
      <c r="M5" s="3" t="s">
        <v>35</v>
      </c>
      <c r="N5" s="13">
        <f t="shared" si="3"/>
        <v>1</v>
      </c>
      <c r="O5" s="11">
        <f t="shared" si="4"/>
        <v>5.6597222222222222E-3</v>
      </c>
      <c r="P5" s="14">
        <f t="shared" si="5"/>
        <v>5.7060185185185183E-3</v>
      </c>
      <c r="R5" s="15" t="s">
        <v>41</v>
      </c>
      <c r="S5" s="20">
        <v>0</v>
      </c>
      <c r="T5" s="15" t="s">
        <v>41</v>
      </c>
      <c r="U5" s="20">
        <v>2</v>
      </c>
      <c r="V5" s="21" t="s">
        <v>47</v>
      </c>
      <c r="W5" s="20">
        <v>0</v>
      </c>
      <c r="Y5" s="14" t="e">
        <f>#REF!-#REF!</f>
        <v>#REF!</v>
      </c>
      <c r="Z5" s="13" t="e">
        <f>IF(Y5&gt;#REF!,"Check","Good")</f>
        <v>#REF!</v>
      </c>
    </row>
    <row r="6" spans="2:26" ht="14.25" x14ac:dyDescent="0.45">
      <c r="C6" s="2">
        <f t="shared" si="6"/>
        <v>37</v>
      </c>
      <c r="D6" s="3"/>
      <c r="E6" s="3" t="s">
        <v>370</v>
      </c>
      <c r="F6" s="2" t="s">
        <v>47</v>
      </c>
      <c r="G6" s="11">
        <f t="shared" si="0"/>
        <v>2.3148148148148147E-5</v>
      </c>
      <c r="H6" s="11">
        <f t="shared" si="1"/>
        <v>2.3148148148148147E-5</v>
      </c>
      <c r="I6" s="11">
        <f>IF(OR(F6="Fountains",F6="Cake"),(IFERROR(INDEX('Firework List'!G:G,MATCH(E6,'Firework List'!E:E,0)),"----")/86400),(IFERROR(INDEX($W$5:$W$8,MATCH(F6,$V$5:$V$8,0)),"----"))/86400)</f>
        <v>0</v>
      </c>
      <c r="J6" s="11">
        <v>6.4814814814814813E-3</v>
      </c>
      <c r="K6" s="12">
        <f t="shared" si="2"/>
        <v>556</v>
      </c>
      <c r="L6" s="3">
        <v>5</v>
      </c>
      <c r="M6" s="3" t="s">
        <v>35</v>
      </c>
      <c r="N6" s="13">
        <f t="shared" si="3"/>
        <v>1</v>
      </c>
      <c r="O6" s="11">
        <f t="shared" si="4"/>
        <v>6.4351851851851853E-3</v>
      </c>
      <c r="P6" s="14">
        <f t="shared" si="5"/>
        <v>6.4814814814814813E-3</v>
      </c>
      <c r="R6" s="15" t="s">
        <v>47</v>
      </c>
      <c r="S6" s="22">
        <v>2</v>
      </c>
      <c r="T6" s="15" t="s">
        <v>47</v>
      </c>
      <c r="U6" s="22">
        <v>2</v>
      </c>
      <c r="V6" s="21" t="s">
        <v>80</v>
      </c>
      <c r="W6" s="22">
        <v>0</v>
      </c>
      <c r="Y6" s="14" t="e">
        <f>#REF!-#REF!</f>
        <v>#REF!</v>
      </c>
      <c r="Z6" s="13" t="e">
        <f>IF(Y6&gt;#REF!,"Check","Good")</f>
        <v>#REF!</v>
      </c>
    </row>
    <row r="7" spans="2:26" ht="14.25" x14ac:dyDescent="0.45">
      <c r="C7" s="2">
        <f t="shared" si="6"/>
        <v>38</v>
      </c>
      <c r="D7" s="3"/>
      <c r="E7" s="3" t="s">
        <v>371</v>
      </c>
      <c r="F7" s="2" t="s">
        <v>47</v>
      </c>
      <c r="G7" s="11">
        <f t="shared" si="0"/>
        <v>2.3148148148148147E-5</v>
      </c>
      <c r="H7" s="11">
        <f t="shared" si="1"/>
        <v>2.3148148148148147E-5</v>
      </c>
      <c r="I7" s="11">
        <f>IF(OR(F7="Fountains",F7="Cake"),(IFERROR(INDEX('Firework List'!G:G,MATCH(E7,'Firework List'!E:E,0)),"----")/86400),(IFERROR(INDEX($W$5:$W$8,MATCH(F7,$V$5:$V$8,0)),"----"))/86400)</f>
        <v>0</v>
      </c>
      <c r="J7" s="11">
        <v>7.2569444444444443E-3</v>
      </c>
      <c r="K7" s="12">
        <f t="shared" si="2"/>
        <v>623</v>
      </c>
      <c r="L7" s="3">
        <v>6</v>
      </c>
      <c r="M7" s="3" t="s">
        <v>35</v>
      </c>
      <c r="N7" s="13">
        <f t="shared" si="3"/>
        <v>1</v>
      </c>
      <c r="O7" s="11">
        <f t="shared" si="4"/>
        <v>7.2106481481481483E-3</v>
      </c>
      <c r="P7" s="14">
        <f t="shared" si="5"/>
        <v>7.2569444444444443E-3</v>
      </c>
      <c r="R7" s="15" t="s">
        <v>80</v>
      </c>
      <c r="S7" s="22">
        <v>0</v>
      </c>
      <c r="T7" s="15" t="s">
        <v>80</v>
      </c>
      <c r="U7" s="22">
        <v>0</v>
      </c>
      <c r="V7" s="21" t="s">
        <v>127</v>
      </c>
      <c r="W7" s="22">
        <v>0</v>
      </c>
      <c r="Y7" s="14" t="e">
        <f>#REF!-#REF!</f>
        <v>#REF!</v>
      </c>
      <c r="Z7" s="13" t="e">
        <f>IF(Y7&gt;#REF!,"Check","Good")</f>
        <v>#REF!</v>
      </c>
    </row>
    <row r="8" spans="2:26" ht="14.25" x14ac:dyDescent="0.45">
      <c r="C8" s="2">
        <f t="shared" si="6"/>
        <v>39</v>
      </c>
      <c r="D8" s="3"/>
      <c r="E8" s="3" t="s">
        <v>372</v>
      </c>
      <c r="F8" s="2" t="s">
        <v>47</v>
      </c>
      <c r="G8" s="11">
        <f t="shared" si="0"/>
        <v>2.3148148148148147E-5</v>
      </c>
      <c r="H8" s="11">
        <f t="shared" si="1"/>
        <v>2.3148148148148147E-5</v>
      </c>
      <c r="I8" s="11">
        <f>IF(OR(F8="Fountains",F8="Cake"),(IFERROR(INDEX('Firework List'!G:G,MATCH(E8,'Firework List'!E:E,0)),"----")/86400),(IFERROR(INDEX($W$5:$W$8,MATCH(F8,$V$5:$V$8,0)),"----"))/86400)</f>
        <v>0</v>
      </c>
      <c r="J8" s="11">
        <v>8.1481481481481474E-3</v>
      </c>
      <c r="K8" s="12">
        <f t="shared" si="2"/>
        <v>699.99999999999977</v>
      </c>
      <c r="L8" s="3">
        <v>7</v>
      </c>
      <c r="M8" s="3" t="s">
        <v>35</v>
      </c>
      <c r="N8" s="13">
        <f t="shared" si="3"/>
        <v>1</v>
      </c>
      <c r="O8" s="11">
        <f t="shared" si="4"/>
        <v>8.1018518518518497E-3</v>
      </c>
      <c r="P8" s="14">
        <f t="shared" si="5"/>
        <v>8.1481481481481474E-3</v>
      </c>
      <c r="R8" s="15" t="s">
        <v>127</v>
      </c>
      <c r="S8" s="22">
        <v>0</v>
      </c>
      <c r="T8" s="15" t="s">
        <v>127</v>
      </c>
      <c r="U8" s="22">
        <v>0</v>
      </c>
      <c r="V8" s="21" t="s">
        <v>33</v>
      </c>
      <c r="W8" s="22">
        <v>0</v>
      </c>
      <c r="Y8" s="14" t="e">
        <f>#REF!-#REF!</f>
        <v>#REF!</v>
      </c>
      <c r="Z8" s="13" t="e">
        <f>IF(Y8&gt;#REF!,"Check","Good")</f>
        <v>#REF!</v>
      </c>
    </row>
    <row r="9" spans="2:26" ht="14.25" x14ac:dyDescent="0.45">
      <c r="C9" s="2">
        <f t="shared" si="6"/>
        <v>40</v>
      </c>
      <c r="D9" s="3"/>
      <c r="E9" s="3" t="s">
        <v>91</v>
      </c>
      <c r="F9" s="2" t="s">
        <v>41</v>
      </c>
      <c r="G9" s="11">
        <f t="shared" si="0"/>
        <v>0</v>
      </c>
      <c r="H9" s="11">
        <f t="shared" si="1"/>
        <v>2.3148148148148147E-5</v>
      </c>
      <c r="I9" s="11">
        <f>IF(OR(F9="Fountains",F9="Cake"),(IFERROR(INDEX('Firework List'!G:G,MATCH(E9,'Firework List'!E:E,0)),"----")/86400),(IFERROR(INDEX($W$5:$W$8,MATCH(F9,$V$5:$V$8,0)),"----"))/86400)</f>
        <v>3.3564814814814812E-4</v>
      </c>
      <c r="J9" s="11">
        <v>8.1481481481481474E-3</v>
      </c>
      <c r="K9" s="12">
        <f t="shared" si="2"/>
        <v>701.99999999999989</v>
      </c>
      <c r="L9" s="3">
        <v>1</v>
      </c>
      <c r="M9" s="3" t="s">
        <v>39</v>
      </c>
      <c r="N9" s="13">
        <f t="shared" si="3"/>
        <v>2</v>
      </c>
      <c r="O9" s="11">
        <f t="shared" si="4"/>
        <v>8.1249999999999985E-3</v>
      </c>
      <c r="P9" s="14">
        <f t="shared" si="5"/>
        <v>8.4837962962962948E-3</v>
      </c>
      <c r="R9" s="15" t="s">
        <v>33</v>
      </c>
      <c r="S9" s="22">
        <v>0</v>
      </c>
      <c r="T9" s="15" t="s">
        <v>33</v>
      </c>
      <c r="U9" s="22">
        <v>0</v>
      </c>
      <c r="V9" s="23"/>
      <c r="Y9" s="14" t="e">
        <f>#REF!-#REF!</f>
        <v>#REF!</v>
      </c>
      <c r="Z9" s="13" t="e">
        <f>IF(Y9&gt;#REF!,"Check","Good")</f>
        <v>#REF!</v>
      </c>
    </row>
    <row r="10" spans="2:26" ht="14.25" x14ac:dyDescent="0.45">
      <c r="C10" s="2">
        <f t="shared" si="6"/>
        <v>41</v>
      </c>
      <c r="D10" s="3"/>
      <c r="E10" s="3" t="s">
        <v>56</v>
      </c>
      <c r="F10" s="2" t="s">
        <v>41</v>
      </c>
      <c r="G10" s="11">
        <f t="shared" si="0"/>
        <v>0</v>
      </c>
      <c r="H10" s="11">
        <f t="shared" si="1"/>
        <v>2.3148148148148147E-5</v>
      </c>
      <c r="I10" s="11">
        <f>IF(OR(F10="Fountains",F10="Cake"),(IFERROR(INDEX('Firework List'!G:G,MATCH(E10,'Firework List'!E:E,0)),"----")/86400),(IFERROR(INDEX($W$5:$W$8,MATCH(F10,$V$5:$V$8,0)),"----"))/86400)</f>
        <v>3.4722222222222224E-4</v>
      </c>
      <c r="J10" s="11">
        <v>8.4837962962962966E-3</v>
      </c>
      <c r="K10" s="12">
        <f t="shared" si="2"/>
        <v>731</v>
      </c>
      <c r="L10" s="3">
        <v>2</v>
      </c>
      <c r="M10" s="3" t="s">
        <v>39</v>
      </c>
      <c r="N10" s="13">
        <f t="shared" si="3"/>
        <v>2</v>
      </c>
      <c r="O10" s="11">
        <f t="shared" si="4"/>
        <v>8.4606481481481477E-3</v>
      </c>
      <c r="P10" s="14">
        <f t="shared" si="5"/>
        <v>8.8310185185185193E-3</v>
      </c>
      <c r="R10" s="15" t="s">
        <v>38</v>
      </c>
      <c r="S10" s="22">
        <v>0</v>
      </c>
      <c r="T10" s="15" t="s">
        <v>38</v>
      </c>
      <c r="U10" s="22">
        <v>0</v>
      </c>
      <c r="V10" s="23"/>
      <c r="Y10" s="14" t="e">
        <f>#REF!-#REF!</f>
        <v>#REF!</v>
      </c>
      <c r="Z10" s="13" t="e">
        <f>IF(Y10&gt;#REF!,"Check","Good")</f>
        <v>#REF!</v>
      </c>
    </row>
    <row r="11" spans="2:26" ht="14.25" x14ac:dyDescent="0.45">
      <c r="C11" s="2">
        <f t="shared" si="6"/>
        <v>42</v>
      </c>
      <c r="D11" s="3"/>
      <c r="E11" s="3" t="s">
        <v>373</v>
      </c>
      <c r="F11" s="2" t="s">
        <v>47</v>
      </c>
      <c r="G11" s="11">
        <f t="shared" si="0"/>
        <v>2.3148148148148147E-5</v>
      </c>
      <c r="H11" s="11">
        <f t="shared" si="1"/>
        <v>2.3148148148148147E-5</v>
      </c>
      <c r="I11" s="11">
        <f>IF(OR(F11="Fountains",F11="Cake"),(IFERROR(INDEX('Firework List'!G:G,MATCH(E11,'Firework List'!E:E,0)),"----")/86400),(IFERROR(INDEX($W$5:$W$8,MATCH(F11,$V$5:$V$8,0)),"----"))/86400)</f>
        <v>0</v>
      </c>
      <c r="J11" s="11">
        <v>8.8310185185185193E-3</v>
      </c>
      <c r="K11" s="12">
        <f t="shared" si="2"/>
        <v>758.99999999999989</v>
      </c>
      <c r="L11" s="3">
        <v>8</v>
      </c>
      <c r="M11" s="3" t="s">
        <v>35</v>
      </c>
      <c r="N11" s="13">
        <f t="shared" si="3"/>
        <v>1</v>
      </c>
      <c r="O11" s="11">
        <f t="shared" si="4"/>
        <v>8.7847222222222215E-3</v>
      </c>
      <c r="P11" s="14">
        <f t="shared" si="5"/>
        <v>8.8310185185185193E-3</v>
      </c>
      <c r="V11" s="16"/>
      <c r="Y11" s="14" t="e">
        <f>#REF!-#REF!</f>
        <v>#REF!</v>
      </c>
      <c r="Z11" s="13" t="e">
        <f>IF(Y11&gt;#REF!,"Check","Good")</f>
        <v>#REF!</v>
      </c>
    </row>
    <row r="12" spans="2:26" ht="14.25" x14ac:dyDescent="0.45">
      <c r="C12" s="2">
        <f t="shared" si="6"/>
        <v>43</v>
      </c>
      <c r="D12" s="3"/>
      <c r="E12" s="3" t="s">
        <v>68</v>
      </c>
      <c r="F12" s="2" t="s">
        <v>41</v>
      </c>
      <c r="G12" s="11">
        <f t="shared" si="0"/>
        <v>0</v>
      </c>
      <c r="H12" s="11">
        <f t="shared" si="1"/>
        <v>2.3148148148148147E-5</v>
      </c>
      <c r="I12" s="11">
        <f>IF(OR(F12="Fountains",F12="Cake"),(IFERROR(INDEX('Firework List'!G:G,MATCH(E12,'Firework List'!E:E,0)),"----")/86400),(IFERROR(INDEX($W$5:$W$8,MATCH(F12,$V$5:$V$8,0)),"----"))/86400)</f>
        <v>2.8935185185185184E-4</v>
      </c>
      <c r="J12" s="11">
        <v>8.8310185185185193E-3</v>
      </c>
      <c r="K12" s="12">
        <f t="shared" si="2"/>
        <v>761</v>
      </c>
      <c r="L12" s="3">
        <v>3</v>
      </c>
      <c r="M12" s="3" t="s">
        <v>39</v>
      </c>
      <c r="N12" s="13">
        <f t="shared" si="3"/>
        <v>2</v>
      </c>
      <c r="O12" s="11">
        <f t="shared" si="4"/>
        <v>8.8078703703703704E-3</v>
      </c>
      <c r="P12" s="14">
        <f t="shared" si="5"/>
        <v>9.1203703703703707E-3</v>
      </c>
      <c r="V12" s="16"/>
      <c r="Y12" s="14" t="e">
        <f>#REF!-#REF!</f>
        <v>#REF!</v>
      </c>
      <c r="Z12" s="13" t="e">
        <f>IF(Y12&gt;#REF!,"Check","Good")</f>
        <v>#REF!</v>
      </c>
    </row>
    <row r="13" spans="2:26" ht="14.25" x14ac:dyDescent="0.45">
      <c r="C13" s="2">
        <f t="shared" si="6"/>
        <v>44</v>
      </c>
      <c r="D13" s="3"/>
      <c r="E13" s="3" t="s">
        <v>83</v>
      </c>
      <c r="F13" s="2" t="s">
        <v>41</v>
      </c>
      <c r="G13" s="11">
        <f t="shared" si="0"/>
        <v>0</v>
      </c>
      <c r="H13" s="11">
        <f t="shared" si="1"/>
        <v>2.3148148148148147E-5</v>
      </c>
      <c r="I13" s="11">
        <f>IF(OR(F13="Fountains",F13="Cake"),(IFERROR(INDEX('Firework List'!G:G,MATCH(E13,'Firework List'!E:E,0)),"----")/86400),(IFERROR(INDEX($W$5:$W$8,MATCH(F13,$V$5:$V$8,0)),"----"))/86400)</f>
        <v>3.4722222222222224E-4</v>
      </c>
      <c r="J13" s="11">
        <v>9.1203703703703707E-3</v>
      </c>
      <c r="K13" s="12">
        <f t="shared" si="2"/>
        <v>786</v>
      </c>
      <c r="L13" s="3">
        <v>9</v>
      </c>
      <c r="M13" s="3" t="s">
        <v>35</v>
      </c>
      <c r="N13" s="13">
        <f t="shared" si="3"/>
        <v>1</v>
      </c>
      <c r="O13" s="11">
        <f t="shared" si="4"/>
        <v>9.0972222222222218E-3</v>
      </c>
      <c r="P13" s="14">
        <f t="shared" si="5"/>
        <v>9.4675925925925934E-3</v>
      </c>
      <c r="V13" s="16"/>
      <c r="Y13" s="14" t="e">
        <f>#REF!-#REF!</f>
        <v>#REF!</v>
      </c>
      <c r="Z13" s="13" t="e">
        <f>IF(Y13&gt;#REF!,"Check","Good")</f>
        <v>#REF!</v>
      </c>
    </row>
    <row r="14" spans="2:26" ht="14.25" x14ac:dyDescent="0.45">
      <c r="C14" s="2">
        <f t="shared" si="6"/>
        <v>45</v>
      </c>
      <c r="D14" s="3"/>
      <c r="E14" s="3" t="s">
        <v>74</v>
      </c>
      <c r="F14" s="2" t="s">
        <v>41</v>
      </c>
      <c r="G14" s="11">
        <f t="shared" si="0"/>
        <v>0</v>
      </c>
      <c r="H14" s="11">
        <f t="shared" si="1"/>
        <v>2.3148148148148147E-5</v>
      </c>
      <c r="I14" s="11">
        <f>IF(OR(F14="Fountains",F14="Cake"),(IFERROR(INDEX('Firework List'!G:G,MATCH(E14,'Firework List'!E:E,0)),"----")/86400),(IFERROR(INDEX($W$5:$W$8,MATCH(F14,$V$5:$V$8,0)),"----"))/86400)</f>
        <v>2.3148148148148149E-4</v>
      </c>
      <c r="J14" s="11">
        <v>9.4675925925925934E-3</v>
      </c>
      <c r="K14" s="12">
        <f t="shared" si="2"/>
        <v>816</v>
      </c>
      <c r="L14" s="3">
        <v>4</v>
      </c>
      <c r="M14" s="3" t="s">
        <v>39</v>
      </c>
      <c r="N14" s="13">
        <f t="shared" si="3"/>
        <v>2</v>
      </c>
      <c r="O14" s="11">
        <f t="shared" si="4"/>
        <v>9.4444444444444445E-3</v>
      </c>
      <c r="P14" s="14">
        <f t="shared" si="5"/>
        <v>9.6990740740740752E-3</v>
      </c>
      <c r="V14" s="16"/>
      <c r="Y14" s="14" t="e">
        <f>#REF!-#REF!</f>
        <v>#REF!</v>
      </c>
      <c r="Z14" s="13" t="e">
        <f>IF(Y14&gt;#REF!,"Check","Good")</f>
        <v>#REF!</v>
      </c>
    </row>
    <row r="15" spans="2:26" ht="14.25" x14ac:dyDescent="0.45">
      <c r="C15" s="2">
        <f t="shared" si="6"/>
        <v>46</v>
      </c>
      <c r="D15" s="3"/>
      <c r="E15" s="3" t="s">
        <v>85</v>
      </c>
      <c r="F15" s="2" t="s">
        <v>41</v>
      </c>
      <c r="G15" s="11">
        <f>(IFERROR(INDEX($S$5:$S$10,MATCH(F15,$R$5:$R$10,0)),"----"))/86400</f>
        <v>0</v>
      </c>
      <c r="H15" s="11">
        <f>(IFERROR(INDEX($U$5:$U$10,MATCH(F15,$T$5:$T$10,0)),"----"))/86400</f>
        <v>2.3148148148148147E-5</v>
      </c>
      <c r="I15" s="11">
        <f>IF(OR(F15="Fountains",F15="Cake"),(IFERROR(INDEX('Firework List'!G:G,MATCH(E15,'Firework List'!E:E,0)),"----")/86400),(IFERROR(INDEX($W$5:$W$8,MATCH(F15,$V$5:$V$8,0)),"----"))/86400)</f>
        <v>3.4722222222222224E-4</v>
      </c>
      <c r="J15" s="11">
        <v>9.6990740740740735E-3</v>
      </c>
      <c r="K15" s="12">
        <f t="shared" si="2"/>
        <v>835.99999999999989</v>
      </c>
      <c r="L15" s="3">
        <v>5</v>
      </c>
      <c r="M15" s="3" t="s">
        <v>39</v>
      </c>
      <c r="N15" s="13">
        <f t="shared" si="3"/>
        <v>2</v>
      </c>
      <c r="O15" s="11">
        <f t="shared" si="4"/>
        <v>9.6759259259259246E-3</v>
      </c>
      <c r="P15" s="14">
        <f t="shared" si="5"/>
        <v>1.0046296296296296E-2</v>
      </c>
      <c r="V15" s="16"/>
      <c r="Y15" s="14" t="e">
        <f>#REF!-#REF!</f>
        <v>#REF!</v>
      </c>
      <c r="Z15" s="13" t="e">
        <f>IF(Y15&gt;#REF!,"Check","Good")</f>
        <v>#REF!</v>
      </c>
    </row>
    <row r="16" spans="2:26" ht="14.25" x14ac:dyDescent="0.45">
      <c r="C16" s="2">
        <f t="shared" si="6"/>
        <v>47</v>
      </c>
      <c r="D16" s="3"/>
      <c r="E16" s="3" t="s">
        <v>374</v>
      </c>
      <c r="F16" s="2" t="s">
        <v>47</v>
      </c>
      <c r="G16" s="11">
        <f>(IFERROR(INDEX($S$5:$S$10,MATCH(F16,$R$5:$R$10,0)),"----"))/86400</f>
        <v>2.3148148148148147E-5</v>
      </c>
      <c r="H16" s="11">
        <f>(IFERROR(INDEX($U$5:$U$10,MATCH(F16,$T$5:$T$10,0)),"----"))/86400</f>
        <v>2.3148148148148147E-5</v>
      </c>
      <c r="I16" s="11">
        <f>IF(OR(F16="Fountains",F16="Cake"),(IFERROR(INDEX('Firework List'!G:G,MATCH(E16,'Firework List'!E:E,0)),"----")/86400),(IFERROR(INDEX($W$5:$W$8,MATCH(F16,$V$5:$V$8,0)),"----"))/86400)</f>
        <v>0</v>
      </c>
      <c r="J16" s="11">
        <v>1.0046296296296296E-2</v>
      </c>
      <c r="K16" s="12">
        <f t="shared" si="2"/>
        <v>863.99999999999989</v>
      </c>
      <c r="L16" s="3">
        <v>10</v>
      </c>
      <c r="M16" s="3" t="s">
        <v>35</v>
      </c>
      <c r="N16" s="13">
        <f t="shared" si="3"/>
        <v>1</v>
      </c>
      <c r="O16" s="11">
        <f t="shared" si="4"/>
        <v>9.9999999999999985E-3</v>
      </c>
      <c r="P16" s="14">
        <f t="shared" si="5"/>
        <v>1.0046296296296296E-2</v>
      </c>
      <c r="V16" s="16"/>
      <c r="Y16" s="14" t="e">
        <f>#REF!-#REF!</f>
        <v>#REF!</v>
      </c>
      <c r="Z16" s="13" t="e">
        <f>IF(Y16&gt;#REF!,"Check","Good")</f>
        <v>#REF!</v>
      </c>
    </row>
    <row r="17" spans="3:26" ht="14.25" x14ac:dyDescent="0.45">
      <c r="C17" s="2">
        <f t="shared" si="6"/>
        <v>48</v>
      </c>
      <c r="D17" s="3"/>
      <c r="E17" s="3" t="s">
        <v>77</v>
      </c>
      <c r="F17" s="2" t="s">
        <v>41</v>
      </c>
      <c r="G17" s="11">
        <f>(IFERROR(INDEX($S$5:$S$10,MATCH(F17,$R$5:$R$10,0)),"----"))/86400</f>
        <v>0</v>
      </c>
      <c r="H17" s="11">
        <f>(IFERROR(INDEX($U$5:$U$10,MATCH(F17,$T$5:$T$10,0)),"----"))/86400</f>
        <v>2.3148148148148147E-5</v>
      </c>
      <c r="I17" s="11">
        <f>IF(OR(F17="Fountains",F17="Cake"),(IFERROR(INDEX('Firework List'!G:G,MATCH(E17,'Firework List'!E:E,0)),"----")/86400),(IFERROR(INDEX($W$5:$W$8,MATCH(F17,$V$5:$V$8,0)),"----"))/86400)</f>
        <v>4.1666666666666669E-4</v>
      </c>
      <c r="J17" s="11">
        <v>1.0046296296296296E-2</v>
      </c>
      <c r="K17" s="12">
        <f t="shared" si="2"/>
        <v>865.99999999999989</v>
      </c>
      <c r="L17" s="3">
        <v>6</v>
      </c>
      <c r="M17" s="3" t="s">
        <v>39</v>
      </c>
      <c r="N17" s="13">
        <f t="shared" si="3"/>
        <v>2</v>
      </c>
      <c r="O17" s="11">
        <f t="shared" si="4"/>
        <v>1.0023148148148147E-2</v>
      </c>
      <c r="P17" s="14">
        <f t="shared" si="5"/>
        <v>1.0462962962962962E-2</v>
      </c>
      <c r="V17" s="16"/>
      <c r="Y17" s="14">
        <f>P2-J2</f>
        <v>0</v>
      </c>
      <c r="Z17" s="13" t="str">
        <f>IF(Y17&gt;I2,"Check","Good")</f>
        <v>Good</v>
      </c>
    </row>
    <row r="18" spans="3:26" ht="14.25" x14ac:dyDescent="0.45">
      <c r="C18" s="2">
        <f t="shared" si="6"/>
        <v>49</v>
      </c>
      <c r="D18" s="3"/>
      <c r="E18" s="3" t="s">
        <v>255</v>
      </c>
      <c r="F18" s="2" t="s">
        <v>41</v>
      </c>
      <c r="G18" s="11">
        <f t="shared" si="0"/>
        <v>0</v>
      </c>
      <c r="H18" s="11">
        <f t="shared" si="1"/>
        <v>2.3148148148148147E-5</v>
      </c>
      <c r="I18" s="11">
        <f>IF(OR(F18="Fountains",F18="Cake"),(IFERROR(INDEX('Firework List'!G:G,MATCH(E18,'Firework List'!E:E,0)),"----")/86400),(IFERROR(INDEX($W$5:$W$8,MATCH(F18,$V$5:$V$8,0)),"----"))/86400)</f>
        <v>4.1666666666666669E-4</v>
      </c>
      <c r="J18" s="11">
        <v>1.0462962962962962E-2</v>
      </c>
      <c r="K18" s="12">
        <f t="shared" si="2"/>
        <v>901.99999999999989</v>
      </c>
      <c r="L18" s="3">
        <v>7</v>
      </c>
      <c r="M18" s="3" t="s">
        <v>39</v>
      </c>
      <c r="N18" s="13">
        <f t="shared" si="3"/>
        <v>2</v>
      </c>
      <c r="O18" s="11">
        <f t="shared" si="4"/>
        <v>1.0439814814814813E-2</v>
      </c>
      <c r="P18" s="14">
        <f t="shared" si="5"/>
        <v>1.0879629629629628E-2</v>
      </c>
      <c r="V18" s="16"/>
      <c r="Y18" s="14" t="e">
        <f>#REF!-#REF!</f>
        <v>#REF!</v>
      </c>
      <c r="Z18" s="13" t="e">
        <f>IF(Y18&gt;#REF!,"Check","Good")</f>
        <v>#REF!</v>
      </c>
    </row>
    <row r="19" spans="3:26" ht="14.25" x14ac:dyDescent="0.45">
      <c r="C19" s="2">
        <f t="shared" si="6"/>
        <v>50</v>
      </c>
      <c r="D19" s="3"/>
      <c r="E19" s="3" t="s">
        <v>375</v>
      </c>
      <c r="F19" s="2" t="s">
        <v>47</v>
      </c>
      <c r="G19" s="11">
        <f t="shared" si="0"/>
        <v>2.3148148148148147E-5</v>
      </c>
      <c r="H19" s="11">
        <f t="shared" si="1"/>
        <v>2.3148148148148147E-5</v>
      </c>
      <c r="I19" s="11">
        <f>IF(OR(F19="Fountains",F19="Cake"),(IFERROR(INDEX('Firework List'!G:G,MATCH(E19,'Firework List'!E:E,0)),"----")/86400),(IFERROR(INDEX($W$5:$W$8,MATCH(F19,$V$5:$V$8,0)),"----"))/86400)</f>
        <v>0</v>
      </c>
      <c r="J19" s="11">
        <v>1.0706018518518519E-2</v>
      </c>
      <c r="K19" s="12">
        <f t="shared" si="2"/>
        <v>920.99999999999989</v>
      </c>
      <c r="L19" s="3">
        <v>11</v>
      </c>
      <c r="M19" s="3" t="s">
        <v>35</v>
      </c>
      <c r="N19" s="13">
        <f t="shared" si="3"/>
        <v>1</v>
      </c>
      <c r="O19" s="11">
        <f t="shared" si="4"/>
        <v>1.0659722222222221E-2</v>
      </c>
      <c r="P19" s="14">
        <f t="shared" si="5"/>
        <v>1.0706018518518519E-2</v>
      </c>
      <c r="V19" s="16"/>
      <c r="Y19" s="14" t="e">
        <f>#REF!-#REF!</f>
        <v>#REF!</v>
      </c>
      <c r="Z19" s="13" t="e">
        <f>IF(Y19&gt;#REF!,"Check","Good")</f>
        <v>#REF!</v>
      </c>
    </row>
    <row r="20" spans="3:26" ht="14.25" x14ac:dyDescent="0.45">
      <c r="C20" s="2">
        <f t="shared" si="6"/>
        <v>51</v>
      </c>
      <c r="D20" s="3"/>
      <c r="E20" s="3" t="s">
        <v>99</v>
      </c>
      <c r="F20" s="2" t="s">
        <v>41</v>
      </c>
      <c r="G20" s="11">
        <f t="shared" si="0"/>
        <v>0</v>
      </c>
      <c r="H20" s="11">
        <f t="shared" si="1"/>
        <v>2.3148148148148147E-5</v>
      </c>
      <c r="I20" s="11">
        <f>IF(OR(F20="Fountains",F20="Cake"),(IFERROR(INDEX('Firework List'!G:G,MATCH(E20,'Firework List'!E:E,0)),"----")/86400),(IFERROR(INDEX($W$5:$W$8,MATCH(F20,$V$5:$V$8,0)),"----"))/86400)</f>
        <v>4.1666666666666669E-4</v>
      </c>
      <c r="J20" s="11">
        <v>1.0706018518518519E-2</v>
      </c>
      <c r="K20" s="12">
        <f t="shared" si="2"/>
        <v>923</v>
      </c>
      <c r="L20" s="3">
        <v>8</v>
      </c>
      <c r="M20" s="3" t="s">
        <v>39</v>
      </c>
      <c r="N20" s="13">
        <f t="shared" si="3"/>
        <v>2</v>
      </c>
      <c r="O20" s="11">
        <f t="shared" si="4"/>
        <v>1.068287037037037E-2</v>
      </c>
      <c r="P20" s="14">
        <f t="shared" si="5"/>
        <v>1.1122685185185185E-2</v>
      </c>
      <c r="V20" s="16"/>
      <c r="Y20" s="14" t="e">
        <f>#REF!-#REF!</f>
        <v>#REF!</v>
      </c>
      <c r="Z20" s="13" t="e">
        <f>IF(Y20&gt;#REF!,"Check","Good")</f>
        <v>#REF!</v>
      </c>
    </row>
    <row r="21" spans="3:26" ht="14.25" x14ac:dyDescent="0.45">
      <c r="C21" s="2">
        <f t="shared" si="6"/>
        <v>52</v>
      </c>
      <c r="E21" s="2" t="s">
        <v>262</v>
      </c>
      <c r="F21" s="2" t="s">
        <v>41</v>
      </c>
      <c r="G21" s="11">
        <f t="shared" ref="G21:G41" si="7">(IFERROR(INDEX($S$5:$S$10,MATCH(F21,$R$5:$R$10,0)),"----"))/86400</f>
        <v>0</v>
      </c>
      <c r="H21" s="11">
        <f t="shared" ref="H21:H41" si="8">(IFERROR(INDEX($U$5:$U$10,MATCH(F21,$T$5:$T$10,0)),"----"))/86400</f>
        <v>2.3148148148148147E-5</v>
      </c>
      <c r="I21" s="11">
        <f>IF(OR(F21="Fountains",F21="Cake"),(IFERROR(INDEX('Firework List'!G:G,MATCH(E21,'Firework List'!E:E,0)),"----")/86400),(IFERROR(INDEX($W$5:$W$8,MATCH(F21,$V$5:$V$8,0)),"----"))/86400)</f>
        <v>3.0092592592592595E-4</v>
      </c>
      <c r="J21" s="11">
        <v>1.0995370370370371E-2</v>
      </c>
      <c r="K21" s="12">
        <f t="shared" ref="K21:K40" si="9">(J21-H21-G21)*86400</f>
        <v>948</v>
      </c>
      <c r="L21" s="3">
        <v>9</v>
      </c>
      <c r="M21" s="3" t="s">
        <v>39</v>
      </c>
      <c r="N21" s="13">
        <f t="shared" ref="N21:N40" si="10">IF(M21="Pos-01",1,2)</f>
        <v>2</v>
      </c>
      <c r="O21" s="11">
        <f t="shared" ref="O21:O40" si="11">K21/86400</f>
        <v>1.0972222222222222E-2</v>
      </c>
      <c r="P21" s="14">
        <f t="shared" ref="P21:P40" si="12">J21+I21</f>
        <v>1.1296296296296297E-2</v>
      </c>
      <c r="V21" s="16"/>
      <c r="Y21" s="14" t="e">
        <f>#REF!-#REF!</f>
        <v>#REF!</v>
      </c>
      <c r="Z21" s="13" t="e">
        <f>IF(Y21&gt;#REF!,"Check","Good")</f>
        <v>#REF!</v>
      </c>
    </row>
    <row r="22" spans="3:26" ht="14.25" x14ac:dyDescent="0.45">
      <c r="C22" s="2">
        <f t="shared" si="6"/>
        <v>53</v>
      </c>
      <c r="E22" s="2" t="s">
        <v>72</v>
      </c>
      <c r="F22" s="2" t="s">
        <v>41</v>
      </c>
      <c r="G22" s="11">
        <f t="shared" si="7"/>
        <v>0</v>
      </c>
      <c r="H22" s="11">
        <f t="shared" si="8"/>
        <v>2.3148148148148147E-5</v>
      </c>
      <c r="I22" s="11">
        <f>IF(OR(F22="Fountains",F22="Cake"),(IFERROR(INDEX('Firework List'!G:G,MATCH(E22,'Firework List'!E:E,0)),"----")/86400),(IFERROR(INDEX($W$5:$W$8,MATCH(F22,$V$5:$V$8,0)),"----"))/86400)</f>
        <v>3.4722222222222224E-4</v>
      </c>
      <c r="J22" s="11">
        <v>1.1168981481481481E-2</v>
      </c>
      <c r="K22" s="12">
        <f t="shared" si="9"/>
        <v>962.99999999999989</v>
      </c>
      <c r="L22" s="3">
        <v>10</v>
      </c>
      <c r="M22" s="3" t="s">
        <v>39</v>
      </c>
      <c r="N22" s="13">
        <f t="shared" si="10"/>
        <v>2</v>
      </c>
      <c r="O22" s="11">
        <f t="shared" si="11"/>
        <v>1.1145833333333332E-2</v>
      </c>
      <c r="P22" s="14">
        <f t="shared" si="12"/>
        <v>1.1516203703703704E-2</v>
      </c>
      <c r="U22" s="23"/>
      <c r="V22" s="16"/>
      <c r="W22" s="23"/>
      <c r="Y22" s="14" t="e">
        <f>#REF!-#REF!</f>
        <v>#REF!</v>
      </c>
      <c r="Z22" s="13" t="e">
        <f>IF(Y22&gt;#REF!,"Check","Good")</f>
        <v>#REF!</v>
      </c>
    </row>
    <row r="23" spans="3:26" ht="14.25" x14ac:dyDescent="0.45">
      <c r="C23" s="2">
        <f t="shared" si="6"/>
        <v>54</v>
      </c>
      <c r="E23" s="2" t="s">
        <v>121</v>
      </c>
      <c r="F23" s="2" t="s">
        <v>41</v>
      </c>
      <c r="G23" s="11">
        <f t="shared" si="7"/>
        <v>0</v>
      </c>
      <c r="H23" s="11">
        <f t="shared" si="8"/>
        <v>2.3148148148148147E-5</v>
      </c>
      <c r="I23" s="11">
        <f>IF(OR(F23="Fountains",F23="Cake"),(IFERROR(INDEX('Firework List'!G:G,MATCH(E23,'Firework List'!E:E,0)),"----")/86400),(IFERROR(INDEX($W$5:$W$8,MATCH(F23,$V$5:$V$8,0)),"----"))/86400)</f>
        <v>2.8935185185185184E-4</v>
      </c>
      <c r="J23" s="11">
        <v>1.1284722222222222E-2</v>
      </c>
      <c r="K23" s="12">
        <f t="shared" si="9"/>
        <v>972.99999999999989</v>
      </c>
      <c r="L23" s="3">
        <v>12</v>
      </c>
      <c r="M23" s="3" t="s">
        <v>35</v>
      </c>
      <c r="N23" s="13">
        <f t="shared" si="10"/>
        <v>1</v>
      </c>
      <c r="O23" s="11">
        <f t="shared" si="11"/>
        <v>1.1261574074074073E-2</v>
      </c>
      <c r="P23" s="14">
        <f t="shared" si="12"/>
        <v>1.1574074074074073E-2</v>
      </c>
      <c r="V23" s="16"/>
      <c r="Y23" s="14">
        <f>P3-J3</f>
        <v>0</v>
      </c>
      <c r="Z23" s="13" t="str">
        <f>IF(Y23&gt;I3,"Check","Good")</f>
        <v>Good</v>
      </c>
    </row>
    <row r="24" spans="3:26" ht="14.25" x14ac:dyDescent="0.45">
      <c r="C24" s="2">
        <f t="shared" si="6"/>
        <v>55</v>
      </c>
      <c r="E24" s="2" t="s">
        <v>408</v>
      </c>
      <c r="F24" s="2" t="s">
        <v>80</v>
      </c>
      <c r="G24" s="11">
        <f t="shared" si="7"/>
        <v>0</v>
      </c>
      <c r="H24" s="11">
        <f t="shared" si="8"/>
        <v>0</v>
      </c>
      <c r="I24" s="11">
        <f>IF(OR(F24="Fountains",F24="Cake"),(IFERROR(INDEX('Firework List'!G:G,MATCH(E24,'Firework List'!E:E,0)),"----")/86400),(IFERROR(INDEX($W$5:$W$8,MATCH(F24,$V$5:$V$8,0)),"----"))/86400)</f>
        <v>0</v>
      </c>
      <c r="J24" s="11">
        <v>1.1458333333333333E-2</v>
      </c>
      <c r="K24" s="12">
        <f t="shared" si="9"/>
        <v>989.99999999999989</v>
      </c>
      <c r="L24" s="3">
        <v>11</v>
      </c>
      <c r="M24" s="3" t="s">
        <v>39</v>
      </c>
      <c r="N24" s="13">
        <f t="shared" ref="N24:N25" si="13">IF(M24="Pos-01",1,2)</f>
        <v>2</v>
      </c>
      <c r="O24" s="11">
        <f t="shared" ref="O24:O26" si="14">K24/86400</f>
        <v>1.1458333333333333E-2</v>
      </c>
      <c r="P24" s="14">
        <f t="shared" ref="P24:P26" si="15">J24+I24</f>
        <v>1.1458333333333333E-2</v>
      </c>
      <c r="V24" s="16"/>
      <c r="Y24" s="14"/>
    </row>
    <row r="25" spans="3:26" ht="14.25" x14ac:dyDescent="0.45">
      <c r="C25" s="2">
        <f t="shared" si="6"/>
        <v>56</v>
      </c>
      <c r="E25" s="3" t="s">
        <v>288</v>
      </c>
      <c r="F25" s="2" t="s">
        <v>41</v>
      </c>
      <c r="G25" s="11">
        <f t="shared" si="7"/>
        <v>0</v>
      </c>
      <c r="H25" s="11">
        <f t="shared" si="8"/>
        <v>2.3148148148148147E-5</v>
      </c>
      <c r="I25" s="11">
        <f>IF(OR(F25="Fountains",F25="Cake"),(IFERROR(INDEX('Firework List'!G:G,MATCH(E25,'Firework List'!E:E,0)),"----")/86400),(IFERROR(INDEX($W$5:$W$8,MATCH(F25,$V$5:$V$8,0)),"----"))/86400)</f>
        <v>1.8518518518518518E-4</v>
      </c>
      <c r="J25" s="11">
        <v>1.1574074074074073E-2</v>
      </c>
      <c r="K25" s="12">
        <f t="shared" si="9"/>
        <v>997.99999999999989</v>
      </c>
      <c r="L25" s="3">
        <v>13</v>
      </c>
      <c r="M25" s="3" t="s">
        <v>35</v>
      </c>
      <c r="N25" s="13">
        <f t="shared" si="13"/>
        <v>1</v>
      </c>
      <c r="O25" s="11">
        <f t="shared" si="14"/>
        <v>1.1550925925925925E-2</v>
      </c>
      <c r="P25" s="14">
        <f t="shared" si="15"/>
        <v>1.1759259259259259E-2</v>
      </c>
      <c r="V25" s="16"/>
      <c r="Y25" s="14" t="e">
        <f>#REF!-#REF!</f>
        <v>#REF!</v>
      </c>
      <c r="Z25" s="13" t="e">
        <f>IF(Y25&gt;#REF!,"Check","Good")</f>
        <v>#REF!</v>
      </c>
    </row>
    <row r="26" spans="3:26" ht="14.25" x14ac:dyDescent="0.45">
      <c r="C26" s="2">
        <f t="shared" si="6"/>
        <v>57</v>
      </c>
      <c r="E26" s="3" t="s">
        <v>260</v>
      </c>
      <c r="F26" s="2" t="s">
        <v>41</v>
      </c>
      <c r="G26" s="11">
        <f t="shared" si="7"/>
        <v>0</v>
      </c>
      <c r="H26" s="11">
        <f t="shared" si="8"/>
        <v>2.3148148148148147E-5</v>
      </c>
      <c r="I26" s="11">
        <f>IF(OR(F26="Fountains",F26="Cake"),(IFERROR(INDEX('Firework List'!G:G,MATCH(E26,'Firework List'!E:E,0)),"----")/86400),(IFERROR(INDEX($W$5:$W$8,MATCH(F26,$V$5:$V$8,0)),"----"))/86400)</f>
        <v>2.3148148148148149E-4</v>
      </c>
      <c r="J26" s="11">
        <v>1.1689814814814814E-2</v>
      </c>
      <c r="K26" s="12">
        <f t="shared" si="9"/>
        <v>1007.9999999999999</v>
      </c>
      <c r="L26" s="3">
        <v>12</v>
      </c>
      <c r="M26" s="3" t="s">
        <v>39</v>
      </c>
      <c r="N26" s="13">
        <f t="shared" si="10"/>
        <v>2</v>
      </c>
      <c r="O26" s="11">
        <f t="shared" si="14"/>
        <v>1.1666666666666665E-2</v>
      </c>
      <c r="P26" s="14">
        <f t="shared" si="15"/>
        <v>1.1921296296296296E-2</v>
      </c>
      <c r="V26" s="16"/>
      <c r="Y26" s="14" t="e">
        <f>#REF!-#REF!</f>
        <v>#REF!</v>
      </c>
      <c r="Z26" s="13" t="e">
        <f>IF(Y26&gt;#REF!,"Check","Good")</f>
        <v>#REF!</v>
      </c>
    </row>
    <row r="27" spans="3:26" ht="14.25" x14ac:dyDescent="0.45">
      <c r="C27" s="2">
        <f t="shared" si="6"/>
        <v>58</v>
      </c>
      <c r="E27" s="2" t="s">
        <v>309</v>
      </c>
      <c r="F27" s="2" t="s">
        <v>41</v>
      </c>
      <c r="G27" s="11">
        <f t="shared" si="7"/>
        <v>0</v>
      </c>
      <c r="H27" s="11">
        <f t="shared" si="8"/>
        <v>2.3148148148148147E-5</v>
      </c>
      <c r="I27" s="11">
        <f>IF(OR(F27="Fountains",F27="Cake"),(IFERROR(INDEX('Firework List'!G:G,MATCH(E27,'Firework List'!E:E,0)),"----")/86400),(IFERROR(INDEX($W$5:$W$8,MATCH(F27,$V$5:$V$8,0)),"----"))/86400)</f>
        <v>5.3240740740740744E-4</v>
      </c>
      <c r="J27" s="11">
        <v>1.1747685185185186E-2</v>
      </c>
      <c r="K27" s="12">
        <f t="shared" si="9"/>
        <v>1013</v>
      </c>
      <c r="L27" s="3">
        <v>14</v>
      </c>
      <c r="M27" s="3" t="s">
        <v>35</v>
      </c>
      <c r="N27" s="13">
        <f t="shared" si="10"/>
        <v>1</v>
      </c>
      <c r="O27" s="11">
        <f t="shared" si="11"/>
        <v>1.1724537037037037E-2</v>
      </c>
      <c r="P27" s="14">
        <f t="shared" si="12"/>
        <v>1.2280092592592592E-2</v>
      </c>
      <c r="V27" s="16"/>
      <c r="Y27" s="14">
        <f>P4-J4</f>
        <v>0</v>
      </c>
      <c r="Z27" s="13" t="str">
        <f>IF(Y27&gt;I4,"Check","Good")</f>
        <v>Good</v>
      </c>
    </row>
    <row r="28" spans="3:26" ht="14.25" x14ac:dyDescent="0.45">
      <c r="C28" s="2">
        <f t="shared" si="6"/>
        <v>59</v>
      </c>
      <c r="E28" s="2" t="s">
        <v>408</v>
      </c>
      <c r="F28" s="2" t="s">
        <v>80</v>
      </c>
      <c r="G28" s="11">
        <f t="shared" si="7"/>
        <v>0</v>
      </c>
      <c r="H28" s="11">
        <f t="shared" si="8"/>
        <v>0</v>
      </c>
      <c r="I28" s="11">
        <f>IF(OR(F28="Fountains",F28="Cake"),(IFERROR(INDEX('Firework List'!G:G,MATCH(E28,'Firework List'!E:E,0)),"----")/86400),(IFERROR(INDEX($W$5:$W$8,MATCH(F28,$V$5:$V$8,0)),"----"))/86400)</f>
        <v>0</v>
      </c>
      <c r="J28" s="11">
        <v>1.1875E-2</v>
      </c>
      <c r="K28" s="12">
        <f t="shared" ref="K28" si="16">(J28-H28-G28)*86400</f>
        <v>1026</v>
      </c>
      <c r="L28" s="3">
        <v>13</v>
      </c>
      <c r="M28" s="3" t="s">
        <v>39</v>
      </c>
      <c r="N28" s="13">
        <f t="shared" ref="N28" si="17">IF(M28="Pos-01",1,2)</f>
        <v>2</v>
      </c>
      <c r="O28" s="11">
        <f t="shared" ref="O28" si="18">K28/86400</f>
        <v>1.1875E-2</v>
      </c>
      <c r="P28" s="14">
        <f t="shared" ref="P28" si="19">J28+I28</f>
        <v>1.1875E-2</v>
      </c>
      <c r="V28" s="16"/>
      <c r="Y28" s="14"/>
    </row>
    <row r="29" spans="3:26" ht="14.25" x14ac:dyDescent="0.45">
      <c r="C29" s="2">
        <f t="shared" si="6"/>
        <v>60</v>
      </c>
      <c r="E29" s="2" t="s">
        <v>294</v>
      </c>
      <c r="F29" s="2" t="s">
        <v>41</v>
      </c>
      <c r="G29" s="11">
        <f t="shared" si="7"/>
        <v>0</v>
      </c>
      <c r="H29" s="11">
        <f t="shared" si="8"/>
        <v>2.3148148148148147E-5</v>
      </c>
      <c r="I29" s="11">
        <f>IF(OR(F29="Fountains",F29="Cake"),(IFERROR(INDEX('Firework List'!G:G,MATCH(E29,'Firework List'!E:E,0)),"----")/86400),(IFERROR(INDEX($W$5:$W$8,MATCH(F29,$V$5:$V$8,0)),"----"))/86400)</f>
        <v>3.4722222222222224E-4</v>
      </c>
      <c r="J29" s="11">
        <v>1.1921296296296296E-2</v>
      </c>
      <c r="K29" s="12">
        <f t="shared" si="9"/>
        <v>1028</v>
      </c>
      <c r="L29" s="3">
        <v>15</v>
      </c>
      <c r="M29" s="3" t="s">
        <v>35</v>
      </c>
      <c r="N29" s="13">
        <f t="shared" si="10"/>
        <v>1</v>
      </c>
      <c r="O29" s="11">
        <f t="shared" si="11"/>
        <v>1.1898148148148149E-2</v>
      </c>
      <c r="P29" s="14">
        <f t="shared" si="12"/>
        <v>1.2268518518518519E-2</v>
      </c>
      <c r="V29" s="16"/>
      <c r="Y29" s="14" t="e">
        <f>#REF!-#REF!</f>
        <v>#REF!</v>
      </c>
      <c r="Z29" s="13" t="e">
        <f>IF(Y29&gt;#REF!,"Check","Good")</f>
        <v>#REF!</v>
      </c>
    </row>
    <row r="30" spans="3:26" ht="14.25" x14ac:dyDescent="0.45">
      <c r="C30" s="2">
        <f t="shared" si="6"/>
        <v>61</v>
      </c>
      <c r="E30" s="2" t="s">
        <v>307</v>
      </c>
      <c r="F30" s="2" t="s">
        <v>41</v>
      </c>
      <c r="G30" s="11">
        <f t="shared" si="7"/>
        <v>0</v>
      </c>
      <c r="H30" s="11">
        <f t="shared" si="8"/>
        <v>2.3148148148148147E-5</v>
      </c>
      <c r="I30" s="11">
        <f>IF(OR(F30="Fountains",F30="Cake"),(IFERROR(INDEX('Firework List'!G:G,MATCH(E30,'Firework List'!E:E,0)),"----")/86400),(IFERROR(INDEX($W$5:$W$8,MATCH(F30,$V$5:$V$8,0)),"----"))/86400)</f>
        <v>2.3148148148148149E-4</v>
      </c>
      <c r="J30" s="11">
        <v>1.2268518518518519E-2</v>
      </c>
      <c r="K30" s="12">
        <f t="shared" si="9"/>
        <v>1058</v>
      </c>
      <c r="L30" s="3">
        <v>14</v>
      </c>
      <c r="M30" s="3" t="s">
        <v>39</v>
      </c>
      <c r="N30" s="13">
        <f t="shared" si="10"/>
        <v>2</v>
      </c>
      <c r="O30" s="11">
        <f t="shared" si="11"/>
        <v>1.224537037037037E-2</v>
      </c>
      <c r="P30" s="14">
        <f t="shared" si="12"/>
        <v>1.2500000000000001E-2</v>
      </c>
      <c r="V30" s="16"/>
      <c r="Y30" s="14" t="e">
        <f>#REF!-#REF!</f>
        <v>#REF!</v>
      </c>
      <c r="Z30" s="13" t="e">
        <f>IF(Y30&gt;#REF!,"Check","Good")</f>
        <v>#REF!</v>
      </c>
    </row>
    <row r="31" spans="3:26" ht="14.25" x14ac:dyDescent="0.45">
      <c r="C31" s="2">
        <f t="shared" si="6"/>
        <v>62</v>
      </c>
      <c r="E31" s="2" t="s">
        <v>301</v>
      </c>
      <c r="F31" s="2" t="s">
        <v>41</v>
      </c>
      <c r="G31" s="11">
        <f t="shared" si="7"/>
        <v>0</v>
      </c>
      <c r="H31" s="11">
        <f t="shared" si="8"/>
        <v>2.3148148148148147E-5</v>
      </c>
      <c r="I31" s="11">
        <f>IF(OR(F31="Fountains",F31="Cake"),(IFERROR(INDEX('Firework List'!G:G,MATCH(E31,'Firework List'!E:E,0)),"----")/86400),(IFERROR(INDEX($W$5:$W$8,MATCH(F31,$V$5:$V$8,0)),"----"))/86400)</f>
        <v>4.1666666666666669E-4</v>
      </c>
      <c r="J31" s="11">
        <v>1.2326388888888888E-2</v>
      </c>
      <c r="K31" s="12">
        <f t="shared" si="9"/>
        <v>1063</v>
      </c>
      <c r="L31" s="3">
        <v>16</v>
      </c>
      <c r="M31" s="3" t="s">
        <v>35</v>
      </c>
      <c r="N31" s="13">
        <f t="shared" si="10"/>
        <v>1</v>
      </c>
      <c r="O31" s="11">
        <f t="shared" si="11"/>
        <v>1.2303240740740741E-2</v>
      </c>
      <c r="P31" s="14">
        <f t="shared" si="12"/>
        <v>1.2743055555555554E-2</v>
      </c>
      <c r="V31" s="16"/>
      <c r="Y31" s="14">
        <f>P5-J5</f>
        <v>0</v>
      </c>
      <c r="Z31" s="13" t="str">
        <f>IF(Y31&gt;I5,"Check","Good")</f>
        <v>Good</v>
      </c>
    </row>
    <row r="32" spans="3:26" ht="14.25" x14ac:dyDescent="0.45">
      <c r="C32" s="2">
        <f t="shared" si="6"/>
        <v>63</v>
      </c>
      <c r="E32" s="2" t="s">
        <v>292</v>
      </c>
      <c r="F32" s="2" t="s">
        <v>41</v>
      </c>
      <c r="G32" s="11">
        <f t="shared" si="7"/>
        <v>0</v>
      </c>
      <c r="H32" s="11">
        <f t="shared" si="8"/>
        <v>2.3148148148148147E-5</v>
      </c>
      <c r="I32" s="11">
        <f>IF(OR(F32="Fountains",F32="Cake"),(IFERROR(INDEX('Firework List'!G:G,MATCH(E32,'Firework List'!E:E,0)),"----")/86400),(IFERROR(INDEX($W$5:$W$8,MATCH(F32,$V$5:$V$8,0)),"----"))/86400)</f>
        <v>2.5462962962962961E-4</v>
      </c>
      <c r="J32" s="11">
        <v>1.2500000000000001E-2</v>
      </c>
      <c r="K32" s="12">
        <f t="shared" si="9"/>
        <v>1078</v>
      </c>
      <c r="L32" s="3">
        <v>15</v>
      </c>
      <c r="M32" s="3" t="s">
        <v>39</v>
      </c>
      <c r="N32" s="13">
        <f t="shared" si="10"/>
        <v>2</v>
      </c>
      <c r="O32" s="11">
        <f t="shared" si="11"/>
        <v>1.2476851851851852E-2</v>
      </c>
      <c r="P32" s="14">
        <f t="shared" si="12"/>
        <v>1.275462962962963E-2</v>
      </c>
      <c r="V32" s="16"/>
      <c r="Y32" s="14" t="e">
        <f>#REF!-#REF!</f>
        <v>#REF!</v>
      </c>
      <c r="Z32" s="13" t="e">
        <f>IF(Y32&gt;#REF!,"Check","Good")</f>
        <v>#REF!</v>
      </c>
    </row>
    <row r="33" spans="3:26" ht="14.25" x14ac:dyDescent="0.45">
      <c r="C33" s="2">
        <f t="shared" si="6"/>
        <v>64</v>
      </c>
      <c r="E33" s="2" t="s">
        <v>408</v>
      </c>
      <c r="F33" s="2" t="s">
        <v>80</v>
      </c>
      <c r="G33" s="11">
        <f t="shared" si="7"/>
        <v>0</v>
      </c>
      <c r="H33" s="11">
        <f t="shared" si="8"/>
        <v>0</v>
      </c>
      <c r="I33" s="11">
        <f>IF(OR(F33="Fountains",F33="Cake"),(IFERROR(INDEX('Firework List'!G:G,MATCH(E33,'Firework List'!E:E,0)),"----")/86400),(IFERROR(INDEX($W$5:$W$8,MATCH(F33,$V$5:$V$8,0)),"----"))/86400)</f>
        <v>0</v>
      </c>
      <c r="J33" s="11">
        <v>1.255787037037037E-2</v>
      </c>
      <c r="K33" s="12">
        <f t="shared" ref="K33" si="20">(J33-H33-G33)*86400</f>
        <v>1085</v>
      </c>
      <c r="L33" s="3">
        <v>17</v>
      </c>
      <c r="M33" s="3" t="s">
        <v>35</v>
      </c>
      <c r="N33" s="13">
        <f t="shared" ref="N33" si="21">IF(M33="Pos-01",1,2)</f>
        <v>1</v>
      </c>
      <c r="O33" s="11">
        <f t="shared" ref="O33" si="22">K33/86400</f>
        <v>1.255787037037037E-2</v>
      </c>
      <c r="P33" s="14">
        <f t="shared" ref="P33" si="23">J33+I33</f>
        <v>1.255787037037037E-2</v>
      </c>
      <c r="V33" s="16"/>
      <c r="Y33" s="14"/>
    </row>
    <row r="34" spans="3:26" ht="14.25" x14ac:dyDescent="0.45">
      <c r="C34" s="2">
        <f t="shared" si="6"/>
        <v>65</v>
      </c>
      <c r="E34" s="2" t="s">
        <v>270</v>
      </c>
      <c r="F34" s="2" t="s">
        <v>41</v>
      </c>
      <c r="G34" s="11">
        <f t="shared" si="7"/>
        <v>0</v>
      </c>
      <c r="H34" s="11">
        <f t="shared" si="8"/>
        <v>2.3148148148148147E-5</v>
      </c>
      <c r="I34" s="11">
        <f>IF(OR(F34="Fountains",F34="Cake"),(IFERROR(INDEX('Firework List'!G:G,MATCH(E34,'Firework List'!E:E,0)),"----")/86400),(IFERROR(INDEX($W$5:$W$8,MATCH(F34,$V$5:$V$8,0)),"----"))/86400)</f>
        <v>1.6203703703703703E-4</v>
      </c>
      <c r="J34" s="11">
        <v>1.2731481481481481E-2</v>
      </c>
      <c r="K34" s="12">
        <f t="shared" si="9"/>
        <v>1097.9999999999998</v>
      </c>
      <c r="L34" s="3">
        <v>16</v>
      </c>
      <c r="M34" s="3" t="s">
        <v>39</v>
      </c>
      <c r="N34" s="13">
        <f t="shared" si="10"/>
        <v>2</v>
      </c>
      <c r="O34" s="11">
        <f t="shared" si="11"/>
        <v>1.270833333333333E-2</v>
      </c>
      <c r="P34" s="14">
        <f t="shared" si="12"/>
        <v>1.2893518518518518E-2</v>
      </c>
      <c r="V34" s="16"/>
      <c r="Y34" s="14" t="e">
        <f>#REF!-#REF!</f>
        <v>#REF!</v>
      </c>
      <c r="Z34" s="13" t="e">
        <f>IF(Y34&gt;#REF!,"Check","Good")</f>
        <v>#REF!</v>
      </c>
    </row>
    <row r="35" spans="3:26" ht="14.25" x14ac:dyDescent="0.45">
      <c r="C35" s="2">
        <f t="shared" si="6"/>
        <v>66</v>
      </c>
      <c r="E35" s="3" t="s">
        <v>264</v>
      </c>
      <c r="F35" s="2" t="s">
        <v>41</v>
      </c>
      <c r="G35" s="11">
        <f t="shared" si="7"/>
        <v>0</v>
      </c>
      <c r="H35" s="11">
        <f t="shared" si="8"/>
        <v>2.3148148148148147E-5</v>
      </c>
      <c r="I35" s="11">
        <f>IF(OR(F35="Fountains",F35="Cake"),(IFERROR(INDEX('Firework List'!G:G,MATCH(E35,'Firework List'!E:E,0)),"----")/86400),(IFERROR(INDEX($W$5:$W$8,MATCH(F35,$V$5:$V$8,0)),"----"))/86400)</f>
        <v>3.1250000000000001E-4</v>
      </c>
      <c r="J35" s="11">
        <v>1.2847222222222222E-2</v>
      </c>
      <c r="K35" s="12">
        <f t="shared" si="9"/>
        <v>1108</v>
      </c>
      <c r="L35" s="3">
        <v>18</v>
      </c>
      <c r="M35" s="3" t="s">
        <v>35</v>
      </c>
      <c r="N35" s="13">
        <f t="shared" si="10"/>
        <v>1</v>
      </c>
      <c r="O35" s="11">
        <f t="shared" si="11"/>
        <v>1.2824074074074075E-2</v>
      </c>
      <c r="P35" s="14">
        <f t="shared" si="12"/>
        <v>1.3159722222222222E-2</v>
      </c>
      <c r="V35" s="16"/>
      <c r="Y35" s="14" t="e">
        <f>#REF!-#REF!</f>
        <v>#REF!</v>
      </c>
      <c r="Z35" s="13" t="e">
        <f>IF(Y35&gt;#REF!,"Check","Good")</f>
        <v>#REF!</v>
      </c>
    </row>
    <row r="36" spans="3:26" ht="14.25" x14ac:dyDescent="0.45">
      <c r="C36" s="2">
        <f t="shared" si="6"/>
        <v>67</v>
      </c>
      <c r="E36" s="3" t="s">
        <v>352</v>
      </c>
      <c r="F36" s="2" t="s">
        <v>41</v>
      </c>
      <c r="G36" s="11">
        <f t="shared" si="7"/>
        <v>0</v>
      </c>
      <c r="H36" s="11">
        <f t="shared" si="8"/>
        <v>2.3148148148148147E-5</v>
      </c>
      <c r="I36" s="11">
        <f>IF(OR(F36="Fountains",F36="Cake"),(IFERROR(INDEX('Firework List'!G:G,MATCH(E36,'Firework List'!E:E,0)),"----")/86400),(IFERROR(INDEX($W$5:$W$8,MATCH(F36,$V$5:$V$8,0)),"----"))/86400)</f>
        <v>3.8194444444444446E-4</v>
      </c>
      <c r="J36" s="11">
        <v>1.2962962962962963E-2</v>
      </c>
      <c r="K36" s="12">
        <f t="shared" si="9"/>
        <v>1118</v>
      </c>
      <c r="L36" s="3">
        <v>17</v>
      </c>
      <c r="M36" s="3" t="s">
        <v>39</v>
      </c>
      <c r="N36" s="13">
        <f t="shared" si="10"/>
        <v>2</v>
      </c>
      <c r="O36" s="11">
        <f t="shared" si="11"/>
        <v>1.2939814814814815E-2</v>
      </c>
      <c r="P36" s="14">
        <f t="shared" si="12"/>
        <v>1.3344907407407408E-2</v>
      </c>
      <c r="V36" s="16"/>
      <c r="Y36" s="14">
        <f>P6-J6</f>
        <v>0</v>
      </c>
      <c r="Z36" s="13" t="str">
        <f>IF(Y36&gt;I6,"Check","Good")</f>
        <v>Good</v>
      </c>
    </row>
    <row r="37" spans="3:26" ht="14.25" x14ac:dyDescent="0.45">
      <c r="C37" s="2">
        <f t="shared" si="6"/>
        <v>68</v>
      </c>
      <c r="E37" s="3" t="s">
        <v>251</v>
      </c>
      <c r="F37" s="2" t="s">
        <v>41</v>
      </c>
      <c r="G37" s="11">
        <f t="shared" si="7"/>
        <v>0</v>
      </c>
      <c r="H37" s="11">
        <f t="shared" si="8"/>
        <v>2.3148148148148147E-5</v>
      </c>
      <c r="I37" s="11">
        <f>IF(OR(F37="Fountains",F37="Cake"),(IFERROR(INDEX('Firework List'!G:G,MATCH(E37,'Firework List'!E:E,0)),"----")/86400),(IFERROR(INDEX($W$5:$W$8,MATCH(F37,$V$5:$V$8,0)),"----"))/86400)</f>
        <v>3.4722222222222224E-4</v>
      </c>
      <c r="J37" s="11">
        <v>1.3136574074074075E-2</v>
      </c>
      <c r="K37" s="12">
        <f t="shared" si="9"/>
        <v>1133</v>
      </c>
      <c r="L37" s="3">
        <v>19</v>
      </c>
      <c r="M37" s="3" t="s">
        <v>35</v>
      </c>
      <c r="N37" s="13">
        <f t="shared" si="10"/>
        <v>1</v>
      </c>
      <c r="O37" s="11">
        <f t="shared" si="11"/>
        <v>1.3113425925925926E-2</v>
      </c>
      <c r="P37" s="14">
        <f t="shared" si="12"/>
        <v>1.3483796296296298E-2</v>
      </c>
      <c r="V37" s="16"/>
      <c r="Y37" s="14" t="e">
        <f>#REF!-#REF!</f>
        <v>#REF!</v>
      </c>
      <c r="Z37" s="13" t="e">
        <f>IF(Y37&gt;#REF!,"Check","Good")</f>
        <v>#REF!</v>
      </c>
    </row>
    <row r="38" spans="3:26" ht="14.25" x14ac:dyDescent="0.45">
      <c r="C38" s="2">
        <f t="shared" si="6"/>
        <v>69</v>
      </c>
      <c r="E38" s="3" t="s">
        <v>408</v>
      </c>
      <c r="F38" s="2" t="s">
        <v>80</v>
      </c>
      <c r="G38" s="11">
        <f t="shared" si="7"/>
        <v>0</v>
      </c>
      <c r="H38" s="11">
        <f t="shared" si="8"/>
        <v>0</v>
      </c>
      <c r="I38" s="11">
        <f>IF(OR(F38="Fountains",F38="Cake"),(IFERROR(INDEX('Firework List'!G:G,MATCH(E38,'Firework List'!E:E,0)),"----")/86400),(IFERROR(INDEX($W$5:$W$8,MATCH(F38,$V$5:$V$8,0)),"----"))/86400)</f>
        <v>0</v>
      </c>
      <c r="J38" s="11">
        <v>1.3252314814814814E-2</v>
      </c>
      <c r="K38" s="12">
        <f t="shared" ref="K38" si="24">(J38-H38-G38)*86400</f>
        <v>1145</v>
      </c>
      <c r="L38" s="3">
        <v>18</v>
      </c>
      <c r="M38" s="3" t="s">
        <v>39</v>
      </c>
      <c r="N38" s="13">
        <f t="shared" ref="N38" si="25">IF(M38="Pos-01",1,2)</f>
        <v>2</v>
      </c>
      <c r="O38" s="11">
        <f t="shared" ref="O38" si="26">K38/86400</f>
        <v>1.3252314814814814E-2</v>
      </c>
      <c r="P38" s="14">
        <f t="shared" ref="P38" si="27">J38+I38</f>
        <v>1.3252314814814814E-2</v>
      </c>
      <c r="V38" s="16"/>
      <c r="Y38" s="14"/>
    </row>
    <row r="39" spans="3:26" ht="14.25" x14ac:dyDescent="0.45">
      <c r="C39" s="2">
        <f t="shared" si="6"/>
        <v>70</v>
      </c>
      <c r="E39" s="3" t="s">
        <v>350</v>
      </c>
      <c r="F39" s="2" t="s">
        <v>41</v>
      </c>
      <c r="G39" s="11">
        <f t="shared" si="7"/>
        <v>0</v>
      </c>
      <c r="H39" s="11">
        <f t="shared" si="8"/>
        <v>2.3148148148148147E-5</v>
      </c>
      <c r="I39" s="11">
        <f>IF(OR(F39="Fountains",F39="Cake"),(IFERROR(INDEX('Firework List'!G:G,MATCH(E39,'Firework List'!E:E,0)),"----")/86400),(IFERROR(INDEX($W$5:$W$8,MATCH(F39,$V$5:$V$8,0)),"----"))/86400)</f>
        <v>2.3148148148148149E-4</v>
      </c>
      <c r="J39" s="11">
        <v>1.3425925925925926E-2</v>
      </c>
      <c r="K39" s="12">
        <f t="shared" si="9"/>
        <v>1158</v>
      </c>
      <c r="L39" s="3">
        <v>20</v>
      </c>
      <c r="M39" s="3" t="s">
        <v>35</v>
      </c>
      <c r="N39" s="13">
        <f t="shared" si="10"/>
        <v>1</v>
      </c>
      <c r="O39" s="11">
        <f t="shared" si="11"/>
        <v>1.3402777777777777E-2</v>
      </c>
      <c r="P39" s="14">
        <f t="shared" si="12"/>
        <v>1.3657407407407408E-2</v>
      </c>
      <c r="V39" s="16"/>
      <c r="Y39" s="14" t="e">
        <f>#REF!-#REF!</f>
        <v>#REF!</v>
      </c>
      <c r="Z39" s="13" t="e">
        <f>IF(Y39&gt;#REF!,"Check","Good")</f>
        <v>#REF!</v>
      </c>
    </row>
    <row r="40" spans="3:26" ht="14.25" x14ac:dyDescent="0.45">
      <c r="C40" s="2">
        <f t="shared" si="6"/>
        <v>71</v>
      </c>
      <c r="E40" s="3" t="s">
        <v>251</v>
      </c>
      <c r="F40" s="2" t="s">
        <v>41</v>
      </c>
      <c r="G40" s="11">
        <f t="shared" si="7"/>
        <v>0</v>
      </c>
      <c r="H40" s="11">
        <f t="shared" si="8"/>
        <v>2.3148148148148147E-5</v>
      </c>
      <c r="I40" s="11">
        <f>IF(OR(F40="Fountains",F40="Cake"),(IFERROR(INDEX('Firework List'!G:G,MATCH(E40,'Firework List'!E:E,0)),"----")/86400),(IFERROR(INDEX($W$5:$W$8,MATCH(F40,$V$5:$V$8,0)),"----"))/86400)</f>
        <v>3.4722222222222224E-4</v>
      </c>
      <c r="J40" s="11">
        <v>1.3483796296296296E-2</v>
      </c>
      <c r="K40" s="12">
        <f t="shared" si="9"/>
        <v>1163</v>
      </c>
      <c r="L40" s="3">
        <v>19</v>
      </c>
      <c r="M40" s="3" t="s">
        <v>39</v>
      </c>
      <c r="N40" s="13">
        <f t="shared" si="10"/>
        <v>2</v>
      </c>
      <c r="O40" s="11">
        <f t="shared" si="11"/>
        <v>1.3460648148148149E-2</v>
      </c>
      <c r="P40" s="14">
        <f t="shared" si="12"/>
        <v>1.3831018518518519E-2</v>
      </c>
      <c r="V40" s="16"/>
      <c r="Y40" s="14">
        <f>P7-J7</f>
        <v>0</v>
      </c>
      <c r="Z40" s="13" t="str">
        <f>IF(Y40&gt;I7,"Check","Good")</f>
        <v>Good</v>
      </c>
    </row>
    <row r="41" spans="3:26" ht="14.25" x14ac:dyDescent="0.45">
      <c r="C41" s="2">
        <f t="shared" si="6"/>
        <v>72</v>
      </c>
      <c r="E41" s="3" t="s">
        <v>408</v>
      </c>
      <c r="F41" s="2" t="s">
        <v>80</v>
      </c>
      <c r="G41" s="11">
        <f t="shared" si="7"/>
        <v>0</v>
      </c>
      <c r="H41" s="11">
        <f t="shared" si="8"/>
        <v>0</v>
      </c>
      <c r="I41" s="11">
        <f>IF(OR(F41="Fountains",F41="Cake"),(IFERROR(INDEX('Firework List'!G:G,MATCH(E41,'Firework List'!E:E,0)),"----")/86400),(IFERROR(INDEX($W$5:$W$8,MATCH(F41,$V$5:$V$8,0)),"----"))/86400)</f>
        <v>0</v>
      </c>
      <c r="J41" s="11">
        <v>1.3668981481481482E-2</v>
      </c>
      <c r="K41" s="12">
        <f t="shared" ref="K41" si="28">(J41-H41-G41)*86400</f>
        <v>1181</v>
      </c>
      <c r="L41" s="3">
        <v>21</v>
      </c>
      <c r="M41" s="3" t="s">
        <v>35</v>
      </c>
      <c r="N41" s="13">
        <f t="shared" ref="N41" si="29">IF(M41="Pos-01",1,2)</f>
        <v>1</v>
      </c>
      <c r="O41" s="11">
        <f t="shared" ref="O41" si="30">K41/86400</f>
        <v>1.3668981481481482E-2</v>
      </c>
      <c r="P41" s="14">
        <f t="shared" ref="P41" si="31">J41+I41</f>
        <v>1.3668981481481482E-2</v>
      </c>
      <c r="V41" s="16"/>
      <c r="Y41" s="14"/>
    </row>
    <row r="42" spans="3:26" ht="14.25" x14ac:dyDescent="0.45">
      <c r="C42" s="2">
        <f t="shared" si="6"/>
        <v>73</v>
      </c>
      <c r="E42" s="3" t="s">
        <v>348</v>
      </c>
      <c r="F42" s="2" t="s">
        <v>41</v>
      </c>
      <c r="G42" s="11">
        <f t="shared" ref="G42:G61" si="32">(IFERROR(INDEX($S$5:$S$10,MATCH(F42,$R$5:$R$10,0)),"----"))/86400</f>
        <v>0</v>
      </c>
      <c r="H42" s="11">
        <f t="shared" ref="H42:H61" si="33">(IFERROR(INDEX($U$5:$U$10,MATCH(F42,$T$5:$T$10,0)),"----"))/86400</f>
        <v>2.3148148148148147E-5</v>
      </c>
      <c r="I42" s="11">
        <f>IF(OR(F42="Fountains",F42="Cake"),(IFERROR(INDEX('Firework List'!G:G,MATCH(E42,'Firework List'!E:E,0)),"----")/86400),(IFERROR(INDEX($W$5:$W$8,MATCH(F42,$V$5:$V$8,0)),"----"))/86400)</f>
        <v>1.2152777777777778E-3</v>
      </c>
      <c r="J42" s="11">
        <v>1.3715277777777778E-2</v>
      </c>
      <c r="K42" s="12">
        <f t="shared" ref="K42:K61" si="34">(J42-H42-G42)*86400</f>
        <v>1183</v>
      </c>
      <c r="L42" s="3">
        <v>20</v>
      </c>
      <c r="M42" s="3" t="s">
        <v>39</v>
      </c>
      <c r="N42" s="13">
        <f t="shared" ref="N42:N61" si="35">IF(M42="Pos-01",1,2)</f>
        <v>2</v>
      </c>
      <c r="O42" s="11">
        <f t="shared" ref="O42:O61" si="36">K42/86400</f>
        <v>1.369212962962963E-2</v>
      </c>
      <c r="P42" s="14">
        <f t="shared" ref="P42:P61" si="37">J42+I42</f>
        <v>1.4930555555555555E-2</v>
      </c>
      <c r="V42" s="16"/>
      <c r="Y42" s="14" t="e">
        <f>#REF!-#REF!</f>
        <v>#REF!</v>
      </c>
      <c r="Z42" s="13" t="e">
        <f>IF(Y42&gt;#REF!,"Check","Good")</f>
        <v>#REF!</v>
      </c>
    </row>
    <row r="43" spans="3:26" ht="14.25" x14ac:dyDescent="0.45">
      <c r="C43" s="2">
        <f t="shared" si="6"/>
        <v>74</v>
      </c>
      <c r="E43" s="3" t="s">
        <v>408</v>
      </c>
      <c r="F43" s="2" t="s">
        <v>80</v>
      </c>
      <c r="G43" s="11">
        <f t="shared" si="32"/>
        <v>0</v>
      </c>
      <c r="H43" s="11">
        <f t="shared" si="33"/>
        <v>0</v>
      </c>
      <c r="I43" s="11">
        <f>IF(OR(F43="Fountains",F43="Cake"),(IFERROR(INDEX('Firework List'!G:G,MATCH(E43,'Firework List'!E:E,0)),"----")/86400),(IFERROR(INDEX($W$5:$W$8,MATCH(F43,$V$5:$V$8,0)),"----"))/86400)</f>
        <v>0</v>
      </c>
      <c r="J43" s="11">
        <v>1.4074074074074074E-2</v>
      </c>
      <c r="K43" s="12">
        <f t="shared" ref="K43" si="38">(J43-H43-G43)*86400</f>
        <v>1216</v>
      </c>
      <c r="L43" s="3">
        <v>22</v>
      </c>
      <c r="M43" s="3" t="s">
        <v>35</v>
      </c>
      <c r="N43" s="13">
        <f t="shared" ref="N43" si="39">IF(M43="Pos-01",1,2)</f>
        <v>1</v>
      </c>
      <c r="O43" s="11">
        <f t="shared" ref="O43" si="40">K43/86400</f>
        <v>1.4074074074074074E-2</v>
      </c>
      <c r="P43" s="14">
        <f t="shared" ref="P43" si="41">J43+I43</f>
        <v>1.4074074074074074E-2</v>
      </c>
      <c r="V43" s="16"/>
      <c r="Y43" s="14"/>
    </row>
    <row r="44" spans="3:26" ht="14.25" x14ac:dyDescent="0.45">
      <c r="C44" s="2">
        <f t="shared" si="6"/>
        <v>75</v>
      </c>
      <c r="E44" s="2" t="s">
        <v>265</v>
      </c>
      <c r="F44" s="2" t="s">
        <v>41</v>
      </c>
      <c r="G44" s="11">
        <f t="shared" si="32"/>
        <v>0</v>
      </c>
      <c r="H44" s="11">
        <f t="shared" si="33"/>
        <v>2.3148148148148147E-5</v>
      </c>
      <c r="I44" s="11">
        <f>IF(OR(F44="Fountains",F44="Cake"),(IFERROR(INDEX('Firework List'!G:G,MATCH(E44,'Firework List'!E:E,0)),"----")/86400),(IFERROR(INDEX($W$5:$W$8,MATCH(F44,$V$5:$V$8,0)),"----"))/86400)</f>
        <v>1.1226851851851851E-3</v>
      </c>
      <c r="J44" s="11">
        <v>1.4409722222222223E-2</v>
      </c>
      <c r="K44" s="12">
        <f t="shared" si="34"/>
        <v>1243</v>
      </c>
      <c r="L44" s="3">
        <v>21</v>
      </c>
      <c r="M44" s="3" t="s">
        <v>39</v>
      </c>
      <c r="N44" s="13">
        <f t="shared" si="35"/>
        <v>2</v>
      </c>
      <c r="O44" s="11">
        <f t="shared" si="36"/>
        <v>1.4386574074074074E-2</v>
      </c>
      <c r="P44" s="14">
        <f t="shared" si="37"/>
        <v>1.5532407407407408E-2</v>
      </c>
      <c r="V44" s="16"/>
      <c r="Y44" s="14" t="e">
        <f>#REF!-#REF!</f>
        <v>#REF!</v>
      </c>
      <c r="Z44" s="13" t="e">
        <f>IF(Y44&gt;#REF!,"Check","Good")</f>
        <v>#REF!</v>
      </c>
    </row>
    <row r="45" spans="3:26" ht="14.25" x14ac:dyDescent="0.45">
      <c r="C45" s="2">
        <f t="shared" si="6"/>
        <v>76</v>
      </c>
      <c r="E45" s="2" t="s">
        <v>409</v>
      </c>
      <c r="F45" s="2" t="s">
        <v>80</v>
      </c>
      <c r="G45" s="11">
        <f t="shared" si="32"/>
        <v>0</v>
      </c>
      <c r="H45" s="11">
        <f t="shared" si="33"/>
        <v>0</v>
      </c>
      <c r="I45" s="11">
        <f>IF(OR(F45="Fountains",F45="Cake"),(IFERROR(INDEX('Firework List'!G:G,MATCH(E45,'Firework List'!E:E,0)),"----")/86400),(IFERROR(INDEX($W$5:$W$8,MATCH(F45,$V$5:$V$8,0)),"----"))/86400)</f>
        <v>0</v>
      </c>
      <c r="J45" s="11">
        <v>1.4652777777777778E-2</v>
      </c>
      <c r="K45" s="12">
        <f t="shared" ref="K45" si="42">(J45-H45-G45)*86400</f>
        <v>1266</v>
      </c>
      <c r="L45" s="3">
        <v>23</v>
      </c>
      <c r="M45" s="3" t="s">
        <v>35</v>
      </c>
      <c r="N45" s="13">
        <f t="shared" ref="N45" si="43">IF(M45="Pos-01",1,2)</f>
        <v>1</v>
      </c>
      <c r="O45" s="11">
        <f t="shared" ref="O45" si="44">K45/86400</f>
        <v>1.4652777777777778E-2</v>
      </c>
      <c r="P45" s="14">
        <f t="shared" ref="P45" si="45">J45+I45</f>
        <v>1.4652777777777778E-2</v>
      </c>
      <c r="V45" s="16"/>
      <c r="Y45" s="14"/>
    </row>
    <row r="46" spans="3:26" ht="14.25" x14ac:dyDescent="0.45">
      <c r="C46" s="2">
        <f t="shared" si="6"/>
        <v>77</v>
      </c>
      <c r="E46" s="2" t="s">
        <v>410</v>
      </c>
      <c r="F46" s="2" t="s">
        <v>80</v>
      </c>
      <c r="G46" s="11">
        <f t="shared" si="32"/>
        <v>0</v>
      </c>
      <c r="H46" s="11">
        <f t="shared" si="33"/>
        <v>0</v>
      </c>
      <c r="I46" s="11">
        <f>IF(OR(F46="Fountains",F46="Cake"),(IFERROR(INDEX('Firework List'!G:G,MATCH(E46,'Firework List'!E:E,0)),"----")/86400),(IFERROR(INDEX($W$5:$W$8,MATCH(F46,$V$5:$V$8,0)),"----"))/86400)</f>
        <v>0</v>
      </c>
      <c r="J46" s="11">
        <v>1.480324074074074E-2</v>
      </c>
      <c r="K46" s="12">
        <f t="shared" ref="K46" si="46">(J46-H46-G46)*86400</f>
        <v>1279</v>
      </c>
      <c r="L46" s="3">
        <v>22</v>
      </c>
      <c r="M46" s="3" t="s">
        <v>39</v>
      </c>
      <c r="N46" s="13">
        <f t="shared" ref="N46" si="47">IF(M46="Pos-01",1,2)</f>
        <v>2</v>
      </c>
      <c r="O46" s="11">
        <f t="shared" ref="O46" si="48">K46/86400</f>
        <v>1.480324074074074E-2</v>
      </c>
      <c r="P46" s="14">
        <f t="shared" ref="P46" si="49">J46+I46</f>
        <v>1.480324074074074E-2</v>
      </c>
      <c r="V46" s="16"/>
      <c r="Y46" s="14"/>
    </row>
    <row r="47" spans="3:26" ht="14.25" x14ac:dyDescent="0.45">
      <c r="C47" s="2">
        <f t="shared" si="6"/>
        <v>78</v>
      </c>
      <c r="E47" s="2" t="s">
        <v>351</v>
      </c>
      <c r="F47" s="2" t="s">
        <v>41</v>
      </c>
      <c r="G47" s="11">
        <f t="shared" si="32"/>
        <v>0</v>
      </c>
      <c r="H47" s="11">
        <f t="shared" si="33"/>
        <v>2.3148148148148147E-5</v>
      </c>
      <c r="I47" s="11">
        <f>IF(OR(F47="Fountains",F47="Cake"),(IFERROR(INDEX('Firework List'!G:G,MATCH(E47,'Firework List'!E:E,0)),"----")/86400),(IFERROR(INDEX($W$5:$W$8,MATCH(F47,$V$5:$V$8,0)),"----"))/86400)</f>
        <v>4.0509259259259258E-4</v>
      </c>
      <c r="J47" s="11">
        <v>1.4872685185185185E-2</v>
      </c>
      <c r="K47" s="12">
        <f t="shared" si="34"/>
        <v>1283</v>
      </c>
      <c r="L47" s="3">
        <v>24</v>
      </c>
      <c r="M47" s="3" t="s">
        <v>35</v>
      </c>
      <c r="N47" s="13">
        <f t="shared" si="35"/>
        <v>1</v>
      </c>
      <c r="O47" s="11">
        <f t="shared" si="36"/>
        <v>1.4849537037037038E-2</v>
      </c>
      <c r="P47" s="14">
        <f t="shared" si="37"/>
        <v>1.5277777777777777E-2</v>
      </c>
      <c r="T47" s="24"/>
      <c r="V47" s="16"/>
      <c r="Y47" s="14" t="e">
        <f>#REF!-#REF!</f>
        <v>#REF!</v>
      </c>
      <c r="Z47" s="13" t="e">
        <f>IF(Y47&gt;#REF!,"Check","Good")</f>
        <v>#REF!</v>
      </c>
    </row>
    <row r="48" spans="3:26" ht="14.25" x14ac:dyDescent="0.45">
      <c r="C48" s="2">
        <f t="shared" si="6"/>
        <v>79</v>
      </c>
      <c r="E48" s="2" t="s">
        <v>410</v>
      </c>
      <c r="F48" s="2" t="s">
        <v>80</v>
      </c>
      <c r="G48" s="11">
        <f t="shared" si="32"/>
        <v>0</v>
      </c>
      <c r="H48" s="11">
        <f t="shared" si="33"/>
        <v>0</v>
      </c>
      <c r="I48" s="11">
        <f>IF(OR(F48="Fountains",F48="Cake"),(IFERROR(INDEX('Firework List'!G:G,MATCH(E48,'Firework List'!E:E,0)),"----")/86400),(IFERROR(INDEX($W$5:$W$8,MATCH(F48,$V$5:$V$8,0)),"----"))/86400)</f>
        <v>0</v>
      </c>
      <c r="J48" s="11">
        <v>1.5023148148148148E-2</v>
      </c>
      <c r="K48" s="12">
        <f t="shared" ref="K48" si="50">(J48-H48-G48)*86400</f>
        <v>1298</v>
      </c>
      <c r="L48" s="3">
        <v>23</v>
      </c>
      <c r="M48" s="3" t="s">
        <v>39</v>
      </c>
      <c r="N48" s="13">
        <f t="shared" ref="N48" si="51">IF(M48="Pos-01",1,2)</f>
        <v>2</v>
      </c>
      <c r="O48" s="11">
        <f t="shared" ref="O48" si="52">K48/86400</f>
        <v>1.5023148148148148E-2</v>
      </c>
      <c r="P48" s="14">
        <f t="shared" ref="P48" si="53">J48+I48</f>
        <v>1.5023148148148148E-2</v>
      </c>
      <c r="T48" s="24"/>
      <c r="V48" s="16"/>
      <c r="Y48" s="14"/>
    </row>
    <row r="49" spans="3:26" ht="14.25" x14ac:dyDescent="0.45">
      <c r="C49" s="2">
        <f t="shared" si="6"/>
        <v>80</v>
      </c>
      <c r="E49" s="2" t="s">
        <v>410</v>
      </c>
      <c r="F49" s="2" t="s">
        <v>80</v>
      </c>
      <c r="G49" s="11">
        <f t="shared" si="32"/>
        <v>0</v>
      </c>
      <c r="H49" s="11">
        <f t="shared" si="33"/>
        <v>0</v>
      </c>
      <c r="I49" s="11">
        <f>IF(OR(F49="Fountains",F49="Cake"),(IFERROR(INDEX('Firework List'!G:G,MATCH(E49,'Firework List'!E:E,0)),"----")/86400),(IFERROR(INDEX($W$5:$W$8,MATCH(F49,$V$5:$V$8,0)),"----"))/86400)</f>
        <v>0</v>
      </c>
      <c r="J49" s="11">
        <v>1.5208333333333334E-2</v>
      </c>
      <c r="K49" s="12">
        <f t="shared" ref="K49" si="54">(J49-H49-G49)*86400</f>
        <v>1314</v>
      </c>
      <c r="L49" s="3">
        <v>24</v>
      </c>
      <c r="M49" s="3" t="s">
        <v>39</v>
      </c>
      <c r="N49" s="13">
        <f t="shared" ref="N49" si="55">IF(M49="Pos-01",1,2)</f>
        <v>2</v>
      </c>
      <c r="O49" s="11">
        <f t="shared" ref="O49" si="56">K49/86400</f>
        <v>1.5208333333333334E-2</v>
      </c>
      <c r="P49" s="14">
        <f t="shared" ref="P49" si="57">J49+I49</f>
        <v>1.5208333333333334E-2</v>
      </c>
      <c r="T49" s="24"/>
      <c r="V49" s="16"/>
      <c r="Y49" s="14"/>
    </row>
    <row r="50" spans="3:26" ht="14.25" x14ac:dyDescent="0.45">
      <c r="C50" s="2">
        <f t="shared" si="6"/>
        <v>81</v>
      </c>
      <c r="E50" s="2" t="s">
        <v>268</v>
      </c>
      <c r="F50" s="2" t="s">
        <v>41</v>
      </c>
      <c r="G50" s="11">
        <f t="shared" si="32"/>
        <v>0</v>
      </c>
      <c r="H50" s="11">
        <f t="shared" si="33"/>
        <v>2.3148148148148147E-5</v>
      </c>
      <c r="I50" s="11">
        <f>IF(OR(F50="Fountains",F50="Cake"),(IFERROR(INDEX('Firework List'!G:G,MATCH(E50,'Firework List'!E:E,0)),"----")/86400),(IFERROR(INDEX($W$5:$W$8,MATCH(F50,$V$5:$V$8,0)),"----"))/86400)</f>
        <v>1.6435185185185185E-3</v>
      </c>
      <c r="J50" s="11">
        <v>1.5219907407407408E-2</v>
      </c>
      <c r="K50" s="12">
        <f t="shared" si="34"/>
        <v>1313</v>
      </c>
      <c r="L50" s="3">
        <v>25</v>
      </c>
      <c r="M50" s="3" t="s">
        <v>35</v>
      </c>
      <c r="N50" s="13">
        <f t="shared" si="35"/>
        <v>1</v>
      </c>
      <c r="O50" s="11">
        <f t="shared" si="36"/>
        <v>1.5196759259259259E-2</v>
      </c>
      <c r="P50" s="14">
        <f t="shared" si="37"/>
        <v>1.6863425925925928E-2</v>
      </c>
      <c r="V50" s="16"/>
      <c r="Y50" s="14">
        <f>P8-J8</f>
        <v>0</v>
      </c>
      <c r="Z50" s="13" t="str">
        <f>IF(Y50&gt;I8,"Check","Good")</f>
        <v>Good</v>
      </c>
    </row>
    <row r="51" spans="3:26" ht="14.25" x14ac:dyDescent="0.45">
      <c r="C51" s="2">
        <f t="shared" si="6"/>
        <v>82</v>
      </c>
      <c r="E51" s="2" t="s">
        <v>150</v>
      </c>
      <c r="F51" s="2" t="s">
        <v>41</v>
      </c>
      <c r="G51" s="11">
        <f t="shared" si="32"/>
        <v>0</v>
      </c>
      <c r="H51" s="11">
        <f t="shared" si="33"/>
        <v>2.3148148148148147E-5</v>
      </c>
      <c r="I51" s="11">
        <f>IF(OR(F51="Fountains",F51="Cake"),(IFERROR(INDEX('Firework List'!G:G,MATCH(E51,'Firework List'!E:E,0)),"----")/86400),(IFERROR(INDEX($W$5:$W$8,MATCH(F51,$V$5:$V$8,0)),"----"))/86400)</f>
        <v>5.2083333333333333E-4</v>
      </c>
      <c r="J51" s="11">
        <v>1.5277777777777777E-2</v>
      </c>
      <c r="K51" s="12">
        <f t="shared" si="34"/>
        <v>1318</v>
      </c>
      <c r="L51" s="3">
        <v>26</v>
      </c>
      <c r="M51" s="3" t="s">
        <v>35</v>
      </c>
      <c r="N51" s="13">
        <f t="shared" si="35"/>
        <v>1</v>
      </c>
      <c r="O51" s="11">
        <f t="shared" si="36"/>
        <v>1.525462962962963E-2</v>
      </c>
      <c r="P51" s="14">
        <f t="shared" si="37"/>
        <v>1.579861111111111E-2</v>
      </c>
      <c r="V51" s="16"/>
      <c r="Y51" s="14">
        <f>P9-J9</f>
        <v>3.3564814814814742E-4</v>
      </c>
      <c r="Z51" s="13" t="str">
        <f>IF(Y51&gt;I9,"Check","Good")</f>
        <v>Good</v>
      </c>
    </row>
    <row r="52" spans="3:26" ht="14.25" x14ac:dyDescent="0.45">
      <c r="C52" s="2">
        <f t="shared" si="6"/>
        <v>83</v>
      </c>
      <c r="E52" s="2" t="s">
        <v>411</v>
      </c>
      <c r="F52" s="2" t="s">
        <v>80</v>
      </c>
      <c r="G52" s="11">
        <f t="shared" si="32"/>
        <v>0</v>
      </c>
      <c r="H52" s="11">
        <f t="shared" si="33"/>
        <v>0</v>
      </c>
      <c r="I52" s="11">
        <f>IF(OR(F52="Fountains",F52="Cake"),(IFERROR(INDEX('Firework List'!G:G,MATCH(E52,'Firework List'!E:E,0)),"----")/86400),(IFERROR(INDEX($W$5:$W$8,MATCH(F52,$V$5:$V$8,0)),"----"))/86400)</f>
        <v>0</v>
      </c>
      <c r="J52" s="11">
        <v>1.5486111111111112E-2</v>
      </c>
      <c r="K52" s="12">
        <f t="shared" ref="K52" si="58">(J52-H52-G52)*86400</f>
        <v>1338</v>
      </c>
      <c r="L52" s="3">
        <v>25</v>
      </c>
      <c r="M52" s="3" t="s">
        <v>39</v>
      </c>
      <c r="N52" s="13">
        <f t="shared" ref="N52" si="59">IF(M52="Pos-01",1,2)</f>
        <v>2</v>
      </c>
      <c r="O52" s="11">
        <f t="shared" ref="O52" si="60">K52/86400</f>
        <v>1.5486111111111112E-2</v>
      </c>
      <c r="P52" s="14">
        <f t="shared" ref="P52" si="61">J52+I52</f>
        <v>1.5486111111111112E-2</v>
      </c>
      <c r="V52" s="16"/>
      <c r="Y52" s="14"/>
    </row>
    <row r="53" spans="3:26" ht="14.25" x14ac:dyDescent="0.45">
      <c r="C53" s="2">
        <f t="shared" si="6"/>
        <v>84</v>
      </c>
      <c r="E53" s="3" t="s">
        <v>109</v>
      </c>
      <c r="F53" s="2" t="s">
        <v>41</v>
      </c>
      <c r="G53" s="11">
        <f t="shared" si="32"/>
        <v>0</v>
      </c>
      <c r="H53" s="11">
        <f t="shared" si="33"/>
        <v>2.3148148148148147E-5</v>
      </c>
      <c r="I53" s="11">
        <f>IF(OR(F53="Fountains",F53="Cake"),(IFERROR(INDEX('Firework List'!G:G,MATCH(E53,'Firework List'!E:E,0)),"----")/86400),(IFERROR(INDEX($W$5:$W$8,MATCH(F53,$V$5:$V$8,0)),"----"))/86400)</f>
        <v>5.5555555555555556E-4</v>
      </c>
      <c r="J53" s="11">
        <v>1.5740740740740739E-2</v>
      </c>
      <c r="K53" s="12">
        <f t="shared" si="34"/>
        <v>1358</v>
      </c>
      <c r="L53" s="3">
        <v>27</v>
      </c>
      <c r="M53" s="3" t="s">
        <v>35</v>
      </c>
      <c r="N53" s="13">
        <f t="shared" si="35"/>
        <v>1</v>
      </c>
      <c r="O53" s="11">
        <f t="shared" si="36"/>
        <v>1.5717592592592592E-2</v>
      </c>
      <c r="P53" s="14">
        <f t="shared" si="37"/>
        <v>1.6296296296296295E-2</v>
      </c>
      <c r="V53" s="16"/>
      <c r="Y53" s="14">
        <f>P10-J10</f>
        <v>3.4722222222222272E-4</v>
      </c>
      <c r="Z53" s="13" t="str">
        <f>IF(Y53&gt;I10,"Check","Good")</f>
        <v>Check</v>
      </c>
    </row>
    <row r="54" spans="3:26" ht="14.25" x14ac:dyDescent="0.45">
      <c r="C54" s="2">
        <f t="shared" si="6"/>
        <v>85</v>
      </c>
      <c r="E54" s="3" t="s">
        <v>412</v>
      </c>
      <c r="F54" s="2" t="s">
        <v>80</v>
      </c>
      <c r="G54" s="11">
        <f t="shared" si="32"/>
        <v>0</v>
      </c>
      <c r="H54" s="11">
        <f t="shared" si="33"/>
        <v>0</v>
      </c>
      <c r="I54" s="11">
        <f>IF(OR(F54="Fountains",F54="Cake"),(IFERROR(INDEX('Firework List'!G:G,MATCH(E54,'Firework List'!E:E,0)),"----")/86400),(IFERROR(INDEX($W$5:$W$8,MATCH(F54,$V$5:$V$8,0)),"----"))/86400)</f>
        <v>0</v>
      </c>
      <c r="J54" s="11">
        <v>1.5902777777777776E-2</v>
      </c>
      <c r="K54" s="12">
        <f t="shared" ref="K54" si="62">(J54-H54-G54)*86400</f>
        <v>1373.9999999999998</v>
      </c>
      <c r="L54" s="3">
        <v>26</v>
      </c>
      <c r="M54" s="3" t="s">
        <v>39</v>
      </c>
      <c r="N54" s="13">
        <f t="shared" ref="N54" si="63">IF(M54="Pos-01",1,2)</f>
        <v>2</v>
      </c>
      <c r="O54" s="11">
        <f t="shared" ref="O54" si="64">K54/86400</f>
        <v>1.5902777777777776E-2</v>
      </c>
      <c r="P54" s="14">
        <f t="shared" ref="P54" si="65">J54+I54</f>
        <v>1.5902777777777776E-2</v>
      </c>
      <c r="V54" s="16"/>
      <c r="Y54" s="14"/>
    </row>
    <row r="55" spans="3:26" ht="14.25" x14ac:dyDescent="0.45">
      <c r="C55" s="2">
        <f t="shared" si="6"/>
        <v>86</v>
      </c>
      <c r="E55" s="3" t="s">
        <v>150</v>
      </c>
      <c r="F55" s="2" t="s">
        <v>41</v>
      </c>
      <c r="G55" s="11">
        <f t="shared" si="32"/>
        <v>0</v>
      </c>
      <c r="H55" s="11">
        <f t="shared" si="33"/>
        <v>2.3148148148148147E-5</v>
      </c>
      <c r="I55" s="11">
        <f>IF(OR(F55="Fountains",F55="Cake"),(IFERROR(INDEX('Firework List'!G:G,MATCH(E55,'Firework List'!E:E,0)),"----")/86400),(IFERROR(INDEX($W$5:$W$8,MATCH(F55,$V$5:$V$8,0)),"----"))/86400)</f>
        <v>5.2083333333333333E-4</v>
      </c>
      <c r="J55" s="11">
        <v>1.6203703703703703E-2</v>
      </c>
      <c r="K55" s="12">
        <f t="shared" si="34"/>
        <v>1398</v>
      </c>
      <c r="L55" s="3">
        <v>28</v>
      </c>
      <c r="M55" s="3" t="s">
        <v>35</v>
      </c>
      <c r="N55" s="13">
        <f t="shared" si="35"/>
        <v>1</v>
      </c>
      <c r="O55" s="11">
        <f t="shared" si="36"/>
        <v>1.6180555555555556E-2</v>
      </c>
      <c r="P55" s="14">
        <f t="shared" si="37"/>
        <v>1.6724537037037038E-2</v>
      </c>
      <c r="V55" s="16"/>
      <c r="Y55" s="14">
        <f>P11-J11</f>
        <v>0</v>
      </c>
      <c r="Z55" s="13" t="str">
        <f>IF(Y55&gt;I11,"Check","Good")</f>
        <v>Good</v>
      </c>
    </row>
    <row r="56" spans="3:26" ht="14.25" x14ac:dyDescent="0.45">
      <c r="C56" s="2">
        <f t="shared" si="6"/>
        <v>87</v>
      </c>
      <c r="E56" s="3" t="s">
        <v>128</v>
      </c>
      <c r="F56" s="2" t="s">
        <v>80</v>
      </c>
      <c r="G56" s="11">
        <f t="shared" si="32"/>
        <v>0</v>
      </c>
      <c r="H56" s="11">
        <f t="shared" si="33"/>
        <v>0</v>
      </c>
      <c r="I56" s="11">
        <f>IF(OR(F56="Fountains",F56="Cake"),(IFERROR(INDEX('Firework List'!G:G,MATCH(E56,'Firework List'!E:E,0)),"----")/86400),(IFERROR(INDEX($W$5:$W$8,MATCH(F56,$V$5:$V$8,0)),"----"))/86400)</f>
        <v>0</v>
      </c>
      <c r="J56" s="11">
        <v>1.6319444444444445E-2</v>
      </c>
      <c r="K56" s="12">
        <f t="shared" ref="K56" si="66">(J56-H56-G56)*86400</f>
        <v>1410</v>
      </c>
      <c r="L56" s="3">
        <v>27</v>
      </c>
      <c r="M56" s="3" t="s">
        <v>39</v>
      </c>
      <c r="N56" s="13">
        <f t="shared" ref="N56" si="67">IF(M56="Pos-01",1,2)</f>
        <v>2</v>
      </c>
      <c r="O56" s="11">
        <f t="shared" ref="O56" si="68">K56/86400</f>
        <v>1.6319444444444445E-2</v>
      </c>
      <c r="P56" s="14">
        <f t="shared" ref="P56" si="69">J56+I56</f>
        <v>1.6319444444444445E-2</v>
      </c>
      <c r="V56" s="16"/>
      <c r="Y56" s="14"/>
    </row>
    <row r="57" spans="3:26" ht="14.25" x14ac:dyDescent="0.45">
      <c r="C57" s="2">
        <f t="shared" si="6"/>
        <v>88</v>
      </c>
      <c r="E57" s="3" t="s">
        <v>126</v>
      </c>
      <c r="F57" s="2" t="s">
        <v>127</v>
      </c>
      <c r="G57" s="11">
        <f t="shared" ref="G57:G60" si="70">(IFERROR(INDEX($S$5:$S$10,MATCH(F57,$R$5:$R$10,0)),"----"))/86400</f>
        <v>0</v>
      </c>
      <c r="H57" s="11">
        <f t="shared" ref="H57:H60" si="71">(IFERROR(INDEX($U$5:$U$10,MATCH(F57,$T$5:$T$10,0)),"----"))/86400</f>
        <v>0</v>
      </c>
      <c r="I57" s="11">
        <f>IF(OR(F57="Fountains",F57="Cake"),(IFERROR(INDEX('Firework List'!G:G,MATCH(E57,'Firework List'!E:E,0)),"----")/86400),(IFERROR(INDEX($W$5:$W$8,MATCH(F57,$V$5:$V$8,0)),"----"))/86400)</f>
        <v>0</v>
      </c>
      <c r="J57" s="11">
        <v>1.636574074074074E-2</v>
      </c>
      <c r="K57" s="12">
        <f t="shared" ref="K57:K60" si="72">(J57-H57-G57)*86400</f>
        <v>1414</v>
      </c>
      <c r="L57" s="3">
        <v>29</v>
      </c>
      <c r="M57" s="3" t="s">
        <v>35</v>
      </c>
      <c r="N57" s="13">
        <f t="shared" ref="N57:N60" si="73">IF(M57="Pos-01",1,2)</f>
        <v>1</v>
      </c>
      <c r="O57" s="11">
        <f t="shared" ref="O57:O60" si="74">K57/86400</f>
        <v>1.636574074074074E-2</v>
      </c>
      <c r="P57" s="14">
        <f t="shared" ref="P57:P60" si="75">J57+I57</f>
        <v>1.636574074074074E-2</v>
      </c>
      <c r="V57" s="16"/>
      <c r="Y57" s="14"/>
    </row>
    <row r="58" spans="3:26" ht="14.25" x14ac:dyDescent="0.45">
      <c r="C58" s="2">
        <f t="shared" si="6"/>
        <v>89</v>
      </c>
      <c r="E58" s="3" t="s">
        <v>128</v>
      </c>
      <c r="F58" s="2" t="s">
        <v>80</v>
      </c>
      <c r="G58" s="11">
        <f t="shared" si="70"/>
        <v>0</v>
      </c>
      <c r="H58" s="11">
        <f t="shared" si="71"/>
        <v>0</v>
      </c>
      <c r="I58" s="11">
        <f>IF(OR(F58="Fountains",F58="Cake"),(IFERROR(INDEX('Firework List'!G:G,MATCH(E58,'Firework List'!E:E,0)),"----")/86400),(IFERROR(INDEX($W$5:$W$8,MATCH(F58,$V$5:$V$8,0)),"----"))/86400)</f>
        <v>0</v>
      </c>
      <c r="J58" s="11">
        <v>1.6412037037037037E-2</v>
      </c>
      <c r="K58" s="12">
        <f t="shared" si="72"/>
        <v>1418</v>
      </c>
      <c r="L58" s="3">
        <v>28</v>
      </c>
      <c r="M58" s="3" t="s">
        <v>39</v>
      </c>
      <c r="N58" s="13">
        <f t="shared" si="73"/>
        <v>2</v>
      </c>
      <c r="O58" s="11">
        <f t="shared" si="74"/>
        <v>1.6412037037037037E-2</v>
      </c>
      <c r="P58" s="14">
        <f t="shared" si="75"/>
        <v>1.6412037037037037E-2</v>
      </c>
      <c r="V58" s="16"/>
      <c r="Y58" s="14"/>
    </row>
    <row r="59" spans="3:26" ht="14.25" x14ac:dyDescent="0.45">
      <c r="C59" s="2">
        <f t="shared" si="6"/>
        <v>90</v>
      </c>
      <c r="E59" s="3" t="s">
        <v>128</v>
      </c>
      <c r="F59" s="2" t="s">
        <v>80</v>
      </c>
      <c r="G59" s="11">
        <f t="shared" si="70"/>
        <v>0</v>
      </c>
      <c r="H59" s="11">
        <f t="shared" si="71"/>
        <v>0</v>
      </c>
      <c r="I59" s="11">
        <f>IF(OR(F59="Fountains",F59="Cake"),(IFERROR(INDEX('Firework List'!G:G,MATCH(E59,'Firework List'!E:E,0)),"----")/86400),(IFERROR(INDEX($W$5:$W$8,MATCH(F59,$V$5:$V$8,0)),"----"))/86400)</f>
        <v>0</v>
      </c>
      <c r="J59" s="11">
        <v>1.6481481481481482E-2</v>
      </c>
      <c r="K59" s="12">
        <f t="shared" si="72"/>
        <v>1424</v>
      </c>
      <c r="L59" s="3">
        <v>29</v>
      </c>
      <c r="M59" s="3" t="s">
        <v>39</v>
      </c>
      <c r="N59" s="13">
        <f t="shared" si="73"/>
        <v>2</v>
      </c>
      <c r="O59" s="11">
        <f t="shared" si="74"/>
        <v>1.6481481481481482E-2</v>
      </c>
      <c r="P59" s="14">
        <f t="shared" si="75"/>
        <v>1.6481481481481482E-2</v>
      </c>
      <c r="V59" s="16"/>
      <c r="Y59" s="14"/>
    </row>
    <row r="60" spans="3:26" ht="14.25" x14ac:dyDescent="0.45">
      <c r="C60" s="2">
        <f t="shared" si="6"/>
        <v>91</v>
      </c>
      <c r="E60" s="3" t="s">
        <v>129</v>
      </c>
      <c r="F60" s="2" t="s">
        <v>127</v>
      </c>
      <c r="G60" s="11">
        <f t="shared" si="70"/>
        <v>0</v>
      </c>
      <c r="H60" s="11">
        <f t="shared" si="71"/>
        <v>0</v>
      </c>
      <c r="I60" s="11">
        <f>IF(OR(F60="Fountains",F60="Cake"),(IFERROR(INDEX('Firework List'!G:G,MATCH(E60,'Firework List'!E:E,0)),"----")/86400),(IFERROR(INDEX($W$5:$W$8,MATCH(F60,$V$5:$V$8,0)),"----"))/86400)</f>
        <v>0</v>
      </c>
      <c r="J60" s="11">
        <v>1.650462962962963E-2</v>
      </c>
      <c r="K60" s="12">
        <f t="shared" si="72"/>
        <v>1426</v>
      </c>
      <c r="L60" s="3">
        <v>30</v>
      </c>
      <c r="M60" s="3" t="s">
        <v>35</v>
      </c>
      <c r="N60" s="13">
        <f t="shared" si="73"/>
        <v>1</v>
      </c>
      <c r="O60" s="11">
        <f t="shared" si="74"/>
        <v>1.650462962962963E-2</v>
      </c>
      <c r="P60" s="14">
        <f t="shared" si="75"/>
        <v>1.650462962962963E-2</v>
      </c>
      <c r="V60" s="16"/>
      <c r="Y60" s="14"/>
    </row>
    <row r="61" spans="3:26" ht="14.25" x14ac:dyDescent="0.45">
      <c r="C61" s="2">
        <f t="shared" si="6"/>
        <v>92</v>
      </c>
      <c r="E61" s="3" t="s">
        <v>354</v>
      </c>
      <c r="F61" s="2" t="s">
        <v>41</v>
      </c>
      <c r="G61" s="11">
        <f t="shared" si="32"/>
        <v>0</v>
      </c>
      <c r="H61" s="11">
        <f t="shared" si="33"/>
        <v>2.3148148148148147E-5</v>
      </c>
      <c r="I61" s="11">
        <f>IF(OR(F61="Fountains",F61="Cake"),(IFERROR(INDEX('Firework List'!G:G,MATCH(E61,'Firework List'!E:E,0)),"----")/86400),(IFERROR(INDEX($W$5:$W$8,MATCH(F61,$V$5:$V$8,0)),"----"))/86400)</f>
        <v>4.0509259259259258E-4</v>
      </c>
      <c r="J61" s="11">
        <v>1.6550925925925927E-2</v>
      </c>
      <c r="K61" s="12">
        <f t="shared" si="34"/>
        <v>1428.0000000000002</v>
      </c>
      <c r="L61" s="3">
        <v>31</v>
      </c>
      <c r="M61" s="3" t="s">
        <v>35</v>
      </c>
      <c r="N61" s="13">
        <f t="shared" si="35"/>
        <v>1</v>
      </c>
      <c r="O61" s="11">
        <f t="shared" si="36"/>
        <v>1.652777777777778E-2</v>
      </c>
      <c r="P61" s="14">
        <f t="shared" si="37"/>
        <v>1.695601851851852E-2</v>
      </c>
      <c r="V61" s="16"/>
      <c r="Y61" s="14">
        <f>P12-J12</f>
        <v>2.893518518518514E-4</v>
      </c>
      <c r="Z61" s="13" t="str">
        <f>IF(Y61&gt;I12,"Check","Good")</f>
        <v>Good</v>
      </c>
    </row>
    <row r="62" spans="3:26" ht="14.25" x14ac:dyDescent="0.45">
      <c r="C62" s="2">
        <f t="shared" si="6"/>
        <v>93</v>
      </c>
      <c r="E62" s="3" t="s">
        <v>353</v>
      </c>
      <c r="F62" s="2" t="s">
        <v>41</v>
      </c>
      <c r="G62" s="11">
        <f>(IFERROR(INDEX($S$5:$S$10,MATCH(F62,$R$5:$R$10,0)),"----"))/86400</f>
        <v>0</v>
      </c>
      <c r="H62" s="11">
        <f>(IFERROR(INDEX($U$5:$U$10,MATCH(F62,$T$5:$T$10,0)),"----"))/86400</f>
        <v>2.3148148148148147E-5</v>
      </c>
      <c r="I62" s="11">
        <f>IF(OR(F62="Fountains",F62="Cake"),(IFERROR(INDEX('Firework List'!G:G,MATCH(E62,'Firework List'!E:E,0)),"----")/86400),(IFERROR(INDEX($W$5:$W$8,MATCH(F62,$V$5:$V$8,0)),"----"))/86400)</f>
        <v>4.3981481481481481E-4</v>
      </c>
      <c r="J62" s="11">
        <v>1.6666666666666666E-2</v>
      </c>
      <c r="K62" s="12">
        <f>(J62-H62-G62)*86400</f>
        <v>1438</v>
      </c>
      <c r="L62" s="3">
        <v>30</v>
      </c>
      <c r="M62" s="3" t="s">
        <v>39</v>
      </c>
      <c r="N62" s="13">
        <f>IF(M62="Pos-01",1,2)</f>
        <v>2</v>
      </c>
      <c r="O62" s="11">
        <f>K62/86400</f>
        <v>1.6643518518518519E-2</v>
      </c>
      <c r="P62" s="14">
        <f>J62+I62</f>
        <v>1.7106481481481483E-2</v>
      </c>
      <c r="V62" s="16"/>
      <c r="Y62" s="14">
        <f>P13-J13</f>
        <v>3.4722222222222272E-4</v>
      </c>
      <c r="Z62" s="13" t="str">
        <f>IF(Y62&gt;I13,"Check","Good")</f>
        <v>Check</v>
      </c>
    </row>
    <row r="63" spans="3:26" x14ac:dyDescent="0.4">
      <c r="Y63" s="14">
        <f>P40-J40</f>
        <v>3.4722222222222272E-4</v>
      </c>
      <c r="Z63" s="13" t="str">
        <f>IF(Y63&gt;I40,"Check","Good")</f>
        <v>Check</v>
      </c>
    </row>
    <row r="64" spans="3:26" x14ac:dyDescent="0.4">
      <c r="Y64" s="14">
        <f>P42-J42</f>
        <v>1.2152777777777769E-3</v>
      </c>
      <c r="Z64" s="13" t="str">
        <f>IF(Y64&gt;I42,"Check","Good")</f>
        <v>Good</v>
      </c>
    </row>
    <row r="65" spans="21:26" x14ac:dyDescent="0.4">
      <c r="Y65" s="14">
        <f>P44-J44</f>
        <v>1.1226851851851849E-3</v>
      </c>
      <c r="Z65" s="13" t="str">
        <f>IF(Y65&gt;I44,"Check","Good")</f>
        <v>Good</v>
      </c>
    </row>
    <row r="66" spans="21:26" x14ac:dyDescent="0.4">
      <c r="Y66" s="14">
        <f>P47-J47</f>
        <v>4.0509259259259231E-4</v>
      </c>
      <c r="Z66" s="13" t="str">
        <f>IF(Y66&gt;I47,"Check","Good")</f>
        <v>Good</v>
      </c>
    </row>
    <row r="67" spans="21:26" x14ac:dyDescent="0.4">
      <c r="Y67" s="14">
        <f>P50-J50</f>
        <v>1.6435185185185198E-3</v>
      </c>
      <c r="Z67" s="13" t="str">
        <f>IF(Y67&gt;I50,"Check","Good")</f>
        <v>Good</v>
      </c>
    </row>
    <row r="68" spans="21:26" x14ac:dyDescent="0.4">
      <c r="Y68" s="14">
        <f>P51-J51</f>
        <v>5.2083333333333322E-4</v>
      </c>
      <c r="Z68" s="13" t="str">
        <f>IF(Y68&gt;I51,"Check","Good")</f>
        <v>Good</v>
      </c>
    </row>
    <row r="69" spans="21:26" x14ac:dyDescent="0.4">
      <c r="Y69" s="14">
        <f>P53-J53</f>
        <v>5.5555555555555566E-4</v>
      </c>
      <c r="Z69" s="13" t="str">
        <f>IF(Y69&gt;I53,"Check","Good")</f>
        <v>Good</v>
      </c>
    </row>
    <row r="70" spans="21:26" x14ac:dyDescent="0.4">
      <c r="X70" s="14"/>
      <c r="Y70" s="14">
        <f>P55-J55</f>
        <v>5.2083333333333495E-4</v>
      </c>
      <c r="Z70" s="13" t="str">
        <f>IF(Y70&gt;I55,"Check","Good")</f>
        <v>Check</v>
      </c>
    </row>
    <row r="71" spans="21:26" x14ac:dyDescent="0.4">
      <c r="Y71" s="14">
        <f>P61-J61</f>
        <v>4.0509259259259231E-4</v>
      </c>
      <c r="Z71" s="13" t="str">
        <f>IF(Y71&gt;I61,"Check","Good")</f>
        <v>Good</v>
      </c>
    </row>
    <row r="72" spans="21:26" x14ac:dyDescent="0.4">
      <c r="U72" s="11"/>
      <c r="Y72" s="14">
        <f>P61-J61</f>
        <v>4.0509259259259231E-4</v>
      </c>
      <c r="Z72" s="13" t="str">
        <f>IF(Y72&gt;I62,"Check","Good")</f>
        <v>Good</v>
      </c>
    </row>
    <row r="73" spans="21:26" x14ac:dyDescent="0.4">
      <c r="Y73" s="14" t="e">
        <f>#REF!-#REF!</f>
        <v>#REF!</v>
      </c>
      <c r="Z73" s="13" t="e">
        <f>IF(Y73&gt;#REF!,"Check","Good")</f>
        <v>#REF!</v>
      </c>
    </row>
  </sheetData>
  <autoFilter ref="C1:V62" xr:uid="{85395113-D3B7-40CC-898C-9E15BB8EE505}"/>
  <phoneticPr fontId="7" type="noConversion"/>
  <dataValidations disablePrompts="1" count="1">
    <dataValidation type="list" allowBlank="1" showInputMessage="1" showErrorMessage="1" sqref="F2:F62" xr:uid="{9636A5A5-295E-4118-A4A4-E11AF2E755E0}">
      <formula1>"Fireball,Fountains,Cake,Rocket,Shells,Sequencer"</formula1>
    </dataValidation>
  </dataValidations>
  <pageMargins left="0.7" right="0.7" top="0.75" bottom="0.75" header="0.3" footer="0.3"/>
  <pageSetup orientation="portrait" r:id="rId1"/>
  <ignoredErrors>
    <ignoredError sqref="Y7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4C85-2009-414F-8A4F-E82D95EF5301}">
  <sheetPr codeName="Sheet3"/>
  <dimension ref="A1:AF62"/>
  <sheetViews>
    <sheetView tabSelected="1" topLeftCell="H1" workbookViewId="0">
      <selection activeCell="C64" sqref="C64"/>
    </sheetView>
  </sheetViews>
  <sheetFormatPr defaultRowHeight="14.25" x14ac:dyDescent="0.45"/>
  <cols>
    <col min="1" max="1" width="17" bestFit="1" customWidth="1"/>
    <col min="2" max="2" width="14.9296875" bestFit="1" customWidth="1"/>
    <col min="3" max="3" width="13.59765625" bestFit="1" customWidth="1"/>
    <col min="4" max="4" width="7.1328125" customWidth="1"/>
    <col min="6" max="6" width="20.3984375" style="47" bestFit="1" customWidth="1"/>
    <col min="11" max="11" width="16.3984375" style="47" bestFit="1" customWidth="1"/>
    <col min="15" max="15" width="12.19921875" bestFit="1" customWidth="1"/>
    <col min="16" max="16" width="17.59765625" bestFit="1" customWidth="1"/>
    <col min="18" max="18" width="13.53125" bestFit="1" customWidth="1"/>
    <col min="20" max="20" width="9.86328125" bestFit="1" customWidth="1"/>
    <col min="28" max="28" width="12" bestFit="1" customWidth="1"/>
    <col min="29" max="29" width="17.796875" bestFit="1" customWidth="1"/>
    <col min="30" max="30" width="11.06640625" bestFit="1" customWidth="1"/>
  </cols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7" t="s">
        <v>5</v>
      </c>
      <c r="G1" t="s">
        <v>6</v>
      </c>
      <c r="H1" t="s">
        <v>7</v>
      </c>
      <c r="I1" t="s">
        <v>8</v>
      </c>
      <c r="J1" t="s">
        <v>9</v>
      </c>
      <c r="K1" s="4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45">
      <c r="A2">
        <v>33</v>
      </c>
      <c r="B2">
        <v>33</v>
      </c>
      <c r="C2" s="25">
        <f>'Timing Sheet'!K2</f>
        <v>256</v>
      </c>
      <c r="D2">
        <v>1</v>
      </c>
      <c r="F2" s="47" t="str">
        <f>'Timing Sheet'!E2</f>
        <v>Rocket(1)</v>
      </c>
      <c r="I2">
        <v>0</v>
      </c>
      <c r="J2">
        <v>0</v>
      </c>
      <c r="K2" s="47" t="str">
        <f>'Timing Sheet'!E2</f>
        <v>Rocket(1)</v>
      </c>
      <c r="L2" t="s">
        <v>50</v>
      </c>
      <c r="M2" t="str">
        <f>'Timing Sheet'!F2</f>
        <v>Rocket</v>
      </c>
      <c r="N2" t="s">
        <v>34</v>
      </c>
      <c r="O2" t="str">
        <f>'Timing Sheet'!M2</f>
        <v>Pos-01</v>
      </c>
      <c r="P2">
        <v>91.44</v>
      </c>
      <c r="Q2" t="s">
        <v>36</v>
      </c>
      <c r="R2">
        <f>'Timing Sheet'!N2</f>
        <v>1</v>
      </c>
      <c r="T2">
        <f>'Timing Sheet'!L2</f>
        <v>1</v>
      </c>
      <c r="Y2" t="s">
        <v>57</v>
      </c>
      <c r="AB2" s="1">
        <f>'Timing Sheet'!O2</f>
        <v>2.9629629629629628E-3</v>
      </c>
      <c r="AC2" s="1">
        <f>'Timing Sheet'!J2</f>
        <v>3.0092592592592593E-3</v>
      </c>
      <c r="AD2" s="1">
        <f>'Timing Sheet'!J2</f>
        <v>3.0092592592592593E-3</v>
      </c>
    </row>
    <row r="3" spans="1:32" x14ac:dyDescent="0.45">
      <c r="A3">
        <f>1+A2</f>
        <v>34</v>
      </c>
      <c r="B3">
        <f>1+B2</f>
        <v>34</v>
      </c>
      <c r="C3" s="25">
        <f>'Timing Sheet'!K3</f>
        <v>371.00000000000006</v>
      </c>
      <c r="D3">
        <v>2</v>
      </c>
      <c r="F3" s="47" t="str">
        <f>'Timing Sheet'!E3</f>
        <v>Rocket (2)</v>
      </c>
      <c r="I3">
        <v>0</v>
      </c>
      <c r="J3">
        <v>0</v>
      </c>
      <c r="K3" s="47" t="str">
        <f>'Timing Sheet'!E3</f>
        <v>Rocket (2)</v>
      </c>
      <c r="L3" t="s">
        <v>50</v>
      </c>
      <c r="M3" t="str">
        <f>'Timing Sheet'!F3</f>
        <v>Rocket</v>
      </c>
      <c r="N3" t="s">
        <v>34</v>
      </c>
      <c r="O3" t="str">
        <f>'Timing Sheet'!M3</f>
        <v>Pos-01</v>
      </c>
      <c r="P3">
        <v>92.44</v>
      </c>
      <c r="Q3" t="s">
        <v>36</v>
      </c>
      <c r="R3">
        <f>'Timing Sheet'!N3</f>
        <v>1</v>
      </c>
      <c r="T3">
        <f>'Timing Sheet'!L3</f>
        <v>2</v>
      </c>
      <c r="Y3" t="s">
        <v>59</v>
      </c>
      <c r="AB3" s="1">
        <f>'Timing Sheet'!O3</f>
        <v>4.293981481481482E-3</v>
      </c>
      <c r="AC3" s="1">
        <f>'Timing Sheet'!J3</f>
        <v>4.340277777777778E-3</v>
      </c>
      <c r="AD3" s="1">
        <f>'Timing Sheet'!J3</f>
        <v>4.340277777777778E-3</v>
      </c>
    </row>
    <row r="4" spans="1:32" x14ac:dyDescent="0.45">
      <c r="A4">
        <f t="shared" ref="A4:A62" si="0">1+A3</f>
        <v>35</v>
      </c>
      <c r="B4">
        <f t="shared" ref="B4:B62" si="1">1+B3</f>
        <v>35</v>
      </c>
      <c r="C4" s="25">
        <f>'Timing Sheet'!K4</f>
        <v>441</v>
      </c>
      <c r="D4">
        <v>3</v>
      </c>
      <c r="F4" s="47" t="str">
        <f>'Timing Sheet'!E4</f>
        <v>Rocket (3)</v>
      </c>
      <c r="I4">
        <v>0</v>
      </c>
      <c r="J4">
        <v>0</v>
      </c>
      <c r="K4" s="47" t="str">
        <f>'Timing Sheet'!E4</f>
        <v>Rocket (3)</v>
      </c>
      <c r="L4" t="s">
        <v>50</v>
      </c>
      <c r="M4" t="str">
        <f>'Timing Sheet'!F4</f>
        <v>Rocket</v>
      </c>
      <c r="N4" t="s">
        <v>34</v>
      </c>
      <c r="O4" t="str">
        <f>'Timing Sheet'!M4</f>
        <v>Pos-01</v>
      </c>
      <c r="P4">
        <v>93.44</v>
      </c>
      <c r="Q4" t="s">
        <v>36</v>
      </c>
      <c r="R4">
        <f>'Timing Sheet'!N4</f>
        <v>1</v>
      </c>
      <c r="T4">
        <f>'Timing Sheet'!L4</f>
        <v>3</v>
      </c>
      <c r="Y4" t="s">
        <v>61</v>
      </c>
      <c r="AB4" s="1">
        <f>'Timing Sheet'!O4</f>
        <v>5.1041666666666666E-3</v>
      </c>
      <c r="AC4" s="1">
        <f>'Timing Sheet'!J4</f>
        <v>5.1504629629629626E-3</v>
      </c>
      <c r="AD4" s="1">
        <f>'Timing Sheet'!J4</f>
        <v>5.1504629629629626E-3</v>
      </c>
    </row>
    <row r="5" spans="1:32" x14ac:dyDescent="0.45">
      <c r="A5">
        <f t="shared" si="0"/>
        <v>36</v>
      </c>
      <c r="B5">
        <f t="shared" si="1"/>
        <v>36</v>
      </c>
      <c r="C5" s="25">
        <f>'Timing Sheet'!K5</f>
        <v>489</v>
      </c>
      <c r="D5">
        <v>4</v>
      </c>
      <c r="F5" s="47" t="str">
        <f>'Timing Sheet'!E5</f>
        <v>Rocket (4)</v>
      </c>
      <c r="I5">
        <v>0</v>
      </c>
      <c r="J5">
        <v>0</v>
      </c>
      <c r="K5" s="47" t="str">
        <f>'Timing Sheet'!E5</f>
        <v>Rocket (4)</v>
      </c>
      <c r="L5" t="s">
        <v>50</v>
      </c>
      <c r="M5" t="str">
        <f>'Timing Sheet'!F5</f>
        <v>Rocket</v>
      </c>
      <c r="N5" t="s">
        <v>34</v>
      </c>
      <c r="O5" t="str">
        <f>'Timing Sheet'!M5</f>
        <v>Pos-01</v>
      </c>
      <c r="P5">
        <v>94.44</v>
      </c>
      <c r="Q5" t="s">
        <v>36</v>
      </c>
      <c r="R5">
        <f>'Timing Sheet'!N5</f>
        <v>1</v>
      </c>
      <c r="T5">
        <f>'Timing Sheet'!L5</f>
        <v>4</v>
      </c>
      <c r="Y5" t="s">
        <v>63</v>
      </c>
      <c r="AB5" s="1">
        <f>'Timing Sheet'!O5</f>
        <v>5.6597222222222222E-3</v>
      </c>
      <c r="AC5" s="1">
        <f>'Timing Sheet'!J5</f>
        <v>5.7060185185185183E-3</v>
      </c>
      <c r="AD5" s="1">
        <f>'Timing Sheet'!J5</f>
        <v>5.7060185185185183E-3</v>
      </c>
    </row>
    <row r="6" spans="1:32" x14ac:dyDescent="0.45">
      <c r="A6">
        <f t="shared" si="0"/>
        <v>37</v>
      </c>
      <c r="B6">
        <f t="shared" si="1"/>
        <v>37</v>
      </c>
      <c r="C6" s="25">
        <f>'Timing Sheet'!K6</f>
        <v>556</v>
      </c>
      <c r="D6">
        <v>5</v>
      </c>
      <c r="F6" s="47" t="str">
        <f>'Timing Sheet'!E6</f>
        <v>Rocket (5)</v>
      </c>
      <c r="I6">
        <v>0</v>
      </c>
      <c r="J6">
        <v>0</v>
      </c>
      <c r="K6" s="47" t="str">
        <f>'Timing Sheet'!E6</f>
        <v>Rocket (5)</v>
      </c>
      <c r="L6" t="s">
        <v>50</v>
      </c>
      <c r="M6" t="str">
        <f>'Timing Sheet'!F6</f>
        <v>Rocket</v>
      </c>
      <c r="N6" t="s">
        <v>34</v>
      </c>
      <c r="O6" t="str">
        <f>'Timing Sheet'!M6</f>
        <v>Pos-01</v>
      </c>
      <c r="P6">
        <v>95.44</v>
      </c>
      <c r="Q6" t="s">
        <v>36</v>
      </c>
      <c r="R6">
        <f>'Timing Sheet'!N6</f>
        <v>1</v>
      </c>
      <c r="T6">
        <f>'Timing Sheet'!L6</f>
        <v>5</v>
      </c>
      <c r="Y6" t="s">
        <v>65</v>
      </c>
      <c r="AB6" s="1">
        <f>'Timing Sheet'!O6</f>
        <v>6.4351851851851853E-3</v>
      </c>
      <c r="AC6" s="1">
        <f>'Timing Sheet'!J6</f>
        <v>6.4814814814814813E-3</v>
      </c>
      <c r="AD6" s="1">
        <f>'Timing Sheet'!J6</f>
        <v>6.4814814814814813E-3</v>
      </c>
    </row>
    <row r="7" spans="1:32" x14ac:dyDescent="0.45">
      <c r="A7">
        <f t="shared" si="0"/>
        <v>38</v>
      </c>
      <c r="B7">
        <f t="shared" si="1"/>
        <v>38</v>
      </c>
      <c r="C7" s="25">
        <f>'Timing Sheet'!K7</f>
        <v>623</v>
      </c>
      <c r="D7">
        <v>6</v>
      </c>
      <c r="F7" s="47" t="str">
        <f>'Timing Sheet'!E7</f>
        <v>Rocket (6)</v>
      </c>
      <c r="I7">
        <v>0</v>
      </c>
      <c r="J7">
        <v>0</v>
      </c>
      <c r="K7" s="47" t="str">
        <f>'Timing Sheet'!E7</f>
        <v>Rocket (6)</v>
      </c>
      <c r="L7" t="s">
        <v>50</v>
      </c>
      <c r="M7" t="str">
        <f>'Timing Sheet'!F7</f>
        <v>Rocket</v>
      </c>
      <c r="N7" t="s">
        <v>34</v>
      </c>
      <c r="O7" t="str">
        <f>'Timing Sheet'!M7</f>
        <v>Pos-01</v>
      </c>
      <c r="P7">
        <v>96.44</v>
      </c>
      <c r="Q7" t="s">
        <v>36</v>
      </c>
      <c r="R7">
        <f>'Timing Sheet'!N7</f>
        <v>1</v>
      </c>
      <c r="T7">
        <f>'Timing Sheet'!L7</f>
        <v>6</v>
      </c>
      <c r="Y7" t="s">
        <v>67</v>
      </c>
      <c r="AB7" s="1">
        <f>'Timing Sheet'!O7</f>
        <v>7.2106481481481483E-3</v>
      </c>
      <c r="AC7" s="1">
        <f>'Timing Sheet'!J7</f>
        <v>7.2569444444444443E-3</v>
      </c>
      <c r="AD7" s="1">
        <f>'Timing Sheet'!J7</f>
        <v>7.2569444444444443E-3</v>
      </c>
    </row>
    <row r="8" spans="1:32" x14ac:dyDescent="0.45">
      <c r="A8">
        <f t="shared" si="0"/>
        <v>39</v>
      </c>
      <c r="B8">
        <f t="shared" si="1"/>
        <v>39</v>
      </c>
      <c r="C8" s="25">
        <f>'Timing Sheet'!K8</f>
        <v>699.99999999999977</v>
      </c>
      <c r="D8">
        <v>7</v>
      </c>
      <c r="F8" s="47" t="str">
        <f>'Timing Sheet'!E8</f>
        <v>Rocket (7)</v>
      </c>
      <c r="I8">
        <v>0</v>
      </c>
      <c r="J8">
        <v>0</v>
      </c>
      <c r="K8" s="47" t="str">
        <f>'Timing Sheet'!E8</f>
        <v>Rocket (7)</v>
      </c>
      <c r="L8" t="s">
        <v>50</v>
      </c>
      <c r="M8" t="str">
        <f>'Timing Sheet'!F8</f>
        <v>Rocket</v>
      </c>
      <c r="N8" t="s">
        <v>34</v>
      </c>
      <c r="O8" t="str">
        <f>'Timing Sheet'!M8</f>
        <v>Pos-01</v>
      </c>
      <c r="P8">
        <v>97.44</v>
      </c>
      <c r="Q8" t="s">
        <v>36</v>
      </c>
      <c r="R8">
        <f>'Timing Sheet'!N8</f>
        <v>1</v>
      </c>
      <c r="T8">
        <f>'Timing Sheet'!L8</f>
        <v>7</v>
      </c>
      <c r="Y8" t="s">
        <v>69</v>
      </c>
      <c r="AB8" s="1">
        <f>'Timing Sheet'!O8</f>
        <v>8.1018518518518497E-3</v>
      </c>
      <c r="AC8" s="1">
        <f>'Timing Sheet'!J8</f>
        <v>8.1481481481481474E-3</v>
      </c>
      <c r="AD8" s="1">
        <f>'Timing Sheet'!J8</f>
        <v>8.1481481481481474E-3</v>
      </c>
    </row>
    <row r="9" spans="1:32" x14ac:dyDescent="0.45">
      <c r="A9">
        <f t="shared" si="0"/>
        <v>40</v>
      </c>
      <c r="B9">
        <f t="shared" si="1"/>
        <v>40</v>
      </c>
      <c r="C9" s="25">
        <f>'Timing Sheet'!K9</f>
        <v>701.99999999999989</v>
      </c>
      <c r="D9">
        <v>8</v>
      </c>
      <c r="F9" s="47" t="str">
        <f>'Timing Sheet'!E9</f>
        <v>American Anthem</v>
      </c>
      <c r="I9">
        <v>0</v>
      </c>
      <c r="J9">
        <v>0</v>
      </c>
      <c r="K9" s="47" t="str">
        <f>'Timing Sheet'!E9</f>
        <v>American Anthem</v>
      </c>
      <c r="L9" t="s">
        <v>50</v>
      </c>
      <c r="M9" t="str">
        <f>'Timing Sheet'!F9</f>
        <v>Cake</v>
      </c>
      <c r="N9" t="s">
        <v>34</v>
      </c>
      <c r="O9" t="str">
        <f>'Timing Sheet'!M9</f>
        <v>Pos-02</v>
      </c>
      <c r="P9">
        <v>98.44</v>
      </c>
      <c r="Q9" t="s">
        <v>36</v>
      </c>
      <c r="R9">
        <f>'Timing Sheet'!N9</f>
        <v>2</v>
      </c>
      <c r="T9">
        <f>'Timing Sheet'!L9</f>
        <v>1</v>
      </c>
      <c r="Y9" t="s">
        <v>71</v>
      </c>
      <c r="AB9" s="1">
        <f>'Timing Sheet'!O9</f>
        <v>8.1249999999999985E-3</v>
      </c>
      <c r="AC9" s="1">
        <f>'Timing Sheet'!J9</f>
        <v>8.1481481481481474E-3</v>
      </c>
      <c r="AD9" s="1">
        <f>'Timing Sheet'!J9</f>
        <v>8.1481481481481474E-3</v>
      </c>
    </row>
    <row r="10" spans="1:32" x14ac:dyDescent="0.45">
      <c r="A10">
        <f t="shared" si="0"/>
        <v>41</v>
      </c>
      <c r="B10">
        <f t="shared" si="1"/>
        <v>41</v>
      </c>
      <c r="C10" s="25">
        <f>'Timing Sheet'!K10</f>
        <v>731</v>
      </c>
      <c r="D10">
        <v>9</v>
      </c>
      <c r="F10" s="47" t="str">
        <f>'Timing Sheet'!E10</f>
        <v>Huge White Strobe</v>
      </c>
      <c r="I10">
        <v>0</v>
      </c>
      <c r="J10">
        <v>0</v>
      </c>
      <c r="K10" s="47" t="str">
        <f>'Timing Sheet'!E10</f>
        <v>Huge White Strobe</v>
      </c>
      <c r="L10" t="s">
        <v>50</v>
      </c>
      <c r="M10" t="str">
        <f>'Timing Sheet'!F10</f>
        <v>Cake</v>
      </c>
      <c r="N10" t="s">
        <v>34</v>
      </c>
      <c r="O10" t="str">
        <f>'Timing Sheet'!M10</f>
        <v>Pos-02</v>
      </c>
      <c r="P10">
        <v>99.44</v>
      </c>
      <c r="Q10" t="s">
        <v>36</v>
      </c>
      <c r="R10">
        <f>'Timing Sheet'!N10</f>
        <v>2</v>
      </c>
      <c r="T10">
        <f>'Timing Sheet'!L10</f>
        <v>2</v>
      </c>
      <c r="Y10" t="s">
        <v>73</v>
      </c>
      <c r="AB10" s="1">
        <f>'Timing Sheet'!O10</f>
        <v>8.4606481481481477E-3</v>
      </c>
      <c r="AC10" s="1">
        <f>'Timing Sheet'!J10</f>
        <v>8.4837962962962966E-3</v>
      </c>
      <c r="AD10" s="1">
        <f>'Timing Sheet'!J10</f>
        <v>8.4837962962962966E-3</v>
      </c>
    </row>
    <row r="11" spans="1:32" x14ac:dyDescent="0.45">
      <c r="A11">
        <f t="shared" si="0"/>
        <v>42</v>
      </c>
      <c r="B11">
        <f t="shared" si="1"/>
        <v>42</v>
      </c>
      <c r="C11" s="25">
        <f>'Timing Sheet'!K11</f>
        <v>758.99999999999989</v>
      </c>
      <c r="D11">
        <v>10</v>
      </c>
      <c r="F11" s="47" t="str">
        <f>'Timing Sheet'!E11</f>
        <v>Rocket (8)</v>
      </c>
      <c r="I11">
        <v>0</v>
      </c>
      <c r="J11">
        <v>0</v>
      </c>
      <c r="K11" s="47" t="str">
        <f>'Timing Sheet'!E11</f>
        <v>Rocket (8)</v>
      </c>
      <c r="L11" t="s">
        <v>50</v>
      </c>
      <c r="M11" t="str">
        <f>'Timing Sheet'!F11</f>
        <v>Rocket</v>
      </c>
      <c r="N11" t="s">
        <v>34</v>
      </c>
      <c r="O11" t="str">
        <f>'Timing Sheet'!M11</f>
        <v>Pos-01</v>
      </c>
      <c r="P11">
        <v>100.44</v>
      </c>
      <c r="Q11" t="s">
        <v>36</v>
      </c>
      <c r="R11">
        <f>'Timing Sheet'!N11</f>
        <v>1</v>
      </c>
      <c r="T11">
        <f>'Timing Sheet'!L11</f>
        <v>8</v>
      </c>
      <c r="Y11" t="s">
        <v>75</v>
      </c>
      <c r="AB11" s="1">
        <f>'Timing Sheet'!O11</f>
        <v>8.7847222222222215E-3</v>
      </c>
      <c r="AC11" s="1">
        <f>'Timing Sheet'!J11</f>
        <v>8.8310185185185193E-3</v>
      </c>
      <c r="AD11" s="1">
        <f>'Timing Sheet'!J11</f>
        <v>8.8310185185185193E-3</v>
      </c>
    </row>
    <row r="12" spans="1:32" x14ac:dyDescent="0.45">
      <c r="A12">
        <f t="shared" si="0"/>
        <v>43</v>
      </c>
      <c r="B12">
        <f t="shared" si="1"/>
        <v>43</v>
      </c>
      <c r="C12" s="25">
        <f>'Timing Sheet'!K12</f>
        <v>761</v>
      </c>
      <c r="D12">
        <v>11</v>
      </c>
      <c r="F12" s="47" t="str">
        <f>'Timing Sheet'!E12</f>
        <v>Melted Neon</v>
      </c>
      <c r="I12">
        <v>0</v>
      </c>
      <c r="J12">
        <v>0</v>
      </c>
      <c r="K12" s="47" t="str">
        <f>'Timing Sheet'!E12</f>
        <v>Melted Neon</v>
      </c>
      <c r="L12" t="s">
        <v>50</v>
      </c>
      <c r="M12" t="str">
        <f>'Timing Sheet'!F12</f>
        <v>Cake</v>
      </c>
      <c r="N12" t="s">
        <v>34</v>
      </c>
      <c r="O12" t="str">
        <f>'Timing Sheet'!M12</f>
        <v>Pos-02</v>
      </c>
      <c r="P12">
        <v>101.44</v>
      </c>
      <c r="Q12" t="s">
        <v>36</v>
      </c>
      <c r="R12">
        <f>'Timing Sheet'!N12</f>
        <v>2</v>
      </c>
      <c r="T12">
        <f>'Timing Sheet'!L12</f>
        <v>3</v>
      </c>
      <c r="Y12" t="s">
        <v>76</v>
      </c>
      <c r="AB12" s="1">
        <f>'Timing Sheet'!O12</f>
        <v>8.8078703703703704E-3</v>
      </c>
      <c r="AC12" s="1">
        <f>'Timing Sheet'!J12</f>
        <v>8.8310185185185193E-3</v>
      </c>
      <c r="AD12" s="1">
        <f>'Timing Sheet'!J12</f>
        <v>8.8310185185185193E-3</v>
      </c>
    </row>
    <row r="13" spans="1:32" x14ac:dyDescent="0.45">
      <c r="A13">
        <f t="shared" si="0"/>
        <v>44</v>
      </c>
      <c r="B13">
        <f t="shared" si="1"/>
        <v>44</v>
      </c>
      <c r="C13" s="25">
        <f>'Timing Sheet'!K13</f>
        <v>786</v>
      </c>
      <c r="D13">
        <v>12</v>
      </c>
      <c r="F13" s="47" t="str">
        <f>'Timing Sheet'!E13</f>
        <v>Mammoth Sun Ring</v>
      </c>
      <c r="I13">
        <v>0</v>
      </c>
      <c r="J13">
        <v>0</v>
      </c>
      <c r="K13" s="47" t="str">
        <f>'Timing Sheet'!E13</f>
        <v>Mammoth Sun Ring</v>
      </c>
      <c r="L13" t="s">
        <v>50</v>
      </c>
      <c r="M13" t="str">
        <f>'Timing Sheet'!F13</f>
        <v>Cake</v>
      </c>
      <c r="N13" t="s">
        <v>34</v>
      </c>
      <c r="O13" t="str">
        <f>'Timing Sheet'!M13</f>
        <v>Pos-01</v>
      </c>
      <c r="P13">
        <v>102.44</v>
      </c>
      <c r="Q13" t="s">
        <v>36</v>
      </c>
      <c r="R13">
        <f>'Timing Sheet'!N13</f>
        <v>1</v>
      </c>
      <c r="T13">
        <f>'Timing Sheet'!L13</f>
        <v>9</v>
      </c>
      <c r="Y13" t="s">
        <v>78</v>
      </c>
      <c r="AB13" s="1">
        <f>'Timing Sheet'!O13</f>
        <v>9.0972222222222218E-3</v>
      </c>
      <c r="AC13" s="1">
        <f>'Timing Sheet'!J13</f>
        <v>9.1203703703703707E-3</v>
      </c>
      <c r="AD13" s="1">
        <f>'Timing Sheet'!J13</f>
        <v>9.1203703703703707E-3</v>
      </c>
    </row>
    <row r="14" spans="1:32" x14ac:dyDescent="0.45">
      <c r="A14">
        <f t="shared" si="0"/>
        <v>45</v>
      </c>
      <c r="B14">
        <f t="shared" si="1"/>
        <v>45</v>
      </c>
      <c r="C14" s="25">
        <f>'Timing Sheet'!K14</f>
        <v>816</v>
      </c>
      <c r="D14">
        <v>13</v>
      </c>
      <c r="F14" s="47" t="str">
        <f>'Timing Sheet'!E14</f>
        <v>Willow Explosion</v>
      </c>
      <c r="I14">
        <v>0</v>
      </c>
      <c r="J14">
        <v>0</v>
      </c>
      <c r="K14" s="47" t="str">
        <f>'Timing Sheet'!E14</f>
        <v>Willow Explosion</v>
      </c>
      <c r="L14" t="s">
        <v>50</v>
      </c>
      <c r="M14" t="str">
        <f>'Timing Sheet'!F14</f>
        <v>Cake</v>
      </c>
      <c r="N14" t="s">
        <v>34</v>
      </c>
      <c r="O14" t="str">
        <f>'Timing Sheet'!M14</f>
        <v>Pos-02</v>
      </c>
      <c r="P14">
        <v>103.44</v>
      </c>
      <c r="Q14" t="s">
        <v>36</v>
      </c>
      <c r="R14">
        <f>'Timing Sheet'!N14</f>
        <v>2</v>
      </c>
      <c r="T14">
        <f>'Timing Sheet'!L14</f>
        <v>4</v>
      </c>
      <c r="Y14" t="s">
        <v>81</v>
      </c>
      <c r="AB14" s="1">
        <f>'Timing Sheet'!O14</f>
        <v>9.4444444444444445E-3</v>
      </c>
      <c r="AC14" s="1">
        <f>'Timing Sheet'!J14</f>
        <v>9.4675925925925934E-3</v>
      </c>
      <c r="AD14" s="1">
        <f>'Timing Sheet'!J14</f>
        <v>9.4675925925925934E-3</v>
      </c>
    </row>
    <row r="15" spans="1:32" x14ac:dyDescent="0.45">
      <c r="A15">
        <f t="shared" si="0"/>
        <v>46</v>
      </c>
      <c r="B15">
        <f t="shared" si="1"/>
        <v>46</v>
      </c>
      <c r="C15" s="25">
        <f>'Timing Sheet'!K15</f>
        <v>835.99999999999989</v>
      </c>
      <c r="D15">
        <v>14</v>
      </c>
      <c r="F15" s="47" t="str">
        <f>'Timing Sheet'!E15</f>
        <v>Flower Power</v>
      </c>
      <c r="I15">
        <v>0</v>
      </c>
      <c r="J15">
        <v>0</v>
      </c>
      <c r="K15" s="47" t="str">
        <f>'Timing Sheet'!E15</f>
        <v>Flower Power</v>
      </c>
      <c r="L15" t="s">
        <v>50</v>
      </c>
      <c r="M15" t="str">
        <f>'Timing Sheet'!F15</f>
        <v>Cake</v>
      </c>
      <c r="N15" t="s">
        <v>34</v>
      </c>
      <c r="O15" t="str">
        <f>'Timing Sheet'!M15</f>
        <v>Pos-02</v>
      </c>
      <c r="P15">
        <v>104.44</v>
      </c>
      <c r="Q15" t="s">
        <v>36</v>
      </c>
      <c r="R15">
        <f>'Timing Sheet'!N15</f>
        <v>2</v>
      </c>
      <c r="T15">
        <f>'Timing Sheet'!L15</f>
        <v>5</v>
      </c>
      <c r="Y15" t="s">
        <v>82</v>
      </c>
      <c r="AB15" s="1">
        <f>'Timing Sheet'!O15</f>
        <v>9.6759259259259246E-3</v>
      </c>
      <c r="AC15" s="1">
        <f>'Timing Sheet'!J15</f>
        <v>9.6990740740740735E-3</v>
      </c>
      <c r="AD15" s="1">
        <f>'Timing Sheet'!J15</f>
        <v>9.6990740740740735E-3</v>
      </c>
    </row>
    <row r="16" spans="1:32" x14ac:dyDescent="0.45">
      <c r="A16">
        <f t="shared" si="0"/>
        <v>47</v>
      </c>
      <c r="B16">
        <f t="shared" si="1"/>
        <v>47</v>
      </c>
      <c r="C16" s="25">
        <f>'Timing Sheet'!K16</f>
        <v>863.99999999999989</v>
      </c>
      <c r="D16">
        <v>15</v>
      </c>
      <c r="F16" s="47" t="str">
        <f>'Timing Sheet'!E16</f>
        <v>Rocket (9)</v>
      </c>
      <c r="I16">
        <v>0</v>
      </c>
      <c r="J16">
        <v>0</v>
      </c>
      <c r="K16" s="47" t="str">
        <f>'Timing Sheet'!E16</f>
        <v>Rocket (9)</v>
      </c>
      <c r="L16" t="s">
        <v>50</v>
      </c>
      <c r="M16" t="str">
        <f>'Timing Sheet'!F16</f>
        <v>Rocket</v>
      </c>
      <c r="N16" t="s">
        <v>34</v>
      </c>
      <c r="O16" t="str">
        <f>'Timing Sheet'!M16</f>
        <v>Pos-01</v>
      </c>
      <c r="P16">
        <v>105.44</v>
      </c>
      <c r="Q16" t="s">
        <v>36</v>
      </c>
      <c r="R16">
        <f>'Timing Sheet'!N16</f>
        <v>1</v>
      </c>
      <c r="T16">
        <f>'Timing Sheet'!L16</f>
        <v>10</v>
      </c>
      <c r="Y16" t="s">
        <v>84</v>
      </c>
      <c r="AB16" s="1">
        <f>'Timing Sheet'!O16</f>
        <v>9.9999999999999985E-3</v>
      </c>
      <c r="AC16" s="1">
        <f>'Timing Sheet'!J16</f>
        <v>1.0046296296296296E-2</v>
      </c>
      <c r="AD16" s="1">
        <f>'Timing Sheet'!J16</f>
        <v>1.0046296296296296E-2</v>
      </c>
    </row>
    <row r="17" spans="1:30" x14ac:dyDescent="0.45">
      <c r="A17">
        <f t="shared" si="0"/>
        <v>48</v>
      </c>
      <c r="B17">
        <f t="shared" si="1"/>
        <v>48</v>
      </c>
      <c r="C17" s="25">
        <f>'Timing Sheet'!K17</f>
        <v>865.99999999999989</v>
      </c>
      <c r="D17">
        <v>16</v>
      </c>
      <c r="F17" s="47" t="str">
        <f>'Timing Sheet'!E17</f>
        <v>Mammoth Brocade</v>
      </c>
      <c r="I17">
        <v>0</v>
      </c>
      <c r="J17">
        <v>0</v>
      </c>
      <c r="K17" s="47" t="str">
        <f>'Timing Sheet'!E17</f>
        <v>Mammoth Brocade</v>
      </c>
      <c r="L17" t="s">
        <v>50</v>
      </c>
      <c r="M17" t="str">
        <f>'Timing Sheet'!F17</f>
        <v>Cake</v>
      </c>
      <c r="N17" t="s">
        <v>34</v>
      </c>
      <c r="O17" t="str">
        <f>'Timing Sheet'!M17</f>
        <v>Pos-02</v>
      </c>
      <c r="P17">
        <v>106.44</v>
      </c>
      <c r="Q17" t="s">
        <v>36</v>
      </c>
      <c r="R17">
        <f>'Timing Sheet'!N17</f>
        <v>2</v>
      </c>
      <c r="T17">
        <f>'Timing Sheet'!L17</f>
        <v>6</v>
      </c>
      <c r="Y17" t="s">
        <v>86</v>
      </c>
      <c r="AB17" s="1">
        <f>'Timing Sheet'!O17</f>
        <v>1.0023148148148147E-2</v>
      </c>
      <c r="AC17" s="1">
        <f>'Timing Sheet'!J17</f>
        <v>1.0046296296296296E-2</v>
      </c>
      <c r="AD17" s="1">
        <f>'Timing Sheet'!J17</f>
        <v>1.0046296296296296E-2</v>
      </c>
    </row>
    <row r="18" spans="1:30" x14ac:dyDescent="0.45">
      <c r="A18">
        <f t="shared" si="0"/>
        <v>49</v>
      </c>
      <c r="B18">
        <f t="shared" si="1"/>
        <v>49</v>
      </c>
      <c r="C18" s="25">
        <f>'Timing Sheet'!K18</f>
        <v>901.99999999999989</v>
      </c>
      <c r="D18">
        <v>17</v>
      </c>
      <c r="F18" s="47" t="str">
        <f>'Timing Sheet'!E18</f>
        <v>Master 3x9 Two</v>
      </c>
      <c r="I18">
        <v>0</v>
      </c>
      <c r="J18">
        <v>0</v>
      </c>
      <c r="K18" s="47" t="str">
        <f>'Timing Sheet'!E18</f>
        <v>Master 3x9 Two</v>
      </c>
      <c r="L18" t="s">
        <v>50</v>
      </c>
      <c r="M18" t="str">
        <f>'Timing Sheet'!F18</f>
        <v>Cake</v>
      </c>
      <c r="N18" t="s">
        <v>34</v>
      </c>
      <c r="O18" t="str">
        <f>'Timing Sheet'!M18</f>
        <v>Pos-02</v>
      </c>
      <c r="P18">
        <v>107.44</v>
      </c>
      <c r="Q18" t="s">
        <v>36</v>
      </c>
      <c r="R18">
        <f>'Timing Sheet'!N18</f>
        <v>2</v>
      </c>
      <c r="T18">
        <f>'Timing Sheet'!L18</f>
        <v>7</v>
      </c>
      <c r="Y18" t="s">
        <v>88</v>
      </c>
      <c r="AB18" s="1">
        <f>'Timing Sheet'!O18</f>
        <v>1.0439814814814813E-2</v>
      </c>
      <c r="AC18" s="1">
        <f>'Timing Sheet'!J18</f>
        <v>1.0462962962962962E-2</v>
      </c>
      <c r="AD18" s="1">
        <f>'Timing Sheet'!J18</f>
        <v>1.0462962962962962E-2</v>
      </c>
    </row>
    <row r="19" spans="1:30" x14ac:dyDescent="0.45">
      <c r="A19">
        <f t="shared" si="0"/>
        <v>50</v>
      </c>
      <c r="B19">
        <f t="shared" si="1"/>
        <v>50</v>
      </c>
      <c r="C19" s="25">
        <f>'Timing Sheet'!K19</f>
        <v>920.99999999999989</v>
      </c>
      <c r="D19">
        <v>18</v>
      </c>
      <c r="F19" s="47" t="str">
        <f>'Timing Sheet'!E19</f>
        <v>Rocket (10)</v>
      </c>
      <c r="I19">
        <v>0</v>
      </c>
      <c r="J19">
        <v>0</v>
      </c>
      <c r="K19" s="47" t="str">
        <f>'Timing Sheet'!E19</f>
        <v>Rocket (10)</v>
      </c>
      <c r="L19" t="s">
        <v>50</v>
      </c>
      <c r="M19" t="str">
        <f>'Timing Sheet'!F19</f>
        <v>Rocket</v>
      </c>
      <c r="N19" t="s">
        <v>34</v>
      </c>
      <c r="O19" t="str">
        <f>'Timing Sheet'!M19</f>
        <v>Pos-01</v>
      </c>
      <c r="P19">
        <v>108.44</v>
      </c>
      <c r="Q19" t="s">
        <v>36</v>
      </c>
      <c r="R19">
        <f>'Timing Sheet'!N19</f>
        <v>1</v>
      </c>
      <c r="T19">
        <f>'Timing Sheet'!L19</f>
        <v>11</v>
      </c>
      <c r="Y19" t="s">
        <v>90</v>
      </c>
      <c r="AB19" s="1">
        <f>'Timing Sheet'!O19</f>
        <v>1.0659722222222221E-2</v>
      </c>
      <c r="AC19" s="1">
        <f>'Timing Sheet'!J19</f>
        <v>1.0706018518518519E-2</v>
      </c>
      <c r="AD19" s="1">
        <f>'Timing Sheet'!J19</f>
        <v>1.0706018518518519E-2</v>
      </c>
    </row>
    <row r="20" spans="1:30" x14ac:dyDescent="0.45">
      <c r="A20">
        <f t="shared" si="0"/>
        <v>51</v>
      </c>
      <c r="B20">
        <f t="shared" si="1"/>
        <v>51</v>
      </c>
      <c r="C20" s="25">
        <f>'Timing Sheet'!K20</f>
        <v>923</v>
      </c>
      <c r="D20">
        <v>19</v>
      </c>
      <c r="F20" s="47" t="str">
        <f>'Timing Sheet'!E20</f>
        <v>Uncle Sam</v>
      </c>
      <c r="I20">
        <v>0</v>
      </c>
      <c r="J20">
        <v>0</v>
      </c>
      <c r="K20" s="47" t="str">
        <f>'Timing Sheet'!E20</f>
        <v>Uncle Sam</v>
      </c>
      <c r="L20" t="s">
        <v>50</v>
      </c>
      <c r="M20" t="str">
        <f>'Timing Sheet'!F20</f>
        <v>Cake</v>
      </c>
      <c r="N20" t="s">
        <v>34</v>
      </c>
      <c r="O20" t="str">
        <f>'Timing Sheet'!M20</f>
        <v>Pos-02</v>
      </c>
      <c r="P20">
        <v>109.44</v>
      </c>
      <c r="Q20" t="s">
        <v>36</v>
      </c>
      <c r="R20">
        <f>'Timing Sheet'!N20</f>
        <v>2</v>
      </c>
      <c r="T20">
        <f>'Timing Sheet'!L20</f>
        <v>8</v>
      </c>
      <c r="Y20" t="s">
        <v>92</v>
      </c>
      <c r="AB20" s="1">
        <f>'Timing Sheet'!O20</f>
        <v>1.068287037037037E-2</v>
      </c>
      <c r="AC20" s="1">
        <f>'Timing Sheet'!J20</f>
        <v>1.0706018518518519E-2</v>
      </c>
      <c r="AD20" s="1">
        <f>'Timing Sheet'!J20</f>
        <v>1.0706018518518519E-2</v>
      </c>
    </row>
    <row r="21" spans="1:30" x14ac:dyDescent="0.45">
      <c r="A21">
        <f t="shared" si="0"/>
        <v>52</v>
      </c>
      <c r="B21">
        <f t="shared" si="1"/>
        <v>52</v>
      </c>
      <c r="C21" s="25">
        <f>'Timing Sheet'!K21</f>
        <v>948</v>
      </c>
      <c r="D21">
        <v>20</v>
      </c>
      <c r="F21" s="47" t="str">
        <f>'Timing Sheet'!E21</f>
        <v>Raikeo - JLP2301</v>
      </c>
      <c r="I21">
        <v>0</v>
      </c>
      <c r="J21">
        <v>0</v>
      </c>
      <c r="K21" s="47" t="str">
        <f>'Timing Sheet'!E21</f>
        <v>Raikeo - JLP2301</v>
      </c>
      <c r="L21" t="s">
        <v>50</v>
      </c>
      <c r="M21" t="str">
        <f>'Timing Sheet'!F21</f>
        <v>Cake</v>
      </c>
      <c r="N21" t="s">
        <v>34</v>
      </c>
      <c r="O21" t="str">
        <f>'Timing Sheet'!M21</f>
        <v>Pos-02</v>
      </c>
      <c r="P21">
        <v>110.44</v>
      </c>
      <c r="Q21" t="s">
        <v>36</v>
      </c>
      <c r="R21">
        <f>'Timing Sheet'!N21</f>
        <v>2</v>
      </c>
      <c r="T21">
        <f>'Timing Sheet'!L21</f>
        <v>9</v>
      </c>
      <c r="Y21" t="s">
        <v>93</v>
      </c>
      <c r="AB21" s="1">
        <f>'Timing Sheet'!O21</f>
        <v>1.0972222222222222E-2</v>
      </c>
      <c r="AC21" s="1">
        <f>'Timing Sheet'!J21</f>
        <v>1.0995370370370371E-2</v>
      </c>
      <c r="AD21" s="1">
        <f>'Timing Sheet'!J21</f>
        <v>1.0995370370370371E-2</v>
      </c>
    </row>
    <row r="22" spans="1:30" x14ac:dyDescent="0.45">
      <c r="A22">
        <f t="shared" si="0"/>
        <v>53</v>
      </c>
      <c r="B22">
        <f t="shared" si="1"/>
        <v>53</v>
      </c>
      <c r="C22" s="25">
        <f>'Timing Sheet'!K22</f>
        <v>962.99999999999989</v>
      </c>
      <c r="D22">
        <v>21</v>
      </c>
      <c r="F22" s="47" t="str">
        <f>'Timing Sheet'!E22</f>
        <v>Mammoth Crackle</v>
      </c>
      <c r="I22">
        <v>0</v>
      </c>
      <c r="J22">
        <v>0</v>
      </c>
      <c r="K22" s="47" t="str">
        <f>'Timing Sheet'!E22</f>
        <v>Mammoth Crackle</v>
      </c>
      <c r="L22" t="s">
        <v>50</v>
      </c>
      <c r="M22" t="str">
        <f>'Timing Sheet'!F22</f>
        <v>Cake</v>
      </c>
      <c r="N22" t="s">
        <v>34</v>
      </c>
      <c r="O22" t="str">
        <f>'Timing Sheet'!M22</f>
        <v>Pos-02</v>
      </c>
      <c r="P22">
        <v>111.44</v>
      </c>
      <c r="Q22" t="s">
        <v>36</v>
      </c>
      <c r="R22">
        <f>'Timing Sheet'!N22</f>
        <v>2</v>
      </c>
      <c r="T22">
        <f>'Timing Sheet'!L22</f>
        <v>10</v>
      </c>
      <c r="Y22" t="s">
        <v>95</v>
      </c>
      <c r="AB22" s="1">
        <f>'Timing Sheet'!O22</f>
        <v>1.1145833333333332E-2</v>
      </c>
      <c r="AC22" s="1">
        <f>'Timing Sheet'!J22</f>
        <v>1.1168981481481481E-2</v>
      </c>
      <c r="AD22" s="1">
        <f>'Timing Sheet'!J22</f>
        <v>1.1168981481481481E-2</v>
      </c>
    </row>
    <row r="23" spans="1:30" x14ac:dyDescent="0.45">
      <c r="A23">
        <f t="shared" si="0"/>
        <v>54</v>
      </c>
      <c r="B23">
        <f t="shared" si="1"/>
        <v>54</v>
      </c>
      <c r="C23" s="25">
        <f>'Timing Sheet'!K23</f>
        <v>972.99999999999989</v>
      </c>
      <c r="D23">
        <v>22</v>
      </c>
      <c r="F23" s="47" t="str">
        <f>'Timing Sheet'!E23</f>
        <v>Sassy</v>
      </c>
      <c r="I23">
        <v>0</v>
      </c>
      <c r="J23">
        <v>0</v>
      </c>
      <c r="K23" s="47" t="str">
        <f>'Timing Sheet'!E23</f>
        <v>Sassy</v>
      </c>
      <c r="L23" t="s">
        <v>50</v>
      </c>
      <c r="M23" t="str">
        <f>'Timing Sheet'!F23</f>
        <v>Cake</v>
      </c>
      <c r="N23" t="s">
        <v>34</v>
      </c>
      <c r="O23" t="str">
        <f>'Timing Sheet'!M23</f>
        <v>Pos-01</v>
      </c>
      <c r="P23">
        <v>112.44</v>
      </c>
      <c r="Q23" t="s">
        <v>36</v>
      </c>
      <c r="R23">
        <f>'Timing Sheet'!N23</f>
        <v>1</v>
      </c>
      <c r="T23">
        <f>'Timing Sheet'!L23</f>
        <v>12</v>
      </c>
      <c r="Y23" t="s">
        <v>96</v>
      </c>
      <c r="AB23" s="1">
        <f>'Timing Sheet'!O23</f>
        <v>1.1261574074074073E-2</v>
      </c>
      <c r="AC23" s="1">
        <f>'Timing Sheet'!J23</f>
        <v>1.1284722222222222E-2</v>
      </c>
      <c r="AD23" s="1">
        <f>'Timing Sheet'!J23</f>
        <v>1.1284722222222222E-2</v>
      </c>
    </row>
    <row r="24" spans="1:30" x14ac:dyDescent="0.45">
      <c r="A24">
        <f t="shared" si="0"/>
        <v>55</v>
      </c>
      <c r="B24">
        <f t="shared" si="1"/>
        <v>55</v>
      </c>
      <c r="C24" s="25">
        <f>'Timing Sheet'!K24</f>
        <v>989.99999999999989</v>
      </c>
      <c r="D24">
        <v>23</v>
      </c>
      <c r="F24" s="47" t="str">
        <f>'Timing Sheet'!E24</f>
        <v>Rack (H)</v>
      </c>
      <c r="I24">
        <v>0</v>
      </c>
      <c r="J24">
        <v>0</v>
      </c>
      <c r="K24" s="47" t="str">
        <f>'Timing Sheet'!E24</f>
        <v>Rack (H)</v>
      </c>
      <c r="L24" t="s">
        <v>50</v>
      </c>
      <c r="M24" t="str">
        <f>'Timing Sheet'!F24</f>
        <v>Shells</v>
      </c>
      <c r="N24" t="s">
        <v>34</v>
      </c>
      <c r="O24" t="str">
        <f>'Timing Sheet'!M24</f>
        <v>Pos-02</v>
      </c>
      <c r="P24">
        <v>113.44</v>
      </c>
      <c r="Q24" t="s">
        <v>36</v>
      </c>
      <c r="R24">
        <f>'Timing Sheet'!N24</f>
        <v>2</v>
      </c>
      <c r="T24">
        <f>'Timing Sheet'!L24</f>
        <v>11</v>
      </c>
      <c r="Y24" t="s">
        <v>98</v>
      </c>
      <c r="AB24" s="1">
        <f>'Timing Sheet'!O24</f>
        <v>1.1458333333333333E-2</v>
      </c>
      <c r="AC24" s="1">
        <f>'Timing Sheet'!J24</f>
        <v>1.1458333333333333E-2</v>
      </c>
      <c r="AD24" s="1">
        <f>'Timing Sheet'!J24</f>
        <v>1.1458333333333333E-2</v>
      </c>
    </row>
    <row r="25" spans="1:30" x14ac:dyDescent="0.45">
      <c r="A25">
        <f t="shared" si="0"/>
        <v>56</v>
      </c>
      <c r="B25">
        <f t="shared" si="1"/>
        <v>56</v>
      </c>
      <c r="C25" s="25">
        <f>'Timing Sheet'!K25</f>
        <v>997.99999999999989</v>
      </c>
      <c r="D25">
        <v>24</v>
      </c>
      <c r="F25" s="47" t="str">
        <f>'Timing Sheet'!E25</f>
        <v>Gorilla Warfare</v>
      </c>
      <c r="I25">
        <v>0</v>
      </c>
      <c r="J25">
        <v>0</v>
      </c>
      <c r="K25" s="47" t="str">
        <f>'Timing Sheet'!E25</f>
        <v>Gorilla Warfare</v>
      </c>
      <c r="L25" t="s">
        <v>50</v>
      </c>
      <c r="M25" t="str">
        <f>'Timing Sheet'!F25</f>
        <v>Cake</v>
      </c>
      <c r="N25" t="s">
        <v>34</v>
      </c>
      <c r="O25" t="str">
        <f>'Timing Sheet'!M25</f>
        <v>Pos-01</v>
      </c>
      <c r="P25">
        <v>114.44</v>
      </c>
      <c r="Q25" t="s">
        <v>36</v>
      </c>
      <c r="R25">
        <f>'Timing Sheet'!N25</f>
        <v>1</v>
      </c>
      <c r="T25">
        <f>'Timing Sheet'!L25</f>
        <v>13</v>
      </c>
      <c r="Y25" t="s">
        <v>100</v>
      </c>
      <c r="AB25" s="1">
        <f>'Timing Sheet'!O25</f>
        <v>1.1550925925925925E-2</v>
      </c>
      <c r="AC25" s="1">
        <f>'Timing Sheet'!J25</f>
        <v>1.1574074074074073E-2</v>
      </c>
      <c r="AD25" s="1">
        <f>'Timing Sheet'!J25</f>
        <v>1.1574074074074073E-2</v>
      </c>
    </row>
    <row r="26" spans="1:30" x14ac:dyDescent="0.45">
      <c r="A26">
        <f t="shared" si="0"/>
        <v>57</v>
      </c>
      <c r="B26">
        <f t="shared" si="1"/>
        <v>57</v>
      </c>
      <c r="C26" s="25">
        <f>'Timing Sheet'!K26</f>
        <v>1007.9999999999999</v>
      </c>
      <c r="D26">
        <v>25</v>
      </c>
      <c r="F26" s="47" t="str">
        <f>'Timing Sheet'!E26</f>
        <v>Guns for hire</v>
      </c>
      <c r="I26">
        <v>0</v>
      </c>
      <c r="J26">
        <v>0</v>
      </c>
      <c r="K26" s="47" t="str">
        <f>'Timing Sheet'!E26</f>
        <v>Guns for hire</v>
      </c>
      <c r="L26" t="s">
        <v>50</v>
      </c>
      <c r="M26" t="str">
        <f>'Timing Sheet'!F26</f>
        <v>Cake</v>
      </c>
      <c r="N26" t="s">
        <v>34</v>
      </c>
      <c r="O26" t="str">
        <f>'Timing Sheet'!M26</f>
        <v>Pos-02</v>
      </c>
      <c r="P26">
        <v>115.44</v>
      </c>
      <c r="Q26" t="s">
        <v>36</v>
      </c>
      <c r="R26">
        <f>'Timing Sheet'!N26</f>
        <v>2</v>
      </c>
      <c r="T26">
        <f>'Timing Sheet'!L26</f>
        <v>12</v>
      </c>
      <c r="Y26" t="s">
        <v>101</v>
      </c>
      <c r="AB26" s="1">
        <f>'Timing Sheet'!O26</f>
        <v>1.1666666666666665E-2</v>
      </c>
      <c r="AC26" s="1">
        <f>'Timing Sheet'!J26</f>
        <v>1.1689814814814814E-2</v>
      </c>
      <c r="AD26" s="1">
        <f>'Timing Sheet'!J26</f>
        <v>1.1689814814814814E-2</v>
      </c>
    </row>
    <row r="27" spans="1:30" x14ac:dyDescent="0.45">
      <c r="A27">
        <f t="shared" si="0"/>
        <v>58</v>
      </c>
      <c r="B27">
        <f t="shared" si="1"/>
        <v>58</v>
      </c>
      <c r="C27" s="25">
        <f>'Timing Sheet'!K27</f>
        <v>1013</v>
      </c>
      <c r="D27">
        <v>26</v>
      </c>
      <c r="F27" s="47" t="str">
        <f>'Timing Sheet'!E27</f>
        <v>Raikeo JLP2363</v>
      </c>
      <c r="I27">
        <v>0</v>
      </c>
      <c r="J27">
        <v>0</v>
      </c>
      <c r="K27" s="47" t="str">
        <f>'Timing Sheet'!E27</f>
        <v>Raikeo JLP2363</v>
      </c>
      <c r="L27" t="s">
        <v>50</v>
      </c>
      <c r="M27" t="str">
        <f>'Timing Sheet'!F27</f>
        <v>Cake</v>
      </c>
      <c r="N27" t="s">
        <v>34</v>
      </c>
      <c r="O27" t="str">
        <f>'Timing Sheet'!M27</f>
        <v>Pos-01</v>
      </c>
      <c r="P27">
        <v>116.44</v>
      </c>
      <c r="Q27" t="s">
        <v>36</v>
      </c>
      <c r="R27">
        <f>'Timing Sheet'!N27</f>
        <v>1</v>
      </c>
      <c r="T27">
        <f>'Timing Sheet'!L27</f>
        <v>14</v>
      </c>
      <c r="Y27" t="s">
        <v>103</v>
      </c>
      <c r="AB27" s="1">
        <f>'Timing Sheet'!O27</f>
        <v>1.1724537037037037E-2</v>
      </c>
      <c r="AC27" s="1">
        <f>'Timing Sheet'!J27</f>
        <v>1.1747685185185186E-2</v>
      </c>
      <c r="AD27" s="1">
        <f>'Timing Sheet'!J27</f>
        <v>1.1747685185185186E-2</v>
      </c>
    </row>
    <row r="28" spans="1:30" x14ac:dyDescent="0.45">
      <c r="A28">
        <f t="shared" si="0"/>
        <v>59</v>
      </c>
      <c r="B28">
        <f t="shared" si="1"/>
        <v>59</v>
      </c>
      <c r="C28" s="25">
        <f>'Timing Sheet'!K28</f>
        <v>1026</v>
      </c>
      <c r="D28">
        <v>27</v>
      </c>
      <c r="F28" s="47" t="str">
        <f>'Timing Sheet'!E28</f>
        <v>Rack (H)</v>
      </c>
      <c r="I28">
        <v>0</v>
      </c>
      <c r="J28">
        <v>0</v>
      </c>
      <c r="K28" s="47" t="str">
        <f>'Timing Sheet'!E28</f>
        <v>Rack (H)</v>
      </c>
      <c r="L28" t="s">
        <v>50</v>
      </c>
      <c r="M28" t="str">
        <f>'Timing Sheet'!F28</f>
        <v>Shells</v>
      </c>
      <c r="N28" t="s">
        <v>34</v>
      </c>
      <c r="O28" t="str">
        <f>'Timing Sheet'!M28</f>
        <v>Pos-02</v>
      </c>
      <c r="P28">
        <v>117.44</v>
      </c>
      <c r="Q28" t="s">
        <v>36</v>
      </c>
      <c r="R28">
        <f>'Timing Sheet'!N28</f>
        <v>2</v>
      </c>
      <c r="T28">
        <f>'Timing Sheet'!L28</f>
        <v>13</v>
      </c>
      <c r="Y28" t="s">
        <v>104</v>
      </c>
      <c r="AB28" s="1">
        <f>'Timing Sheet'!O28</f>
        <v>1.1875E-2</v>
      </c>
      <c r="AC28" s="1">
        <f>'Timing Sheet'!J28</f>
        <v>1.1875E-2</v>
      </c>
      <c r="AD28" s="1">
        <f>'Timing Sheet'!J28</f>
        <v>1.1875E-2</v>
      </c>
    </row>
    <row r="29" spans="1:30" x14ac:dyDescent="0.45">
      <c r="A29">
        <f t="shared" si="0"/>
        <v>60</v>
      </c>
      <c r="B29">
        <f t="shared" si="1"/>
        <v>60</v>
      </c>
      <c r="C29" s="25">
        <f>'Timing Sheet'!K29</f>
        <v>1028</v>
      </c>
      <c r="D29">
        <v>28</v>
      </c>
      <c r="F29" s="47" t="str">
        <f>'Timing Sheet'!E29</f>
        <v>Shredder</v>
      </c>
      <c r="I29">
        <v>0</v>
      </c>
      <c r="J29">
        <v>0</v>
      </c>
      <c r="K29" s="47" t="str">
        <f>'Timing Sheet'!E29</f>
        <v>Shredder</v>
      </c>
      <c r="L29" t="s">
        <v>50</v>
      </c>
      <c r="M29" t="str">
        <f>'Timing Sheet'!F29</f>
        <v>Cake</v>
      </c>
      <c r="N29" t="s">
        <v>34</v>
      </c>
      <c r="O29" t="str">
        <f>'Timing Sheet'!M29</f>
        <v>Pos-01</v>
      </c>
      <c r="P29">
        <v>118.44</v>
      </c>
      <c r="Q29" t="s">
        <v>36</v>
      </c>
      <c r="R29">
        <f>'Timing Sheet'!N29</f>
        <v>1</v>
      </c>
      <c r="T29">
        <f>'Timing Sheet'!L29</f>
        <v>15</v>
      </c>
      <c r="Y29" t="s">
        <v>106</v>
      </c>
      <c r="AB29" s="1">
        <f>'Timing Sheet'!O29</f>
        <v>1.1898148148148149E-2</v>
      </c>
      <c r="AC29" s="1">
        <f>'Timing Sheet'!J29</f>
        <v>1.1921296296296296E-2</v>
      </c>
      <c r="AD29" s="1">
        <f>'Timing Sheet'!J29</f>
        <v>1.1921296296296296E-2</v>
      </c>
    </row>
    <row r="30" spans="1:30" x14ac:dyDescent="0.45">
      <c r="A30">
        <f t="shared" si="0"/>
        <v>61</v>
      </c>
      <c r="B30">
        <f t="shared" si="1"/>
        <v>61</v>
      </c>
      <c r="C30" s="25">
        <f>'Timing Sheet'!K30</f>
        <v>1058</v>
      </c>
      <c r="D30">
        <v>29</v>
      </c>
      <c r="F30" s="47" t="str">
        <f>'Timing Sheet'!E30</f>
        <v>Raikeo JLP2339</v>
      </c>
      <c r="I30">
        <v>0</v>
      </c>
      <c r="J30">
        <v>0</v>
      </c>
      <c r="K30" s="47" t="str">
        <f>'Timing Sheet'!E30</f>
        <v>Raikeo JLP2339</v>
      </c>
      <c r="L30" t="s">
        <v>50</v>
      </c>
      <c r="M30" t="str">
        <f>'Timing Sheet'!F30</f>
        <v>Cake</v>
      </c>
      <c r="N30" t="s">
        <v>34</v>
      </c>
      <c r="O30" t="str">
        <f>'Timing Sheet'!M30</f>
        <v>Pos-02</v>
      </c>
      <c r="P30">
        <v>119.44</v>
      </c>
      <c r="Q30" t="s">
        <v>36</v>
      </c>
      <c r="R30">
        <f>'Timing Sheet'!N30</f>
        <v>2</v>
      </c>
      <c r="T30">
        <f>'Timing Sheet'!L30</f>
        <v>14</v>
      </c>
      <c r="Y30" t="s">
        <v>108</v>
      </c>
      <c r="AB30" s="1">
        <f>'Timing Sheet'!O30</f>
        <v>1.224537037037037E-2</v>
      </c>
      <c r="AC30" s="1">
        <f>'Timing Sheet'!J30</f>
        <v>1.2268518518518519E-2</v>
      </c>
      <c r="AD30" s="1">
        <f>'Timing Sheet'!J30</f>
        <v>1.2268518518518519E-2</v>
      </c>
    </row>
    <row r="31" spans="1:30" x14ac:dyDescent="0.45">
      <c r="A31">
        <f t="shared" si="0"/>
        <v>62</v>
      </c>
      <c r="B31">
        <f t="shared" si="1"/>
        <v>62</v>
      </c>
      <c r="C31" s="25">
        <f>'Timing Sheet'!K31</f>
        <v>1063</v>
      </c>
      <c r="D31">
        <v>30</v>
      </c>
      <c r="F31" s="47" t="str">
        <f>'Timing Sheet'!E31</f>
        <v>100 Shot</v>
      </c>
      <c r="I31">
        <v>0</v>
      </c>
      <c r="J31">
        <v>0</v>
      </c>
      <c r="K31" s="47" t="str">
        <f>'Timing Sheet'!E31</f>
        <v>100 Shot</v>
      </c>
      <c r="L31" t="s">
        <v>50</v>
      </c>
      <c r="M31" t="str">
        <f>'Timing Sheet'!F31</f>
        <v>Cake</v>
      </c>
      <c r="N31" t="s">
        <v>34</v>
      </c>
      <c r="O31" t="str">
        <f>'Timing Sheet'!M31</f>
        <v>Pos-01</v>
      </c>
      <c r="P31">
        <v>120.44</v>
      </c>
      <c r="Q31" t="s">
        <v>36</v>
      </c>
      <c r="R31">
        <f>'Timing Sheet'!N31</f>
        <v>1</v>
      </c>
      <c r="T31">
        <f>'Timing Sheet'!L31</f>
        <v>16</v>
      </c>
      <c r="Y31" t="s">
        <v>110</v>
      </c>
      <c r="AB31" s="1">
        <f>'Timing Sheet'!O31</f>
        <v>1.2303240740740741E-2</v>
      </c>
      <c r="AC31" s="1">
        <f>'Timing Sheet'!J31</f>
        <v>1.2326388888888888E-2</v>
      </c>
      <c r="AD31" s="1">
        <f>'Timing Sheet'!J31</f>
        <v>1.2326388888888888E-2</v>
      </c>
    </row>
    <row r="32" spans="1:30" x14ac:dyDescent="0.45">
      <c r="A32">
        <f t="shared" si="0"/>
        <v>63</v>
      </c>
      <c r="B32">
        <f t="shared" si="1"/>
        <v>63</v>
      </c>
      <c r="C32" s="25">
        <f>'Timing Sheet'!K32</f>
        <v>1078</v>
      </c>
      <c r="D32">
        <v>31</v>
      </c>
      <c r="F32" s="47" t="str">
        <f>'Timing Sheet'!E32</f>
        <v>Infraction</v>
      </c>
      <c r="I32">
        <v>0</v>
      </c>
      <c r="J32">
        <v>0</v>
      </c>
      <c r="K32" s="47" t="str">
        <f>'Timing Sheet'!E32</f>
        <v>Infraction</v>
      </c>
      <c r="L32" t="s">
        <v>50</v>
      </c>
      <c r="M32" t="str">
        <f>'Timing Sheet'!F32</f>
        <v>Cake</v>
      </c>
      <c r="N32" t="s">
        <v>34</v>
      </c>
      <c r="O32" t="str">
        <f>'Timing Sheet'!M32</f>
        <v>Pos-02</v>
      </c>
      <c r="P32">
        <v>121.44</v>
      </c>
      <c r="Q32" t="s">
        <v>36</v>
      </c>
      <c r="R32">
        <f>'Timing Sheet'!N32</f>
        <v>2</v>
      </c>
      <c r="T32">
        <f>'Timing Sheet'!L32</f>
        <v>15</v>
      </c>
      <c r="Y32" t="s">
        <v>112</v>
      </c>
      <c r="AB32" s="1">
        <f>'Timing Sheet'!O32</f>
        <v>1.2476851851851852E-2</v>
      </c>
      <c r="AC32" s="1">
        <f>'Timing Sheet'!J32</f>
        <v>1.2500000000000001E-2</v>
      </c>
      <c r="AD32" s="1">
        <f>'Timing Sheet'!J32</f>
        <v>1.2500000000000001E-2</v>
      </c>
    </row>
    <row r="33" spans="1:30" x14ac:dyDescent="0.45">
      <c r="A33">
        <f t="shared" si="0"/>
        <v>64</v>
      </c>
      <c r="B33">
        <f t="shared" si="1"/>
        <v>64</v>
      </c>
      <c r="C33" s="25">
        <f>'Timing Sheet'!K33</f>
        <v>1085</v>
      </c>
      <c r="D33">
        <v>32</v>
      </c>
      <c r="F33" s="47" t="str">
        <f>'Timing Sheet'!E33</f>
        <v>Rack (H)</v>
      </c>
      <c r="I33">
        <v>0</v>
      </c>
      <c r="J33">
        <v>0</v>
      </c>
      <c r="K33" s="47" t="str">
        <f>'Timing Sheet'!E33</f>
        <v>Rack (H)</v>
      </c>
      <c r="L33" t="s">
        <v>50</v>
      </c>
      <c r="M33" t="str">
        <f>'Timing Sheet'!F33</f>
        <v>Shells</v>
      </c>
      <c r="N33" t="s">
        <v>34</v>
      </c>
      <c r="O33" t="str">
        <f>'Timing Sheet'!M33</f>
        <v>Pos-01</v>
      </c>
      <c r="P33">
        <v>122.44</v>
      </c>
      <c r="Q33" t="s">
        <v>36</v>
      </c>
      <c r="R33">
        <f>'Timing Sheet'!N33</f>
        <v>1</v>
      </c>
      <c r="T33">
        <f>'Timing Sheet'!L33</f>
        <v>17</v>
      </c>
      <c r="Y33" t="s">
        <v>113</v>
      </c>
      <c r="AB33" s="1">
        <f>'Timing Sheet'!O33</f>
        <v>1.255787037037037E-2</v>
      </c>
      <c r="AC33" s="1">
        <f>'Timing Sheet'!J33</f>
        <v>1.255787037037037E-2</v>
      </c>
      <c r="AD33" s="1">
        <f>'Timing Sheet'!J33</f>
        <v>1.255787037037037E-2</v>
      </c>
    </row>
    <row r="34" spans="1:30" x14ac:dyDescent="0.45">
      <c r="A34">
        <f t="shared" si="0"/>
        <v>65</v>
      </c>
      <c r="B34">
        <f t="shared" si="1"/>
        <v>65</v>
      </c>
      <c r="C34" s="25">
        <f>'Timing Sheet'!K34</f>
        <v>1097.9999999999998</v>
      </c>
      <c r="D34">
        <v>33</v>
      </c>
      <c r="F34" s="47" t="str">
        <f>'Timing Sheet'!E34</f>
        <v>Raikeo - JLP2478</v>
      </c>
      <c r="I34">
        <v>0</v>
      </c>
      <c r="J34">
        <v>0</v>
      </c>
      <c r="K34" s="47" t="str">
        <f>'Timing Sheet'!E34</f>
        <v>Raikeo - JLP2478</v>
      </c>
      <c r="L34" t="s">
        <v>50</v>
      </c>
      <c r="M34" t="str">
        <f>'Timing Sheet'!F34</f>
        <v>Cake</v>
      </c>
      <c r="N34" t="s">
        <v>34</v>
      </c>
      <c r="O34" t="str">
        <f>'Timing Sheet'!M34</f>
        <v>Pos-02</v>
      </c>
      <c r="P34">
        <v>123.44</v>
      </c>
      <c r="Q34" t="s">
        <v>36</v>
      </c>
      <c r="R34">
        <f>'Timing Sheet'!N34</f>
        <v>2</v>
      </c>
      <c r="T34">
        <f>'Timing Sheet'!L34</f>
        <v>16</v>
      </c>
      <c r="Y34" t="s">
        <v>114</v>
      </c>
      <c r="AB34" s="1">
        <f>'Timing Sheet'!O34</f>
        <v>1.270833333333333E-2</v>
      </c>
      <c r="AC34" s="1">
        <f>'Timing Sheet'!J34</f>
        <v>1.2731481481481481E-2</v>
      </c>
      <c r="AD34" s="1">
        <f>'Timing Sheet'!J34</f>
        <v>1.2731481481481481E-2</v>
      </c>
    </row>
    <row r="35" spans="1:30" x14ac:dyDescent="0.45">
      <c r="A35">
        <f t="shared" si="0"/>
        <v>66</v>
      </c>
      <c r="B35">
        <f t="shared" si="1"/>
        <v>66</v>
      </c>
      <c r="C35" s="25">
        <f>'Timing Sheet'!K35</f>
        <v>1108</v>
      </c>
      <c r="D35">
        <v>34</v>
      </c>
      <c r="F35" s="47" t="str">
        <f>'Timing Sheet'!E35</f>
        <v xml:space="preserve">Midnight  </v>
      </c>
      <c r="I35">
        <v>0</v>
      </c>
      <c r="J35">
        <v>0</v>
      </c>
      <c r="K35" s="47" t="str">
        <f>'Timing Sheet'!E35</f>
        <v xml:space="preserve">Midnight  </v>
      </c>
      <c r="L35" t="s">
        <v>50</v>
      </c>
      <c r="M35" t="str">
        <f>'Timing Sheet'!F35</f>
        <v>Cake</v>
      </c>
      <c r="N35" t="s">
        <v>34</v>
      </c>
      <c r="O35" t="str">
        <f>'Timing Sheet'!M35</f>
        <v>Pos-01</v>
      </c>
      <c r="P35">
        <v>124.44</v>
      </c>
      <c r="Q35" t="s">
        <v>36</v>
      </c>
      <c r="R35">
        <f>'Timing Sheet'!N35</f>
        <v>1</v>
      </c>
      <c r="T35">
        <f>'Timing Sheet'!L35</f>
        <v>18</v>
      </c>
      <c r="Y35" t="s">
        <v>116</v>
      </c>
      <c r="AB35" s="1">
        <f>'Timing Sheet'!O35</f>
        <v>1.2824074074074075E-2</v>
      </c>
      <c r="AC35" s="1">
        <f>'Timing Sheet'!J35</f>
        <v>1.2847222222222222E-2</v>
      </c>
      <c r="AD35" s="1">
        <f>'Timing Sheet'!J35</f>
        <v>1.2847222222222222E-2</v>
      </c>
    </row>
    <row r="36" spans="1:30" x14ac:dyDescent="0.45">
      <c r="A36">
        <f t="shared" si="0"/>
        <v>67</v>
      </c>
      <c r="B36">
        <f t="shared" si="1"/>
        <v>67</v>
      </c>
      <c r="C36" s="25">
        <f>'Timing Sheet'!K36</f>
        <v>1118</v>
      </c>
      <c r="D36">
        <v>35</v>
      </c>
      <c r="F36" s="47" t="str">
        <f>'Timing Sheet'!E36</f>
        <v>Nuclear Sunrise</v>
      </c>
      <c r="I36">
        <v>0</v>
      </c>
      <c r="J36">
        <v>0</v>
      </c>
      <c r="K36" s="47" t="str">
        <f>'Timing Sheet'!E36</f>
        <v>Nuclear Sunrise</v>
      </c>
      <c r="L36" t="s">
        <v>50</v>
      </c>
      <c r="M36" t="str">
        <f>'Timing Sheet'!F36</f>
        <v>Cake</v>
      </c>
      <c r="N36" t="s">
        <v>34</v>
      </c>
      <c r="O36" t="str">
        <f>'Timing Sheet'!M36</f>
        <v>Pos-02</v>
      </c>
      <c r="P36">
        <v>125.44</v>
      </c>
      <c r="Q36" t="s">
        <v>36</v>
      </c>
      <c r="R36">
        <f>'Timing Sheet'!N36</f>
        <v>2</v>
      </c>
      <c r="T36">
        <f>'Timing Sheet'!L36</f>
        <v>17</v>
      </c>
      <c r="Y36" t="s">
        <v>118</v>
      </c>
      <c r="AB36" s="1">
        <f>'Timing Sheet'!O36</f>
        <v>1.2939814814814815E-2</v>
      </c>
      <c r="AC36" s="1">
        <f>'Timing Sheet'!J36</f>
        <v>1.2962962962962963E-2</v>
      </c>
      <c r="AD36" s="1">
        <f>'Timing Sheet'!J36</f>
        <v>1.2962962962962963E-2</v>
      </c>
    </row>
    <row r="37" spans="1:30" x14ac:dyDescent="0.45">
      <c r="A37">
        <f t="shared" si="0"/>
        <v>68</v>
      </c>
      <c r="B37">
        <f t="shared" si="1"/>
        <v>68</v>
      </c>
      <c r="C37" s="25">
        <f>'Timing Sheet'!K37</f>
        <v>1133</v>
      </c>
      <c r="D37">
        <v>36</v>
      </c>
      <c r="F37" s="47" t="str">
        <f>'Timing Sheet'!E37</f>
        <v>Phandemonium</v>
      </c>
      <c r="I37">
        <v>0</v>
      </c>
      <c r="J37">
        <v>0</v>
      </c>
      <c r="K37" s="47" t="str">
        <f>'Timing Sheet'!E37</f>
        <v>Phandemonium</v>
      </c>
      <c r="L37" t="s">
        <v>50</v>
      </c>
      <c r="M37" t="str">
        <f>'Timing Sheet'!F37</f>
        <v>Cake</v>
      </c>
      <c r="N37" t="s">
        <v>34</v>
      </c>
      <c r="O37" t="str">
        <f>'Timing Sheet'!M37</f>
        <v>Pos-01</v>
      </c>
      <c r="P37">
        <v>126.44</v>
      </c>
      <c r="Q37" t="s">
        <v>36</v>
      </c>
      <c r="R37">
        <f>'Timing Sheet'!N37</f>
        <v>1</v>
      </c>
      <c r="T37">
        <f>'Timing Sheet'!L37</f>
        <v>19</v>
      </c>
      <c r="Y37" t="s">
        <v>120</v>
      </c>
      <c r="AB37" s="1">
        <f>'Timing Sheet'!O37</f>
        <v>1.3113425925925926E-2</v>
      </c>
      <c r="AC37" s="1">
        <f>'Timing Sheet'!J37</f>
        <v>1.3136574074074075E-2</v>
      </c>
      <c r="AD37" s="1">
        <f>'Timing Sheet'!J37</f>
        <v>1.3136574074074075E-2</v>
      </c>
    </row>
    <row r="38" spans="1:30" x14ac:dyDescent="0.45">
      <c r="A38">
        <f t="shared" si="0"/>
        <v>69</v>
      </c>
      <c r="B38">
        <f t="shared" si="1"/>
        <v>69</v>
      </c>
      <c r="C38" s="25">
        <f>'Timing Sheet'!K38</f>
        <v>1145</v>
      </c>
      <c r="D38">
        <v>37</v>
      </c>
      <c r="F38" s="47" t="str">
        <f>'Timing Sheet'!E38</f>
        <v>Rack (H)</v>
      </c>
      <c r="I38">
        <v>0</v>
      </c>
      <c r="J38">
        <v>0</v>
      </c>
      <c r="K38" s="47" t="str">
        <f>'Timing Sheet'!E38</f>
        <v>Rack (H)</v>
      </c>
      <c r="L38" t="s">
        <v>50</v>
      </c>
      <c r="M38" t="str">
        <f>'Timing Sheet'!F38</f>
        <v>Shells</v>
      </c>
      <c r="N38" t="s">
        <v>34</v>
      </c>
      <c r="O38" t="str">
        <f>'Timing Sheet'!M38</f>
        <v>Pos-02</v>
      </c>
      <c r="P38">
        <v>127.44</v>
      </c>
      <c r="Q38" t="s">
        <v>36</v>
      </c>
      <c r="R38">
        <f>'Timing Sheet'!N38</f>
        <v>2</v>
      </c>
      <c r="T38">
        <f>'Timing Sheet'!L38</f>
        <v>18</v>
      </c>
      <c r="Y38" t="s">
        <v>377</v>
      </c>
      <c r="AB38" s="1">
        <f>'Timing Sheet'!O38</f>
        <v>1.3252314814814814E-2</v>
      </c>
      <c r="AC38" s="1">
        <f>'Timing Sheet'!J38</f>
        <v>1.3252314814814814E-2</v>
      </c>
      <c r="AD38" s="1">
        <f>'Timing Sheet'!J38</f>
        <v>1.3252314814814814E-2</v>
      </c>
    </row>
    <row r="39" spans="1:30" x14ac:dyDescent="0.45">
      <c r="A39">
        <f t="shared" si="0"/>
        <v>70</v>
      </c>
      <c r="B39">
        <f t="shared" si="1"/>
        <v>70</v>
      </c>
      <c r="C39" s="25">
        <f>'Timing Sheet'!K39</f>
        <v>1158</v>
      </c>
      <c r="D39">
        <v>38</v>
      </c>
      <c r="F39" s="47" t="str">
        <f>'Timing Sheet'!E39</f>
        <v>Ebitda</v>
      </c>
      <c r="I39">
        <v>0</v>
      </c>
      <c r="J39">
        <v>0</v>
      </c>
      <c r="K39" s="47" t="str">
        <f>'Timing Sheet'!E39</f>
        <v>Ebitda</v>
      </c>
      <c r="L39" t="s">
        <v>50</v>
      </c>
      <c r="M39" t="str">
        <f>'Timing Sheet'!F39</f>
        <v>Cake</v>
      </c>
      <c r="N39" t="s">
        <v>34</v>
      </c>
      <c r="O39" t="str">
        <f>'Timing Sheet'!M39</f>
        <v>Pos-01</v>
      </c>
      <c r="P39">
        <v>128.44</v>
      </c>
      <c r="Q39" t="s">
        <v>36</v>
      </c>
      <c r="R39">
        <f>'Timing Sheet'!N39</f>
        <v>1</v>
      </c>
      <c r="T39">
        <f>'Timing Sheet'!L39</f>
        <v>20</v>
      </c>
      <c r="Y39" t="s">
        <v>378</v>
      </c>
      <c r="AB39" s="1">
        <f>'Timing Sheet'!O39</f>
        <v>1.3402777777777777E-2</v>
      </c>
      <c r="AC39" s="1">
        <f>'Timing Sheet'!J39</f>
        <v>1.3425925925925926E-2</v>
      </c>
      <c r="AD39" s="1">
        <f>'Timing Sheet'!J39</f>
        <v>1.3425925925925926E-2</v>
      </c>
    </row>
    <row r="40" spans="1:30" x14ac:dyDescent="0.45">
      <c r="A40">
        <f t="shared" si="0"/>
        <v>71</v>
      </c>
      <c r="B40">
        <f t="shared" si="1"/>
        <v>71</v>
      </c>
      <c r="C40" s="25">
        <f>'Timing Sheet'!K40</f>
        <v>1163</v>
      </c>
      <c r="D40">
        <v>39</v>
      </c>
      <c r="F40" s="47" t="str">
        <f>'Timing Sheet'!E40</f>
        <v>Phandemonium</v>
      </c>
      <c r="I40">
        <v>0</v>
      </c>
      <c r="J40">
        <v>0</v>
      </c>
      <c r="K40" s="47" t="str">
        <f>'Timing Sheet'!E40</f>
        <v>Phandemonium</v>
      </c>
      <c r="L40" t="s">
        <v>50</v>
      </c>
      <c r="M40" t="str">
        <f>'Timing Sheet'!F40</f>
        <v>Cake</v>
      </c>
      <c r="N40" t="s">
        <v>34</v>
      </c>
      <c r="O40" t="str">
        <f>'Timing Sheet'!M40</f>
        <v>Pos-02</v>
      </c>
      <c r="P40">
        <v>129.44</v>
      </c>
      <c r="Q40" t="s">
        <v>36</v>
      </c>
      <c r="R40">
        <f>'Timing Sheet'!N40</f>
        <v>2</v>
      </c>
      <c r="T40">
        <f>'Timing Sheet'!L40</f>
        <v>19</v>
      </c>
      <c r="Y40" t="s">
        <v>379</v>
      </c>
      <c r="AB40" s="1">
        <f>'Timing Sheet'!O40</f>
        <v>1.3460648148148149E-2</v>
      </c>
      <c r="AC40" s="1">
        <f>'Timing Sheet'!J40</f>
        <v>1.3483796296296296E-2</v>
      </c>
      <c r="AD40" s="1">
        <f>'Timing Sheet'!J40</f>
        <v>1.3483796296296296E-2</v>
      </c>
    </row>
    <row r="41" spans="1:30" x14ac:dyDescent="0.45">
      <c r="A41">
        <f t="shared" si="0"/>
        <v>72</v>
      </c>
      <c r="B41">
        <f t="shared" si="1"/>
        <v>72</v>
      </c>
      <c r="C41" s="25">
        <f>'Timing Sheet'!K41</f>
        <v>1181</v>
      </c>
      <c r="D41">
        <v>40</v>
      </c>
      <c r="F41" s="47" t="str">
        <f>'Timing Sheet'!E41</f>
        <v>Rack (H)</v>
      </c>
      <c r="I41">
        <v>0</v>
      </c>
      <c r="J41">
        <v>0</v>
      </c>
      <c r="K41" s="47" t="str">
        <f>'Timing Sheet'!E41</f>
        <v>Rack (H)</v>
      </c>
      <c r="L41" t="s">
        <v>50</v>
      </c>
      <c r="M41" t="str">
        <f>'Timing Sheet'!F41</f>
        <v>Shells</v>
      </c>
      <c r="N41" t="s">
        <v>34</v>
      </c>
      <c r="O41" t="str">
        <f>'Timing Sheet'!M41</f>
        <v>Pos-01</v>
      </c>
      <c r="P41">
        <v>130.44</v>
      </c>
      <c r="Q41" t="s">
        <v>36</v>
      </c>
      <c r="R41">
        <f>'Timing Sheet'!N41</f>
        <v>1</v>
      </c>
      <c r="T41">
        <f>'Timing Sheet'!L41</f>
        <v>21</v>
      </c>
      <c r="Y41" t="s">
        <v>380</v>
      </c>
      <c r="AB41" s="1">
        <f>'Timing Sheet'!O41</f>
        <v>1.3668981481481482E-2</v>
      </c>
      <c r="AC41" s="1">
        <f>'Timing Sheet'!J41</f>
        <v>1.3668981481481482E-2</v>
      </c>
      <c r="AD41" s="1">
        <f>'Timing Sheet'!J41</f>
        <v>1.3668981481481482E-2</v>
      </c>
    </row>
    <row r="42" spans="1:30" x14ac:dyDescent="0.45">
      <c r="A42">
        <f t="shared" si="0"/>
        <v>73</v>
      </c>
      <c r="B42">
        <f t="shared" si="1"/>
        <v>73</v>
      </c>
      <c r="C42" s="25">
        <f>'Timing Sheet'!K42</f>
        <v>1183</v>
      </c>
      <c r="D42">
        <v>41</v>
      </c>
      <c r="F42" s="47" t="str">
        <f>'Timing Sheet'!E42</f>
        <v>Xane</v>
      </c>
      <c r="I42">
        <v>0</v>
      </c>
      <c r="J42">
        <v>0</v>
      </c>
      <c r="K42" s="47" t="str">
        <f>'Timing Sheet'!E42</f>
        <v>Xane</v>
      </c>
      <c r="L42" t="s">
        <v>50</v>
      </c>
      <c r="M42" t="str">
        <f>'Timing Sheet'!F42</f>
        <v>Cake</v>
      </c>
      <c r="N42" t="s">
        <v>34</v>
      </c>
      <c r="O42" t="str">
        <f>'Timing Sheet'!M42</f>
        <v>Pos-02</v>
      </c>
      <c r="P42">
        <v>131.44</v>
      </c>
      <c r="Q42" t="s">
        <v>36</v>
      </c>
      <c r="R42">
        <f>'Timing Sheet'!N42</f>
        <v>2</v>
      </c>
      <c r="T42">
        <f>'Timing Sheet'!L42</f>
        <v>20</v>
      </c>
      <c r="Y42" t="s">
        <v>381</v>
      </c>
      <c r="AB42" s="1">
        <f>'Timing Sheet'!O42</f>
        <v>1.369212962962963E-2</v>
      </c>
      <c r="AC42" s="1">
        <f>'Timing Sheet'!J42</f>
        <v>1.3715277777777778E-2</v>
      </c>
      <c r="AD42" s="1">
        <f>'Timing Sheet'!J42</f>
        <v>1.3715277777777778E-2</v>
      </c>
    </row>
    <row r="43" spans="1:30" x14ac:dyDescent="0.45">
      <c r="A43">
        <f t="shared" si="0"/>
        <v>74</v>
      </c>
      <c r="B43">
        <f t="shared" si="1"/>
        <v>74</v>
      </c>
      <c r="C43" s="25">
        <f>'Timing Sheet'!K43</f>
        <v>1216</v>
      </c>
      <c r="D43">
        <v>42</v>
      </c>
      <c r="F43" s="47" t="str">
        <f>'Timing Sheet'!E43</f>
        <v>Rack (H)</v>
      </c>
      <c r="I43">
        <v>0</v>
      </c>
      <c r="J43">
        <v>0</v>
      </c>
      <c r="K43" s="47" t="str">
        <f>'Timing Sheet'!E43</f>
        <v>Rack (H)</v>
      </c>
      <c r="L43" t="s">
        <v>50</v>
      </c>
      <c r="M43" t="str">
        <f>'Timing Sheet'!F43</f>
        <v>Shells</v>
      </c>
      <c r="N43" t="s">
        <v>34</v>
      </c>
      <c r="O43" t="str">
        <f>'Timing Sheet'!M43</f>
        <v>Pos-01</v>
      </c>
      <c r="P43">
        <v>132.44</v>
      </c>
      <c r="Q43" t="s">
        <v>36</v>
      </c>
      <c r="R43">
        <f>'Timing Sheet'!N43</f>
        <v>1</v>
      </c>
      <c r="T43">
        <f>'Timing Sheet'!L43</f>
        <v>22</v>
      </c>
      <c r="Y43" t="s">
        <v>382</v>
      </c>
      <c r="AB43" s="1">
        <f>'Timing Sheet'!O43</f>
        <v>1.4074074074074074E-2</v>
      </c>
      <c r="AC43" s="1">
        <f>'Timing Sheet'!J43</f>
        <v>1.4074074074074074E-2</v>
      </c>
      <c r="AD43" s="1">
        <f>'Timing Sheet'!J43</f>
        <v>1.4074074074074074E-2</v>
      </c>
    </row>
    <row r="44" spans="1:30" x14ac:dyDescent="0.45">
      <c r="A44">
        <f t="shared" si="0"/>
        <v>75</v>
      </c>
      <c r="B44">
        <f t="shared" si="1"/>
        <v>75</v>
      </c>
      <c r="C44" s="25">
        <f>'Timing Sheet'!K44</f>
        <v>1243</v>
      </c>
      <c r="D44">
        <v>43</v>
      </c>
      <c r="F44" s="47" t="str">
        <f>'Timing Sheet'!E44</f>
        <v>Piggy Bomb</v>
      </c>
      <c r="I44">
        <v>0</v>
      </c>
      <c r="J44">
        <v>0</v>
      </c>
      <c r="K44" s="47" t="str">
        <f>'Timing Sheet'!E44</f>
        <v>Piggy Bomb</v>
      </c>
      <c r="L44" t="s">
        <v>50</v>
      </c>
      <c r="M44" t="str">
        <f>'Timing Sheet'!F44</f>
        <v>Cake</v>
      </c>
      <c r="N44" t="s">
        <v>34</v>
      </c>
      <c r="O44" t="str">
        <f>'Timing Sheet'!M44</f>
        <v>Pos-02</v>
      </c>
      <c r="P44">
        <v>133.44</v>
      </c>
      <c r="Q44" t="s">
        <v>36</v>
      </c>
      <c r="R44">
        <f>'Timing Sheet'!N44</f>
        <v>2</v>
      </c>
      <c r="T44">
        <f>'Timing Sheet'!L44</f>
        <v>21</v>
      </c>
      <c r="Y44" t="s">
        <v>383</v>
      </c>
      <c r="AB44" s="1">
        <f>'Timing Sheet'!O44</f>
        <v>1.4386574074074074E-2</v>
      </c>
      <c r="AC44" s="1">
        <f>'Timing Sheet'!J44</f>
        <v>1.4409722222222223E-2</v>
      </c>
      <c r="AD44" s="1">
        <f>'Timing Sheet'!J44</f>
        <v>1.4409722222222223E-2</v>
      </c>
    </row>
    <row r="45" spans="1:30" x14ac:dyDescent="0.45">
      <c r="A45">
        <f t="shared" si="0"/>
        <v>76</v>
      </c>
      <c r="B45">
        <f t="shared" si="1"/>
        <v>76</v>
      </c>
      <c r="C45" s="25">
        <f>'Timing Sheet'!K45</f>
        <v>1266</v>
      </c>
      <c r="D45">
        <v>44</v>
      </c>
      <c r="F45" s="47" t="str">
        <f>'Timing Sheet'!E45</f>
        <v>Rack (M)</v>
      </c>
      <c r="I45">
        <v>0</v>
      </c>
      <c r="J45">
        <v>0</v>
      </c>
      <c r="K45" s="47" t="str">
        <f>'Timing Sheet'!E45</f>
        <v>Rack (M)</v>
      </c>
      <c r="L45" t="s">
        <v>50</v>
      </c>
      <c r="M45" t="str">
        <f>'Timing Sheet'!F45</f>
        <v>Shells</v>
      </c>
      <c r="N45" t="s">
        <v>34</v>
      </c>
      <c r="O45" t="str">
        <f>'Timing Sheet'!M45</f>
        <v>Pos-01</v>
      </c>
      <c r="P45">
        <v>134.44</v>
      </c>
      <c r="Q45" t="s">
        <v>36</v>
      </c>
      <c r="R45">
        <f>'Timing Sheet'!N45</f>
        <v>1</v>
      </c>
      <c r="T45">
        <f>'Timing Sheet'!L45</f>
        <v>23</v>
      </c>
      <c r="Y45" t="s">
        <v>384</v>
      </c>
      <c r="AB45" s="1">
        <f>'Timing Sheet'!O45</f>
        <v>1.4652777777777778E-2</v>
      </c>
      <c r="AC45" s="1">
        <f>'Timing Sheet'!J45</f>
        <v>1.4652777777777778E-2</v>
      </c>
      <c r="AD45" s="1">
        <f>'Timing Sheet'!J45</f>
        <v>1.4652777777777778E-2</v>
      </c>
    </row>
    <row r="46" spans="1:30" x14ac:dyDescent="0.45">
      <c r="A46">
        <f t="shared" si="0"/>
        <v>77</v>
      </c>
      <c r="B46">
        <f t="shared" si="1"/>
        <v>77</v>
      </c>
      <c r="C46" s="25">
        <f>'Timing Sheet'!K46</f>
        <v>1279</v>
      </c>
      <c r="D46">
        <v>45</v>
      </c>
      <c r="F46" s="47" t="str">
        <f>'Timing Sheet'!E46</f>
        <v>Rack (F)</v>
      </c>
      <c r="I46">
        <v>0</v>
      </c>
      <c r="J46">
        <v>0</v>
      </c>
      <c r="K46" s="47" t="str">
        <f>'Timing Sheet'!E46</f>
        <v>Rack (F)</v>
      </c>
      <c r="L46" t="s">
        <v>50</v>
      </c>
      <c r="M46" t="str">
        <f>'Timing Sheet'!F46</f>
        <v>Shells</v>
      </c>
      <c r="N46" t="s">
        <v>34</v>
      </c>
      <c r="O46" t="str">
        <f>'Timing Sheet'!M46</f>
        <v>Pos-02</v>
      </c>
      <c r="P46">
        <v>135.44</v>
      </c>
      <c r="Q46" t="s">
        <v>36</v>
      </c>
      <c r="R46">
        <f>'Timing Sheet'!N46</f>
        <v>2</v>
      </c>
      <c r="T46">
        <f>'Timing Sheet'!L46</f>
        <v>22</v>
      </c>
      <c r="Y46" t="s">
        <v>385</v>
      </c>
      <c r="AB46" s="1">
        <f>'Timing Sheet'!O46</f>
        <v>1.480324074074074E-2</v>
      </c>
      <c r="AC46" s="1">
        <f>'Timing Sheet'!J46</f>
        <v>1.480324074074074E-2</v>
      </c>
      <c r="AD46" s="1">
        <f>'Timing Sheet'!J46</f>
        <v>1.480324074074074E-2</v>
      </c>
    </row>
    <row r="47" spans="1:30" x14ac:dyDescent="0.45">
      <c r="A47">
        <f t="shared" si="0"/>
        <v>78</v>
      </c>
      <c r="B47">
        <f t="shared" si="1"/>
        <v>78</v>
      </c>
      <c r="C47" s="25">
        <f>'Timing Sheet'!K47</f>
        <v>1283</v>
      </c>
      <c r="D47">
        <v>46</v>
      </c>
      <c r="F47" s="47" t="str">
        <f>'Timing Sheet'!E47</f>
        <v>Kickass Cajun</v>
      </c>
      <c r="I47">
        <v>0</v>
      </c>
      <c r="J47">
        <v>0</v>
      </c>
      <c r="K47" s="47" t="str">
        <f>'Timing Sheet'!E47</f>
        <v>Kickass Cajun</v>
      </c>
      <c r="L47" t="s">
        <v>50</v>
      </c>
      <c r="M47" t="str">
        <f>'Timing Sheet'!F47</f>
        <v>Cake</v>
      </c>
      <c r="N47" t="s">
        <v>34</v>
      </c>
      <c r="O47" t="str">
        <f>'Timing Sheet'!M47</f>
        <v>Pos-01</v>
      </c>
      <c r="P47">
        <v>136.44</v>
      </c>
      <c r="Q47" t="s">
        <v>36</v>
      </c>
      <c r="R47">
        <f>'Timing Sheet'!N47</f>
        <v>1</v>
      </c>
      <c r="T47">
        <f>'Timing Sheet'!L47</f>
        <v>24</v>
      </c>
      <c r="Y47" t="s">
        <v>386</v>
      </c>
      <c r="AB47" s="1">
        <f>'Timing Sheet'!O47</f>
        <v>1.4849537037037038E-2</v>
      </c>
      <c r="AC47" s="1">
        <f>'Timing Sheet'!J47</f>
        <v>1.4872685185185185E-2</v>
      </c>
      <c r="AD47" s="1">
        <f>'Timing Sheet'!J47</f>
        <v>1.4872685185185185E-2</v>
      </c>
    </row>
    <row r="48" spans="1:30" x14ac:dyDescent="0.45">
      <c r="A48">
        <f t="shared" si="0"/>
        <v>79</v>
      </c>
      <c r="B48">
        <f t="shared" si="1"/>
        <v>79</v>
      </c>
      <c r="C48" s="25">
        <f>'Timing Sheet'!K48</f>
        <v>1298</v>
      </c>
      <c r="D48">
        <v>47</v>
      </c>
      <c r="F48" s="47" t="str">
        <f>'Timing Sheet'!E48</f>
        <v>Rack (F)</v>
      </c>
      <c r="I48">
        <v>0</v>
      </c>
      <c r="J48">
        <v>0</v>
      </c>
      <c r="K48" s="47" t="str">
        <f>'Timing Sheet'!E48</f>
        <v>Rack (F)</v>
      </c>
      <c r="L48" t="s">
        <v>50</v>
      </c>
      <c r="M48" t="str">
        <f>'Timing Sheet'!F48</f>
        <v>Shells</v>
      </c>
      <c r="N48" t="s">
        <v>34</v>
      </c>
      <c r="O48" t="str">
        <f>'Timing Sheet'!M48</f>
        <v>Pos-02</v>
      </c>
      <c r="P48">
        <v>137.44</v>
      </c>
      <c r="Q48" t="s">
        <v>36</v>
      </c>
      <c r="R48">
        <f>'Timing Sheet'!N48</f>
        <v>2</v>
      </c>
      <c r="T48">
        <f>'Timing Sheet'!L48</f>
        <v>23</v>
      </c>
      <c r="Y48" t="s">
        <v>387</v>
      </c>
      <c r="AB48" s="1">
        <f>'Timing Sheet'!O48</f>
        <v>1.5023148148148148E-2</v>
      </c>
      <c r="AC48" s="1">
        <f>'Timing Sheet'!J48</f>
        <v>1.5023148148148148E-2</v>
      </c>
      <c r="AD48" s="1">
        <f>'Timing Sheet'!J48</f>
        <v>1.5023148148148148E-2</v>
      </c>
    </row>
    <row r="49" spans="1:30" x14ac:dyDescent="0.45">
      <c r="A49">
        <f t="shared" si="0"/>
        <v>80</v>
      </c>
      <c r="B49">
        <f t="shared" si="1"/>
        <v>80</v>
      </c>
      <c r="C49" s="25">
        <f>'Timing Sheet'!K49</f>
        <v>1314</v>
      </c>
      <c r="D49">
        <v>48</v>
      </c>
      <c r="F49" s="47" t="str">
        <f>'Timing Sheet'!E49</f>
        <v>Rack (F)</v>
      </c>
      <c r="I49">
        <v>0</v>
      </c>
      <c r="J49">
        <v>0</v>
      </c>
      <c r="K49" s="47" t="str">
        <f>'Timing Sheet'!E49</f>
        <v>Rack (F)</v>
      </c>
      <c r="L49" t="s">
        <v>50</v>
      </c>
      <c r="M49" t="str">
        <f>'Timing Sheet'!F49</f>
        <v>Shells</v>
      </c>
      <c r="N49" t="s">
        <v>34</v>
      </c>
      <c r="O49" t="str">
        <f>'Timing Sheet'!M49</f>
        <v>Pos-02</v>
      </c>
      <c r="P49">
        <v>138.44</v>
      </c>
      <c r="Q49" t="s">
        <v>36</v>
      </c>
      <c r="R49">
        <f>'Timing Sheet'!N49</f>
        <v>2</v>
      </c>
      <c r="T49">
        <f>'Timing Sheet'!L49</f>
        <v>24</v>
      </c>
      <c r="Y49" t="s">
        <v>388</v>
      </c>
      <c r="AB49" s="1">
        <f>'Timing Sheet'!O49</f>
        <v>1.5208333333333334E-2</v>
      </c>
      <c r="AC49" s="1">
        <f>'Timing Sheet'!J49</f>
        <v>1.5208333333333334E-2</v>
      </c>
      <c r="AD49" s="1">
        <f>'Timing Sheet'!J49</f>
        <v>1.5208333333333334E-2</v>
      </c>
    </row>
    <row r="50" spans="1:30" x14ac:dyDescent="0.45">
      <c r="A50">
        <f t="shared" si="0"/>
        <v>81</v>
      </c>
      <c r="B50">
        <f t="shared" si="1"/>
        <v>81</v>
      </c>
      <c r="C50" s="25">
        <f>'Timing Sheet'!K50</f>
        <v>1313</v>
      </c>
      <c r="D50">
        <v>49</v>
      </c>
      <c r="F50" s="47" t="str">
        <f>'Timing Sheet'!E50</f>
        <v>Jackpot</v>
      </c>
      <c r="I50">
        <v>0</v>
      </c>
      <c r="J50">
        <v>0</v>
      </c>
      <c r="K50" s="47" t="str">
        <f>'Timing Sheet'!E50</f>
        <v>Jackpot</v>
      </c>
      <c r="L50" t="s">
        <v>50</v>
      </c>
      <c r="M50" t="str">
        <f>'Timing Sheet'!F50</f>
        <v>Cake</v>
      </c>
      <c r="N50" t="s">
        <v>34</v>
      </c>
      <c r="O50" t="str">
        <f>'Timing Sheet'!M50</f>
        <v>Pos-01</v>
      </c>
      <c r="P50">
        <v>139.44</v>
      </c>
      <c r="Q50" t="s">
        <v>36</v>
      </c>
      <c r="R50">
        <f>'Timing Sheet'!N50</f>
        <v>1</v>
      </c>
      <c r="T50">
        <f>'Timing Sheet'!L50</f>
        <v>25</v>
      </c>
      <c r="Y50" t="s">
        <v>389</v>
      </c>
      <c r="AB50" s="1">
        <f>'Timing Sheet'!O50</f>
        <v>1.5196759259259259E-2</v>
      </c>
      <c r="AC50" s="1">
        <f>'Timing Sheet'!J50</f>
        <v>1.5219907407407408E-2</v>
      </c>
      <c r="AD50" s="1">
        <f>'Timing Sheet'!J50</f>
        <v>1.5219907407407408E-2</v>
      </c>
    </row>
    <row r="51" spans="1:30" x14ac:dyDescent="0.45">
      <c r="A51">
        <f t="shared" si="0"/>
        <v>82</v>
      </c>
      <c r="B51">
        <f t="shared" si="1"/>
        <v>82</v>
      </c>
      <c r="C51" s="25">
        <f>'Timing Sheet'!K51</f>
        <v>1318</v>
      </c>
      <c r="D51">
        <v>50</v>
      </c>
      <c r="F51" s="47" t="str">
        <f>'Timing Sheet'!E51</f>
        <v>Hot Tamale</v>
      </c>
      <c r="I51">
        <v>0</v>
      </c>
      <c r="J51">
        <v>0</v>
      </c>
      <c r="K51" s="47" t="str">
        <f>'Timing Sheet'!E51</f>
        <v>Hot Tamale</v>
      </c>
      <c r="L51" t="s">
        <v>50</v>
      </c>
      <c r="M51" t="str">
        <f>'Timing Sheet'!F51</f>
        <v>Cake</v>
      </c>
      <c r="N51" t="s">
        <v>34</v>
      </c>
      <c r="O51" t="str">
        <f>'Timing Sheet'!M51</f>
        <v>Pos-01</v>
      </c>
      <c r="P51">
        <v>140.44</v>
      </c>
      <c r="Q51" t="s">
        <v>36</v>
      </c>
      <c r="R51">
        <f>'Timing Sheet'!N51</f>
        <v>1</v>
      </c>
      <c r="T51">
        <f>'Timing Sheet'!L51</f>
        <v>26</v>
      </c>
      <c r="Y51" t="s">
        <v>390</v>
      </c>
      <c r="AB51" s="1">
        <f>'Timing Sheet'!O51</f>
        <v>1.525462962962963E-2</v>
      </c>
      <c r="AC51" s="1">
        <f>'Timing Sheet'!J51</f>
        <v>1.5277777777777777E-2</v>
      </c>
      <c r="AD51" s="1">
        <f>'Timing Sheet'!J51</f>
        <v>1.5277777777777777E-2</v>
      </c>
    </row>
    <row r="52" spans="1:30" x14ac:dyDescent="0.45">
      <c r="A52">
        <f t="shared" si="0"/>
        <v>83</v>
      </c>
      <c r="B52">
        <f t="shared" si="1"/>
        <v>83</v>
      </c>
      <c r="C52" s="25">
        <f>'Timing Sheet'!K52</f>
        <v>1338</v>
      </c>
      <c r="D52">
        <v>51</v>
      </c>
      <c r="F52" s="47" t="str">
        <f>'Timing Sheet'!E52</f>
        <v>Rack (B)</v>
      </c>
      <c r="I52">
        <v>0</v>
      </c>
      <c r="J52">
        <v>0</v>
      </c>
      <c r="K52" s="47" t="str">
        <f>'Timing Sheet'!E52</f>
        <v>Rack (B)</v>
      </c>
      <c r="L52" t="s">
        <v>50</v>
      </c>
      <c r="M52" t="str">
        <f>'Timing Sheet'!F52</f>
        <v>Shells</v>
      </c>
      <c r="N52" t="s">
        <v>34</v>
      </c>
      <c r="O52" t="str">
        <f>'Timing Sheet'!M52</f>
        <v>Pos-02</v>
      </c>
      <c r="P52">
        <v>141.44</v>
      </c>
      <c r="Q52" t="s">
        <v>36</v>
      </c>
      <c r="R52">
        <f>'Timing Sheet'!N52</f>
        <v>2</v>
      </c>
      <c r="T52">
        <f>'Timing Sheet'!L52</f>
        <v>25</v>
      </c>
      <c r="Y52" t="s">
        <v>391</v>
      </c>
      <c r="AB52" s="1">
        <f>'Timing Sheet'!O52</f>
        <v>1.5486111111111112E-2</v>
      </c>
      <c r="AC52" s="1">
        <f>'Timing Sheet'!J52</f>
        <v>1.5486111111111112E-2</v>
      </c>
      <c r="AD52" s="1">
        <f>'Timing Sheet'!J52</f>
        <v>1.5486111111111112E-2</v>
      </c>
    </row>
    <row r="53" spans="1:30" x14ac:dyDescent="0.45">
      <c r="A53">
        <f t="shared" si="0"/>
        <v>84</v>
      </c>
      <c r="B53">
        <f t="shared" si="1"/>
        <v>84</v>
      </c>
      <c r="C53" s="25">
        <f>'Timing Sheet'!K53</f>
        <v>1358</v>
      </c>
      <c r="D53">
        <v>52</v>
      </c>
      <c r="F53" s="47" t="str">
        <f>'Timing Sheet'!E53</f>
        <v>Wickedly Awesome</v>
      </c>
      <c r="I53">
        <v>0</v>
      </c>
      <c r="J53">
        <v>0</v>
      </c>
      <c r="K53" s="47" t="str">
        <f>'Timing Sheet'!E53</f>
        <v>Wickedly Awesome</v>
      </c>
      <c r="L53" t="s">
        <v>50</v>
      </c>
      <c r="M53" t="str">
        <f>'Timing Sheet'!F53</f>
        <v>Cake</v>
      </c>
      <c r="N53" t="s">
        <v>34</v>
      </c>
      <c r="O53" t="str">
        <f>'Timing Sheet'!M53</f>
        <v>Pos-01</v>
      </c>
      <c r="P53">
        <v>142.44</v>
      </c>
      <c r="Q53" t="s">
        <v>36</v>
      </c>
      <c r="R53">
        <f>'Timing Sheet'!N53</f>
        <v>1</v>
      </c>
      <c r="T53">
        <f>'Timing Sheet'!L53</f>
        <v>27</v>
      </c>
      <c r="Y53" t="s">
        <v>392</v>
      </c>
      <c r="AB53" s="1">
        <f>'Timing Sheet'!O53</f>
        <v>1.5717592592592592E-2</v>
      </c>
      <c r="AC53" s="1">
        <f>'Timing Sheet'!J53</f>
        <v>1.5740740740740739E-2</v>
      </c>
      <c r="AD53" s="1">
        <f>'Timing Sheet'!J53</f>
        <v>1.5740740740740739E-2</v>
      </c>
    </row>
    <row r="54" spans="1:30" x14ac:dyDescent="0.45">
      <c r="A54">
        <f t="shared" si="0"/>
        <v>85</v>
      </c>
      <c r="B54">
        <f t="shared" si="1"/>
        <v>85</v>
      </c>
      <c r="C54" s="25">
        <f>'Timing Sheet'!K54</f>
        <v>1373.9999999999998</v>
      </c>
      <c r="D54">
        <v>53</v>
      </c>
      <c r="F54" s="47" t="str">
        <f>'Timing Sheet'!E54</f>
        <v>Rack (A)</v>
      </c>
      <c r="I54">
        <v>0</v>
      </c>
      <c r="J54">
        <v>0</v>
      </c>
      <c r="K54" s="47" t="str">
        <f>'Timing Sheet'!E54</f>
        <v>Rack (A)</v>
      </c>
      <c r="L54" t="s">
        <v>50</v>
      </c>
      <c r="M54" t="str">
        <f>'Timing Sheet'!F54</f>
        <v>Shells</v>
      </c>
      <c r="N54" t="s">
        <v>34</v>
      </c>
      <c r="O54" t="str">
        <f>'Timing Sheet'!M54</f>
        <v>Pos-02</v>
      </c>
      <c r="P54">
        <v>143.44</v>
      </c>
      <c r="Q54" t="s">
        <v>36</v>
      </c>
      <c r="R54">
        <f>'Timing Sheet'!N54</f>
        <v>2</v>
      </c>
      <c r="T54">
        <f>'Timing Sheet'!L54</f>
        <v>26</v>
      </c>
      <c r="Y54" t="s">
        <v>393</v>
      </c>
      <c r="AB54" s="1">
        <f>'Timing Sheet'!O54</f>
        <v>1.5902777777777776E-2</v>
      </c>
      <c r="AC54" s="1">
        <f>'Timing Sheet'!J54</f>
        <v>1.5902777777777776E-2</v>
      </c>
      <c r="AD54" s="1">
        <f>'Timing Sheet'!J54</f>
        <v>1.5902777777777776E-2</v>
      </c>
    </row>
    <row r="55" spans="1:30" x14ac:dyDescent="0.45">
      <c r="A55">
        <f t="shared" si="0"/>
        <v>86</v>
      </c>
      <c r="B55">
        <f t="shared" si="1"/>
        <v>86</v>
      </c>
      <c r="C55" s="25">
        <f>'Timing Sheet'!K55</f>
        <v>1398</v>
      </c>
      <c r="D55">
        <v>54</v>
      </c>
      <c r="F55" s="47" t="str">
        <f>'Timing Sheet'!E55</f>
        <v>Hot Tamale</v>
      </c>
      <c r="I55">
        <v>0</v>
      </c>
      <c r="J55">
        <v>0</v>
      </c>
      <c r="K55" s="47" t="str">
        <f>'Timing Sheet'!E55</f>
        <v>Hot Tamale</v>
      </c>
      <c r="L55" t="s">
        <v>50</v>
      </c>
      <c r="M55" t="str">
        <f>'Timing Sheet'!F55</f>
        <v>Cake</v>
      </c>
      <c r="N55" t="s">
        <v>34</v>
      </c>
      <c r="O55" t="str">
        <f>'Timing Sheet'!M55</f>
        <v>Pos-01</v>
      </c>
      <c r="P55">
        <v>144.44</v>
      </c>
      <c r="Q55" t="s">
        <v>36</v>
      </c>
      <c r="R55">
        <f>'Timing Sheet'!N55</f>
        <v>1</v>
      </c>
      <c r="T55">
        <f>'Timing Sheet'!L55</f>
        <v>28</v>
      </c>
      <c r="Y55" t="s">
        <v>394</v>
      </c>
      <c r="AB55" s="1">
        <f>'Timing Sheet'!O55</f>
        <v>1.6180555555555556E-2</v>
      </c>
      <c r="AC55" s="1">
        <f>'Timing Sheet'!J55</f>
        <v>1.6203703703703703E-2</v>
      </c>
      <c r="AD55" s="1">
        <f>'Timing Sheet'!J55</f>
        <v>1.6203703703703703E-2</v>
      </c>
    </row>
    <row r="56" spans="1:30" x14ac:dyDescent="0.45">
      <c r="A56">
        <f t="shared" si="0"/>
        <v>87</v>
      </c>
      <c r="B56">
        <f t="shared" si="1"/>
        <v>87</v>
      </c>
      <c r="C56" s="25">
        <f>'Timing Sheet'!K56</f>
        <v>1410</v>
      </c>
      <c r="D56">
        <v>55</v>
      </c>
      <c r="F56" s="47" t="str">
        <f>'Timing Sheet'!E56</f>
        <v>Rack (D)</v>
      </c>
      <c r="I56">
        <v>0</v>
      </c>
      <c r="J56">
        <v>0</v>
      </c>
      <c r="K56" s="47" t="str">
        <f>'Timing Sheet'!E56</f>
        <v>Rack (D)</v>
      </c>
      <c r="L56" t="s">
        <v>50</v>
      </c>
      <c r="M56" t="str">
        <f>'Timing Sheet'!F56</f>
        <v>Shells</v>
      </c>
      <c r="N56" t="s">
        <v>34</v>
      </c>
      <c r="O56" t="str">
        <f>'Timing Sheet'!M56</f>
        <v>Pos-02</v>
      </c>
      <c r="P56">
        <v>145.44</v>
      </c>
      <c r="Q56" t="s">
        <v>36</v>
      </c>
      <c r="R56">
        <f>'Timing Sheet'!N56</f>
        <v>2</v>
      </c>
      <c r="T56">
        <f>'Timing Sheet'!L56</f>
        <v>27</v>
      </c>
      <c r="Y56" t="s">
        <v>395</v>
      </c>
      <c r="AB56" s="1">
        <f>'Timing Sheet'!O56</f>
        <v>1.6319444444444445E-2</v>
      </c>
      <c r="AC56" s="1">
        <f>'Timing Sheet'!J56</f>
        <v>1.6319444444444445E-2</v>
      </c>
      <c r="AD56" s="1">
        <f>'Timing Sheet'!J56</f>
        <v>1.6319444444444445E-2</v>
      </c>
    </row>
    <row r="57" spans="1:30" x14ac:dyDescent="0.45">
      <c r="A57">
        <f t="shared" si="0"/>
        <v>88</v>
      </c>
      <c r="B57">
        <f t="shared" si="1"/>
        <v>88</v>
      </c>
      <c r="C57" s="25">
        <f>'Timing Sheet'!K57</f>
        <v>1414</v>
      </c>
      <c r="D57">
        <v>56</v>
      </c>
      <c r="F57" s="47" t="str">
        <f>'Timing Sheet'!E57</f>
        <v>PDL1</v>
      </c>
      <c r="I57">
        <v>0</v>
      </c>
      <c r="J57">
        <v>0</v>
      </c>
      <c r="K57" s="47" t="str">
        <f>'Timing Sheet'!E57</f>
        <v>PDL1</v>
      </c>
      <c r="L57" t="s">
        <v>50</v>
      </c>
      <c r="M57" t="str">
        <f>'Timing Sheet'!F57</f>
        <v>Sequencer</v>
      </c>
      <c r="N57" t="s">
        <v>34</v>
      </c>
      <c r="O57" t="str">
        <f>'Timing Sheet'!M57</f>
        <v>Pos-01</v>
      </c>
      <c r="P57">
        <v>146.44</v>
      </c>
      <c r="Q57" t="s">
        <v>36</v>
      </c>
      <c r="R57">
        <f>'Timing Sheet'!N57</f>
        <v>1</v>
      </c>
      <c r="T57">
        <f>'Timing Sheet'!L57</f>
        <v>29</v>
      </c>
      <c r="Y57" t="s">
        <v>396</v>
      </c>
      <c r="AB57" s="1">
        <f>'Timing Sheet'!O57</f>
        <v>1.636574074074074E-2</v>
      </c>
      <c r="AC57" s="1">
        <f>'Timing Sheet'!J57</f>
        <v>1.636574074074074E-2</v>
      </c>
      <c r="AD57" s="1">
        <f>'Timing Sheet'!J57</f>
        <v>1.636574074074074E-2</v>
      </c>
    </row>
    <row r="58" spans="1:30" x14ac:dyDescent="0.45">
      <c r="A58">
        <f t="shared" si="0"/>
        <v>89</v>
      </c>
      <c r="B58">
        <f t="shared" si="1"/>
        <v>89</v>
      </c>
      <c r="C58" s="25">
        <f>'Timing Sheet'!K58</f>
        <v>1418</v>
      </c>
      <c r="D58">
        <v>57</v>
      </c>
      <c r="F58" s="47" t="str">
        <f>'Timing Sheet'!E58</f>
        <v>Rack (D)</v>
      </c>
      <c r="I58">
        <v>0</v>
      </c>
      <c r="J58">
        <v>0</v>
      </c>
      <c r="K58" s="47" t="str">
        <f>'Timing Sheet'!E58</f>
        <v>Rack (D)</v>
      </c>
      <c r="L58" t="s">
        <v>50</v>
      </c>
      <c r="M58" t="str">
        <f>'Timing Sheet'!F58</f>
        <v>Shells</v>
      </c>
      <c r="N58" t="s">
        <v>34</v>
      </c>
      <c r="O58" t="str">
        <f>'Timing Sheet'!M58</f>
        <v>Pos-02</v>
      </c>
      <c r="P58">
        <v>147.44</v>
      </c>
      <c r="Q58" t="s">
        <v>36</v>
      </c>
      <c r="R58">
        <f>'Timing Sheet'!N58</f>
        <v>2</v>
      </c>
      <c r="T58">
        <f>'Timing Sheet'!L58</f>
        <v>28</v>
      </c>
      <c r="Y58" t="s">
        <v>397</v>
      </c>
      <c r="AB58" s="1">
        <f>'Timing Sheet'!O58</f>
        <v>1.6412037037037037E-2</v>
      </c>
      <c r="AC58" s="1">
        <f>'Timing Sheet'!J58</f>
        <v>1.6412037037037037E-2</v>
      </c>
      <c r="AD58" s="1">
        <f>'Timing Sheet'!J58</f>
        <v>1.6412037037037037E-2</v>
      </c>
    </row>
    <row r="59" spans="1:30" x14ac:dyDescent="0.45">
      <c r="A59">
        <f t="shared" si="0"/>
        <v>90</v>
      </c>
      <c r="B59">
        <f t="shared" si="1"/>
        <v>90</v>
      </c>
      <c r="C59" s="25">
        <f>'Timing Sheet'!K59</f>
        <v>1424</v>
      </c>
      <c r="D59">
        <v>58</v>
      </c>
      <c r="F59" s="47" t="str">
        <f>'Timing Sheet'!E59</f>
        <v>Rack (D)</v>
      </c>
      <c r="I59">
        <v>0</v>
      </c>
      <c r="J59">
        <v>0</v>
      </c>
      <c r="K59" s="47" t="str">
        <f>'Timing Sheet'!E59</f>
        <v>Rack (D)</v>
      </c>
      <c r="L59" t="s">
        <v>50</v>
      </c>
      <c r="M59" t="str">
        <f>'Timing Sheet'!F59</f>
        <v>Shells</v>
      </c>
      <c r="N59" t="s">
        <v>34</v>
      </c>
      <c r="O59" t="str">
        <f>'Timing Sheet'!M59</f>
        <v>Pos-02</v>
      </c>
      <c r="P59">
        <v>148.44</v>
      </c>
      <c r="Q59" t="s">
        <v>36</v>
      </c>
      <c r="R59">
        <f>'Timing Sheet'!N59</f>
        <v>2</v>
      </c>
      <c r="T59">
        <f>'Timing Sheet'!L59</f>
        <v>29</v>
      </c>
      <c r="Y59" t="s">
        <v>398</v>
      </c>
      <c r="AB59" s="1">
        <f>'Timing Sheet'!O59</f>
        <v>1.6481481481481482E-2</v>
      </c>
      <c r="AC59" s="1">
        <f>'Timing Sheet'!J59</f>
        <v>1.6481481481481482E-2</v>
      </c>
      <c r="AD59" s="1">
        <f>'Timing Sheet'!J59</f>
        <v>1.6481481481481482E-2</v>
      </c>
    </row>
    <row r="60" spans="1:30" x14ac:dyDescent="0.45">
      <c r="A60">
        <f t="shared" si="0"/>
        <v>91</v>
      </c>
      <c r="B60">
        <f t="shared" si="1"/>
        <v>91</v>
      </c>
      <c r="C60" s="25">
        <f>'Timing Sheet'!K60</f>
        <v>1426</v>
      </c>
      <c r="D60">
        <v>59</v>
      </c>
      <c r="F60" s="47" t="str">
        <f>'Timing Sheet'!E60</f>
        <v>PDL2</v>
      </c>
      <c r="I60">
        <v>0</v>
      </c>
      <c r="J60">
        <v>0</v>
      </c>
      <c r="K60" s="47" t="str">
        <f>'Timing Sheet'!E60</f>
        <v>PDL2</v>
      </c>
      <c r="L60" t="s">
        <v>50</v>
      </c>
      <c r="M60" t="str">
        <f>'Timing Sheet'!F60</f>
        <v>Sequencer</v>
      </c>
      <c r="N60" t="s">
        <v>34</v>
      </c>
      <c r="O60" t="str">
        <f>'Timing Sheet'!M60</f>
        <v>Pos-01</v>
      </c>
      <c r="P60">
        <v>149.44</v>
      </c>
      <c r="Q60" t="s">
        <v>36</v>
      </c>
      <c r="R60">
        <f>'Timing Sheet'!N60</f>
        <v>1</v>
      </c>
      <c r="T60">
        <f>'Timing Sheet'!L60</f>
        <v>30</v>
      </c>
      <c r="Y60" t="s">
        <v>399</v>
      </c>
      <c r="AB60" s="1">
        <f>'Timing Sheet'!O60</f>
        <v>1.650462962962963E-2</v>
      </c>
      <c r="AC60" s="1">
        <f>'Timing Sheet'!J60</f>
        <v>1.650462962962963E-2</v>
      </c>
      <c r="AD60" s="1">
        <f>'Timing Sheet'!J60</f>
        <v>1.650462962962963E-2</v>
      </c>
    </row>
    <row r="61" spans="1:30" x14ac:dyDescent="0.45">
      <c r="A61">
        <f t="shared" si="0"/>
        <v>92</v>
      </c>
      <c r="B61">
        <f t="shared" si="1"/>
        <v>92</v>
      </c>
      <c r="C61" s="25">
        <f>'Timing Sheet'!K61</f>
        <v>1428.0000000000002</v>
      </c>
      <c r="D61">
        <v>60</v>
      </c>
      <c r="F61" s="47" t="str">
        <f>'Timing Sheet'!E61</f>
        <v>Level The Playing Field</v>
      </c>
      <c r="I61">
        <v>0</v>
      </c>
      <c r="J61">
        <v>0</v>
      </c>
      <c r="K61" s="47" t="str">
        <f>'Timing Sheet'!E61</f>
        <v>Level The Playing Field</v>
      </c>
      <c r="L61" t="s">
        <v>50</v>
      </c>
      <c r="M61" t="str">
        <f>'Timing Sheet'!F61</f>
        <v>Cake</v>
      </c>
      <c r="N61" t="s">
        <v>34</v>
      </c>
      <c r="O61" t="str">
        <f>'Timing Sheet'!M61</f>
        <v>Pos-01</v>
      </c>
      <c r="P61">
        <v>150.44</v>
      </c>
      <c r="Q61" t="s">
        <v>36</v>
      </c>
      <c r="R61">
        <f>'Timing Sheet'!N61</f>
        <v>1</v>
      </c>
      <c r="T61">
        <f>'Timing Sheet'!L61</f>
        <v>31</v>
      </c>
      <c r="Y61" t="s">
        <v>400</v>
      </c>
      <c r="AB61" s="1">
        <f>'Timing Sheet'!O61</f>
        <v>1.652777777777778E-2</v>
      </c>
      <c r="AC61" s="1">
        <f>'Timing Sheet'!J61</f>
        <v>1.6550925925925927E-2</v>
      </c>
      <c r="AD61" s="1">
        <f>'Timing Sheet'!J61</f>
        <v>1.6550925925925927E-2</v>
      </c>
    </row>
    <row r="62" spans="1:30" x14ac:dyDescent="0.45">
      <c r="A62">
        <f t="shared" si="0"/>
        <v>93</v>
      </c>
      <c r="B62">
        <f t="shared" si="1"/>
        <v>93</v>
      </c>
      <c r="C62" s="25">
        <f>'Timing Sheet'!K62</f>
        <v>1438</v>
      </c>
      <c r="D62">
        <v>61</v>
      </c>
      <c r="F62" s="47" t="str">
        <f>'Timing Sheet'!E62</f>
        <v>Split Decision</v>
      </c>
      <c r="I62">
        <v>0</v>
      </c>
      <c r="J62">
        <v>0</v>
      </c>
      <c r="K62" s="47" t="str">
        <f>'Timing Sheet'!E62</f>
        <v>Split Decision</v>
      </c>
      <c r="L62" t="s">
        <v>50</v>
      </c>
      <c r="M62" t="str">
        <f>'Timing Sheet'!F62</f>
        <v>Cake</v>
      </c>
      <c r="N62" t="s">
        <v>34</v>
      </c>
      <c r="O62" t="str">
        <f>'Timing Sheet'!M62</f>
        <v>Pos-02</v>
      </c>
      <c r="P62">
        <v>151.44</v>
      </c>
      <c r="Q62" t="s">
        <v>36</v>
      </c>
      <c r="R62">
        <f>'Timing Sheet'!N62</f>
        <v>2</v>
      </c>
      <c r="T62">
        <f>'Timing Sheet'!L62</f>
        <v>30</v>
      </c>
      <c r="Y62" t="s">
        <v>401</v>
      </c>
      <c r="AB62" s="1">
        <f>'Timing Sheet'!O62</f>
        <v>1.6643518518518519E-2</v>
      </c>
      <c r="AC62" s="1">
        <f>'Timing Sheet'!J62</f>
        <v>1.6666666666666666E-2</v>
      </c>
      <c r="AD62" s="1">
        <f>'Timing Sheet'!J62</f>
        <v>1.6666666666666666E-2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F0C0-8510-4683-88B3-33E54FAB103A}">
  <dimension ref="B1:P115"/>
  <sheetViews>
    <sheetView workbookViewId="0">
      <pane ySplit="1" topLeftCell="A2" activePane="bottomLeft" state="frozen"/>
      <selection pane="bottomLeft" activeCell="C101" sqref="C101"/>
    </sheetView>
  </sheetViews>
  <sheetFormatPr defaultRowHeight="14.25" x14ac:dyDescent="0.45"/>
  <cols>
    <col min="3" max="3" width="11.265625" bestFit="1" customWidth="1"/>
    <col min="4" max="4" width="8.6640625" style="3" bestFit="1" customWidth="1"/>
    <col min="5" max="6" width="20.3984375" style="3" bestFit="1" customWidth="1"/>
    <col min="7" max="7" width="8.86328125" bestFit="1" customWidth="1"/>
    <col min="8" max="8" width="13.86328125" hidden="1" customWidth="1"/>
    <col min="9" max="9" width="14.796875" hidden="1" customWidth="1"/>
    <col min="10" max="10" width="14.86328125" hidden="1" customWidth="1"/>
    <col min="11" max="11" width="11.796875" hidden="1" customWidth="1"/>
    <col min="12" max="12" width="15.796875" hidden="1" customWidth="1"/>
    <col min="13" max="13" width="5.86328125" bestFit="1" customWidth="1"/>
    <col min="14" max="14" width="9.265625" bestFit="1" customWidth="1"/>
    <col min="15" max="15" width="8.46484375" hidden="1" customWidth="1"/>
    <col min="16" max="16" width="7.46484375" hidden="1" customWidth="1"/>
  </cols>
  <sheetData>
    <row r="1" spans="2:16" x14ac:dyDescent="0.45">
      <c r="B1" t="s">
        <v>165</v>
      </c>
      <c r="C1" t="s">
        <v>335</v>
      </c>
      <c r="D1" s="3" t="s">
        <v>166</v>
      </c>
      <c r="E1" s="3" t="s">
        <v>167</v>
      </c>
      <c r="F1" s="3" t="s">
        <v>168</v>
      </c>
      <c r="G1" t="s">
        <v>136</v>
      </c>
      <c r="H1" s="29" t="s">
        <v>169</v>
      </c>
      <c r="I1" s="29" t="s">
        <v>170</v>
      </c>
      <c r="J1" s="29" t="s">
        <v>171</v>
      </c>
      <c r="K1" s="29" t="s">
        <v>172</v>
      </c>
      <c r="L1" s="25" t="s">
        <v>2</v>
      </c>
      <c r="M1" t="s">
        <v>173</v>
      </c>
      <c r="N1" t="s">
        <v>174</v>
      </c>
      <c r="O1" s="29" t="s">
        <v>175</v>
      </c>
      <c r="P1" t="s">
        <v>176</v>
      </c>
    </row>
    <row r="2" spans="2:16" x14ac:dyDescent="0.45">
      <c r="C2">
        <v>1</v>
      </c>
      <c r="D2" s="3">
        <v>1</v>
      </c>
      <c r="E2" s="3" t="s">
        <v>318</v>
      </c>
      <c r="F2" s="3" t="s">
        <v>318</v>
      </c>
      <c r="G2" t="s">
        <v>33</v>
      </c>
      <c r="H2" s="29">
        <v>0</v>
      </c>
      <c r="I2" s="29">
        <v>0</v>
      </c>
      <c r="J2" s="29">
        <v>0</v>
      </c>
      <c r="K2" s="29">
        <v>1.1574074074074073E-5</v>
      </c>
      <c r="L2" s="25">
        <v>1</v>
      </c>
      <c r="M2">
        <v>1</v>
      </c>
      <c r="N2" t="s">
        <v>402</v>
      </c>
      <c r="O2" s="29">
        <v>1.1574074074074073E-5</v>
      </c>
      <c r="P2" s="29">
        <v>1.1574074074074073E-5</v>
      </c>
    </row>
    <row r="3" spans="2:16" x14ac:dyDescent="0.45">
      <c r="C3">
        <f>1+C2</f>
        <v>2</v>
      </c>
      <c r="D3" s="3">
        <v>2</v>
      </c>
      <c r="E3" s="3" t="s">
        <v>319</v>
      </c>
      <c r="F3" s="3" t="s">
        <v>319</v>
      </c>
      <c r="G3" t="s">
        <v>33</v>
      </c>
      <c r="H3" s="29">
        <v>0</v>
      </c>
      <c r="I3" s="29">
        <v>0</v>
      </c>
      <c r="J3" s="29">
        <v>0</v>
      </c>
      <c r="K3" s="29">
        <v>3.4722222222222222E-5</v>
      </c>
      <c r="L3" s="25">
        <v>3</v>
      </c>
      <c r="M3">
        <v>2</v>
      </c>
      <c r="N3" t="s">
        <v>402</v>
      </c>
      <c r="O3" s="29">
        <v>3.4722222222222222E-5</v>
      </c>
      <c r="P3" s="29">
        <v>3.4722222222222222E-5</v>
      </c>
    </row>
    <row r="4" spans="2:16" x14ac:dyDescent="0.45">
      <c r="C4">
        <f t="shared" ref="C4:C67" si="0">1+C3</f>
        <v>3</v>
      </c>
      <c r="D4" s="3">
        <v>3</v>
      </c>
      <c r="E4" s="3" t="s">
        <v>320</v>
      </c>
      <c r="F4" s="3" t="s">
        <v>320</v>
      </c>
      <c r="G4" t="s">
        <v>33</v>
      </c>
      <c r="H4" s="29">
        <v>0</v>
      </c>
      <c r="I4" s="29">
        <v>0</v>
      </c>
      <c r="J4" s="29">
        <v>0</v>
      </c>
      <c r="K4" s="29">
        <v>5.7870370370370373E-5</v>
      </c>
      <c r="L4" s="25">
        <v>5</v>
      </c>
      <c r="M4">
        <v>3</v>
      </c>
      <c r="N4" t="s">
        <v>402</v>
      </c>
      <c r="O4" s="29">
        <v>5.7870370370370373E-5</v>
      </c>
      <c r="P4" s="29">
        <v>5.7870370370370373E-5</v>
      </c>
    </row>
    <row r="5" spans="2:16" x14ac:dyDescent="0.45">
      <c r="B5" t="s">
        <v>321</v>
      </c>
      <c r="C5">
        <f t="shared" si="0"/>
        <v>4</v>
      </c>
      <c r="D5" s="3">
        <v>4</v>
      </c>
      <c r="E5" s="3" t="s">
        <v>283</v>
      </c>
      <c r="F5" s="3" t="s">
        <v>283</v>
      </c>
      <c r="G5" t="s">
        <v>38</v>
      </c>
      <c r="H5" s="29">
        <v>0</v>
      </c>
      <c r="I5" s="29">
        <v>0</v>
      </c>
      <c r="J5" s="29">
        <v>2.0833333333333333E-3</v>
      </c>
      <c r="K5" s="29">
        <v>5.7870370370370373E-5</v>
      </c>
      <c r="L5" s="25">
        <v>5</v>
      </c>
      <c r="M5">
        <v>4</v>
      </c>
      <c r="N5" t="s">
        <v>402</v>
      </c>
      <c r="O5" s="29">
        <v>5.7870370370370373E-5</v>
      </c>
      <c r="P5" s="29">
        <v>2.1412037037037038E-3</v>
      </c>
    </row>
    <row r="6" spans="2:16" x14ac:dyDescent="0.45">
      <c r="B6" t="s">
        <v>321</v>
      </c>
      <c r="C6">
        <f t="shared" si="0"/>
        <v>5</v>
      </c>
      <c r="D6" s="3">
        <v>5</v>
      </c>
      <c r="E6" s="3" t="s">
        <v>45</v>
      </c>
      <c r="F6" s="3" t="s">
        <v>45</v>
      </c>
      <c r="G6" t="s">
        <v>41</v>
      </c>
      <c r="H6" s="29">
        <v>0</v>
      </c>
      <c r="I6" s="29">
        <v>2.3148148148148147E-5</v>
      </c>
      <c r="J6" s="29">
        <v>1.1574074074074073E-5</v>
      </c>
      <c r="K6" s="29">
        <v>2.8935185185185184E-4</v>
      </c>
      <c r="L6" s="25">
        <v>22.999999999999996</v>
      </c>
      <c r="M6">
        <v>5</v>
      </c>
      <c r="N6" t="s">
        <v>402</v>
      </c>
      <c r="O6" s="29">
        <v>2.6620370370370367E-4</v>
      </c>
      <c r="P6" s="29">
        <v>3.0092592592592589E-4</v>
      </c>
    </row>
    <row r="7" spans="2:16" x14ac:dyDescent="0.45">
      <c r="B7" t="s">
        <v>321</v>
      </c>
      <c r="C7">
        <f t="shared" si="0"/>
        <v>6</v>
      </c>
      <c r="D7" s="3">
        <v>6</v>
      </c>
      <c r="E7" s="3" t="s">
        <v>363</v>
      </c>
      <c r="F7" s="3" t="s">
        <v>363</v>
      </c>
      <c r="G7" t="s">
        <v>41</v>
      </c>
      <c r="H7" s="29">
        <v>0</v>
      </c>
      <c r="I7" s="29">
        <v>2.3148148148148147E-5</v>
      </c>
      <c r="J7" s="29">
        <v>2.8935185185185184E-4</v>
      </c>
      <c r="K7" s="29">
        <v>4.0509259259259258E-4</v>
      </c>
      <c r="L7" s="25">
        <v>33</v>
      </c>
      <c r="M7">
        <v>6</v>
      </c>
      <c r="N7" t="s">
        <v>402</v>
      </c>
      <c r="O7" s="29">
        <v>3.8194444444444446E-4</v>
      </c>
      <c r="P7" s="29">
        <v>6.9444444444444436E-4</v>
      </c>
    </row>
    <row r="8" spans="2:16" x14ac:dyDescent="0.45">
      <c r="B8" t="s">
        <v>321</v>
      </c>
      <c r="C8">
        <f t="shared" si="0"/>
        <v>7</v>
      </c>
      <c r="D8" s="3">
        <v>7</v>
      </c>
      <c r="E8" s="3" t="s">
        <v>283</v>
      </c>
      <c r="F8" s="3" t="s">
        <v>283</v>
      </c>
      <c r="G8" t="s">
        <v>38</v>
      </c>
      <c r="H8" s="29">
        <v>0</v>
      </c>
      <c r="I8" s="29">
        <v>0</v>
      </c>
      <c r="J8" s="29">
        <v>2.0833333333333333E-3</v>
      </c>
      <c r="K8" s="29">
        <v>6.9444444444444447E-4</v>
      </c>
      <c r="L8" s="25">
        <v>60</v>
      </c>
      <c r="M8">
        <v>7</v>
      </c>
      <c r="N8" t="s">
        <v>402</v>
      </c>
      <c r="O8" s="29">
        <v>6.9444444444444447E-4</v>
      </c>
      <c r="P8" s="29">
        <v>2.7777777777777779E-3</v>
      </c>
    </row>
    <row r="9" spans="2:16" x14ac:dyDescent="0.45">
      <c r="B9" t="s">
        <v>321</v>
      </c>
      <c r="C9">
        <f t="shared" si="0"/>
        <v>8</v>
      </c>
      <c r="D9" s="3">
        <v>8</v>
      </c>
      <c r="E9" s="3" t="s">
        <v>356</v>
      </c>
      <c r="F9" s="3" t="s">
        <v>356</v>
      </c>
      <c r="G9" t="s">
        <v>41</v>
      </c>
      <c r="H9" s="29">
        <v>0</v>
      </c>
      <c r="I9" s="29">
        <v>2.3148148148148147E-5</v>
      </c>
      <c r="J9" s="29">
        <v>2.0833333333333335E-4</v>
      </c>
      <c r="K9" s="29">
        <v>7.0601851851851847E-4</v>
      </c>
      <c r="L9" s="25">
        <v>59</v>
      </c>
      <c r="M9">
        <v>8</v>
      </c>
      <c r="N9" t="s">
        <v>402</v>
      </c>
      <c r="O9" s="29">
        <v>6.8287037037037036E-4</v>
      </c>
      <c r="P9" s="29">
        <v>9.1435185185185185E-4</v>
      </c>
    </row>
    <row r="10" spans="2:16" x14ac:dyDescent="0.45">
      <c r="B10" t="s">
        <v>321</v>
      </c>
      <c r="C10">
        <f t="shared" si="0"/>
        <v>9</v>
      </c>
      <c r="D10" s="3">
        <v>9</v>
      </c>
      <c r="E10" s="3" t="s">
        <v>358</v>
      </c>
      <c r="F10" s="3" t="s">
        <v>358</v>
      </c>
      <c r="G10" t="s">
        <v>41</v>
      </c>
      <c r="H10" s="29">
        <v>0</v>
      </c>
      <c r="I10" s="29">
        <v>2.3148148148148147E-5</v>
      </c>
      <c r="J10" s="29">
        <v>2.0833333333333335E-4</v>
      </c>
      <c r="K10" s="29">
        <v>9.2592592592592596E-4</v>
      </c>
      <c r="L10" s="25">
        <v>78</v>
      </c>
      <c r="M10">
        <v>9</v>
      </c>
      <c r="N10" t="s">
        <v>402</v>
      </c>
      <c r="O10" s="29">
        <v>9.0277777777777774E-4</v>
      </c>
      <c r="P10" s="29">
        <v>1.1342592592592593E-3</v>
      </c>
    </row>
    <row r="11" spans="2:16" x14ac:dyDescent="0.45">
      <c r="B11" t="s">
        <v>321</v>
      </c>
      <c r="C11">
        <f t="shared" si="0"/>
        <v>10</v>
      </c>
      <c r="D11" s="3">
        <v>10</v>
      </c>
      <c r="E11" s="3" t="s">
        <v>359</v>
      </c>
      <c r="F11" s="3" t="s">
        <v>359</v>
      </c>
      <c r="G11" t="s">
        <v>41</v>
      </c>
      <c r="H11" s="29">
        <v>0</v>
      </c>
      <c r="I11" s="29">
        <v>2.3148148148148147E-5</v>
      </c>
      <c r="J11" s="29">
        <v>2.0833333333333335E-4</v>
      </c>
      <c r="K11" s="29">
        <v>1.1574074074074073E-3</v>
      </c>
      <c r="L11" s="25">
        <v>97.999999999999986</v>
      </c>
      <c r="M11">
        <v>10</v>
      </c>
      <c r="N11" t="s">
        <v>402</v>
      </c>
      <c r="O11" s="29">
        <v>1.1342592592592591E-3</v>
      </c>
      <c r="P11" s="29">
        <v>1.3657407407407407E-3</v>
      </c>
    </row>
    <row r="12" spans="2:16" x14ac:dyDescent="0.45">
      <c r="B12" t="s">
        <v>321</v>
      </c>
      <c r="C12">
        <f t="shared" si="0"/>
        <v>11</v>
      </c>
      <c r="D12" s="3">
        <v>11</v>
      </c>
      <c r="E12" s="3" t="s">
        <v>360</v>
      </c>
      <c r="F12" s="3" t="s">
        <v>360</v>
      </c>
      <c r="G12" t="s">
        <v>41</v>
      </c>
      <c r="H12" s="29">
        <v>0</v>
      </c>
      <c r="I12" s="29">
        <v>2.3148148148148147E-5</v>
      </c>
      <c r="J12" s="29">
        <v>2.0833333333333335E-4</v>
      </c>
      <c r="K12" s="29">
        <v>1.3888888888888889E-3</v>
      </c>
      <c r="L12" s="25">
        <v>118</v>
      </c>
      <c r="M12">
        <v>11</v>
      </c>
      <c r="N12" t="s">
        <v>402</v>
      </c>
      <c r="O12" s="29">
        <v>1.3657407407407407E-3</v>
      </c>
      <c r="P12" s="29">
        <v>1.5972222222222223E-3</v>
      </c>
    </row>
    <row r="13" spans="2:16" x14ac:dyDescent="0.45">
      <c r="B13" t="s">
        <v>321</v>
      </c>
      <c r="C13">
        <f t="shared" si="0"/>
        <v>12</v>
      </c>
      <c r="D13" s="3">
        <v>12</v>
      </c>
      <c r="E13" s="3" t="s">
        <v>355</v>
      </c>
      <c r="F13" s="3" t="s">
        <v>355</v>
      </c>
      <c r="G13" t="s">
        <v>41</v>
      </c>
      <c r="H13" s="29">
        <v>0</v>
      </c>
      <c r="I13" s="29">
        <v>2.3148148148148147E-5</v>
      </c>
      <c r="J13" s="29">
        <v>1.0995370370370371E-3</v>
      </c>
      <c r="K13" s="29">
        <v>1.6203703703703703E-3</v>
      </c>
      <c r="L13" s="25">
        <v>138</v>
      </c>
      <c r="M13">
        <v>12</v>
      </c>
      <c r="N13" t="s">
        <v>402</v>
      </c>
      <c r="O13" s="29">
        <v>1.5972222222222223E-3</v>
      </c>
      <c r="P13" s="29">
        <v>2.7199074074074074E-3</v>
      </c>
    </row>
    <row r="14" spans="2:16" x14ac:dyDescent="0.45">
      <c r="B14" t="s">
        <v>321</v>
      </c>
      <c r="C14">
        <f t="shared" si="0"/>
        <v>13</v>
      </c>
      <c r="D14" s="3">
        <v>13</v>
      </c>
      <c r="E14" s="3" t="s">
        <v>290</v>
      </c>
      <c r="F14" s="3" t="s">
        <v>290</v>
      </c>
      <c r="G14" t="s">
        <v>38</v>
      </c>
      <c r="H14" s="29">
        <v>0</v>
      </c>
      <c r="I14" s="29">
        <v>0</v>
      </c>
      <c r="J14" s="29">
        <v>6.9444444444444447E-4</v>
      </c>
      <c r="K14" s="29">
        <v>2.0833333333333333E-3</v>
      </c>
      <c r="L14" s="25">
        <v>180</v>
      </c>
      <c r="M14">
        <v>13</v>
      </c>
      <c r="N14" t="s">
        <v>402</v>
      </c>
      <c r="O14" s="29">
        <v>2.0833333333333333E-3</v>
      </c>
      <c r="P14" s="29">
        <v>2.7777777777777779E-3</v>
      </c>
    </row>
    <row r="15" spans="2:16" x14ac:dyDescent="0.45">
      <c r="B15" t="s">
        <v>321</v>
      </c>
      <c r="C15">
        <f t="shared" si="0"/>
        <v>14</v>
      </c>
      <c r="D15" s="3">
        <v>14</v>
      </c>
      <c r="E15" s="3" t="s">
        <v>49</v>
      </c>
      <c r="F15" s="3" t="s">
        <v>49</v>
      </c>
      <c r="G15" t="s">
        <v>41</v>
      </c>
      <c r="H15" s="29">
        <v>0</v>
      </c>
      <c r="I15" s="29">
        <v>2.3148148148148147E-5</v>
      </c>
      <c r="J15" s="29">
        <v>3.4722222222222224E-4</v>
      </c>
      <c r="K15" s="29">
        <v>2.662037037037037E-3</v>
      </c>
      <c r="L15" s="25">
        <v>228</v>
      </c>
      <c r="M15">
        <v>14</v>
      </c>
      <c r="N15" t="s">
        <v>402</v>
      </c>
      <c r="O15" s="29">
        <v>2.638888888888889E-3</v>
      </c>
      <c r="P15" s="29">
        <v>3.0092592592592593E-3</v>
      </c>
    </row>
    <row r="16" spans="2:16" x14ac:dyDescent="0.45">
      <c r="B16" t="s">
        <v>321</v>
      </c>
      <c r="C16">
        <f t="shared" si="0"/>
        <v>15</v>
      </c>
      <c r="D16" s="3">
        <v>15</v>
      </c>
      <c r="E16" s="3" t="s">
        <v>45</v>
      </c>
      <c r="F16" s="3" t="s">
        <v>45</v>
      </c>
      <c r="G16" t="s">
        <v>41</v>
      </c>
      <c r="H16" s="29">
        <v>0</v>
      </c>
      <c r="I16" s="29">
        <v>2.3148148148148147E-5</v>
      </c>
      <c r="J16" s="29">
        <v>1.1574074074074073E-5</v>
      </c>
      <c r="K16" s="29">
        <v>2.8935185185185184E-3</v>
      </c>
      <c r="L16" s="25">
        <v>248</v>
      </c>
      <c r="M16">
        <v>15</v>
      </c>
      <c r="N16" t="s">
        <v>402</v>
      </c>
      <c r="O16" s="29">
        <v>2.8703703703703703E-3</v>
      </c>
      <c r="P16" s="29">
        <v>2.9050925925925924E-3</v>
      </c>
    </row>
    <row r="17" spans="2:16" x14ac:dyDescent="0.45">
      <c r="B17" t="s">
        <v>321</v>
      </c>
      <c r="C17">
        <f t="shared" si="0"/>
        <v>16</v>
      </c>
      <c r="D17" s="3">
        <v>16</v>
      </c>
      <c r="E17" s="3" t="s">
        <v>51</v>
      </c>
      <c r="F17" s="3" t="s">
        <v>51</v>
      </c>
      <c r="G17" t="s">
        <v>41</v>
      </c>
      <c r="H17" s="29">
        <v>0</v>
      </c>
      <c r="I17" s="29">
        <v>2.3148148148148147E-5</v>
      </c>
      <c r="J17" s="29">
        <v>4.6296296296296298E-4</v>
      </c>
      <c r="K17" s="29">
        <v>3.0324074074074073E-3</v>
      </c>
      <c r="L17" s="25">
        <v>260</v>
      </c>
      <c r="M17">
        <v>16</v>
      </c>
      <c r="N17" t="s">
        <v>402</v>
      </c>
      <c r="O17" s="29">
        <v>3.0092592592592593E-3</v>
      </c>
      <c r="P17" s="29">
        <v>3.49537037037037E-3</v>
      </c>
    </row>
    <row r="18" spans="2:16" x14ac:dyDescent="0.45">
      <c r="B18" t="s">
        <v>321</v>
      </c>
      <c r="C18">
        <f t="shared" si="0"/>
        <v>17</v>
      </c>
      <c r="D18" s="3">
        <v>17</v>
      </c>
      <c r="E18" s="3" t="s">
        <v>361</v>
      </c>
      <c r="F18" s="3" t="s">
        <v>361</v>
      </c>
      <c r="G18" t="s">
        <v>41</v>
      </c>
      <c r="H18" s="29">
        <v>0</v>
      </c>
      <c r="I18" s="29">
        <v>2.3148148148148147E-5</v>
      </c>
      <c r="J18" s="29">
        <v>2.8935185185185184E-4</v>
      </c>
      <c r="K18" s="29">
        <v>3.2407407407407406E-3</v>
      </c>
      <c r="L18" s="25">
        <v>278</v>
      </c>
      <c r="M18">
        <v>17</v>
      </c>
      <c r="N18" t="s">
        <v>402</v>
      </c>
      <c r="O18" s="29">
        <v>3.2175925925925926E-3</v>
      </c>
      <c r="P18" s="29">
        <v>3.5300925925925925E-3</v>
      </c>
    </row>
    <row r="19" spans="2:16" x14ac:dyDescent="0.45">
      <c r="B19" t="s">
        <v>321</v>
      </c>
      <c r="C19">
        <f t="shared" si="0"/>
        <v>18</v>
      </c>
      <c r="D19" s="3">
        <v>18</v>
      </c>
      <c r="E19" s="3" t="s">
        <v>349</v>
      </c>
      <c r="F19" s="3" t="s">
        <v>349</v>
      </c>
      <c r="G19" t="s">
        <v>41</v>
      </c>
      <c r="H19" s="29">
        <v>0</v>
      </c>
      <c r="I19" s="29">
        <v>2.3148148148148147E-5</v>
      </c>
      <c r="J19" s="29">
        <v>4.0509259259259258E-4</v>
      </c>
      <c r="K19" s="29">
        <v>3.472222222222222E-3</v>
      </c>
      <c r="L19" s="25">
        <v>298</v>
      </c>
      <c r="M19">
        <v>18</v>
      </c>
      <c r="N19" t="s">
        <v>402</v>
      </c>
      <c r="O19" s="29">
        <v>3.449074074074074E-3</v>
      </c>
      <c r="P19" s="29">
        <v>3.8773148148148148E-3</v>
      </c>
    </row>
    <row r="20" spans="2:16" x14ac:dyDescent="0.45">
      <c r="B20" t="s">
        <v>321</v>
      </c>
      <c r="C20">
        <f t="shared" si="0"/>
        <v>19</v>
      </c>
      <c r="D20" s="3">
        <v>19</v>
      </c>
      <c r="E20" s="3" t="s">
        <v>58</v>
      </c>
      <c r="F20" s="3" t="s">
        <v>58</v>
      </c>
      <c r="G20" t="s">
        <v>41</v>
      </c>
      <c r="H20" s="29">
        <v>0</v>
      </c>
      <c r="I20" s="29">
        <v>2.3148148148148147E-5</v>
      </c>
      <c r="J20" s="29">
        <v>2.8935185185185184E-4</v>
      </c>
      <c r="K20" s="29">
        <v>3.8194444444444443E-3</v>
      </c>
      <c r="L20" s="25">
        <v>328</v>
      </c>
      <c r="M20">
        <v>19</v>
      </c>
      <c r="N20" t="s">
        <v>402</v>
      </c>
      <c r="O20" s="29">
        <v>3.7962962962962963E-3</v>
      </c>
      <c r="P20" s="29">
        <v>4.1087962962962962E-3</v>
      </c>
    </row>
    <row r="21" spans="2:16" x14ac:dyDescent="0.45">
      <c r="B21" t="s">
        <v>321</v>
      </c>
      <c r="C21">
        <f t="shared" si="0"/>
        <v>20</v>
      </c>
      <c r="D21" s="3">
        <v>20</v>
      </c>
      <c r="E21" s="3" t="s">
        <v>107</v>
      </c>
      <c r="F21" s="3" t="s">
        <v>107</v>
      </c>
      <c r="G21" t="s">
        <v>41</v>
      </c>
      <c r="H21" s="29">
        <v>0</v>
      </c>
      <c r="I21" s="29">
        <v>2.3148148148148147E-5</v>
      </c>
      <c r="J21" s="29">
        <v>2.3148148148148149E-4</v>
      </c>
      <c r="K21" s="29">
        <v>4.1087962962962962E-3</v>
      </c>
      <c r="L21" s="25">
        <v>353</v>
      </c>
      <c r="M21">
        <v>20</v>
      </c>
      <c r="N21" t="s">
        <v>402</v>
      </c>
      <c r="O21" s="29">
        <v>4.0856481481481481E-3</v>
      </c>
      <c r="P21" s="29">
        <v>4.340277777777778E-3</v>
      </c>
    </row>
    <row r="22" spans="2:16" x14ac:dyDescent="0.45">
      <c r="B22" t="s">
        <v>321</v>
      </c>
      <c r="C22">
        <f t="shared" si="0"/>
        <v>21</v>
      </c>
      <c r="D22" s="3">
        <v>21</v>
      </c>
      <c r="E22" s="3" t="s">
        <v>193</v>
      </c>
      <c r="F22" s="3" t="s">
        <v>193</v>
      </c>
      <c r="G22" t="s">
        <v>41</v>
      </c>
      <c r="H22" s="29">
        <v>0</v>
      </c>
      <c r="I22" s="29">
        <v>2.3148148148148147E-5</v>
      </c>
      <c r="J22" s="29">
        <v>5.2083333333333333E-4</v>
      </c>
      <c r="K22" s="29">
        <v>4.340277777777778E-3</v>
      </c>
      <c r="L22" s="25">
        <v>373.00000000000006</v>
      </c>
      <c r="M22">
        <v>21</v>
      </c>
      <c r="N22" t="s">
        <v>402</v>
      </c>
      <c r="O22" s="29">
        <v>4.31712962962963E-3</v>
      </c>
      <c r="P22" s="29">
        <v>4.8611111111111112E-3</v>
      </c>
    </row>
    <row r="23" spans="2:16" x14ac:dyDescent="0.45">
      <c r="B23" t="s">
        <v>321</v>
      </c>
      <c r="C23">
        <f t="shared" si="0"/>
        <v>22</v>
      </c>
      <c r="D23" s="3">
        <v>22</v>
      </c>
      <c r="E23" s="3" t="s">
        <v>322</v>
      </c>
      <c r="F23" s="3" t="s">
        <v>322</v>
      </c>
      <c r="G23" t="s">
        <v>41</v>
      </c>
      <c r="H23" s="29">
        <v>0</v>
      </c>
      <c r="I23" s="29">
        <v>2.3148148148148147E-5</v>
      </c>
      <c r="J23" s="29">
        <v>6.9444444444444447E-4</v>
      </c>
      <c r="K23" s="29">
        <v>4.8032407407407407E-3</v>
      </c>
      <c r="L23" s="25">
        <v>413</v>
      </c>
      <c r="M23">
        <v>22</v>
      </c>
      <c r="N23" t="s">
        <v>402</v>
      </c>
      <c r="O23" s="29">
        <v>4.7800925925925927E-3</v>
      </c>
      <c r="P23" s="29">
        <v>5.4976851851851853E-3</v>
      </c>
    </row>
    <row r="24" spans="2:16" x14ac:dyDescent="0.45">
      <c r="B24" t="s">
        <v>321</v>
      </c>
      <c r="C24">
        <f t="shared" si="0"/>
        <v>23</v>
      </c>
      <c r="D24" s="3">
        <v>23</v>
      </c>
      <c r="E24" s="3" t="s">
        <v>54</v>
      </c>
      <c r="F24" s="3" t="s">
        <v>54</v>
      </c>
      <c r="G24" t="s">
        <v>41</v>
      </c>
      <c r="H24" s="29">
        <v>0</v>
      </c>
      <c r="I24" s="29">
        <v>2.3148148148148147E-5</v>
      </c>
      <c r="J24" s="29">
        <v>2.3148148148148149E-4</v>
      </c>
      <c r="K24" s="29">
        <v>5.324074074074074E-3</v>
      </c>
      <c r="L24" s="25">
        <v>458</v>
      </c>
      <c r="M24">
        <v>23</v>
      </c>
      <c r="N24" t="s">
        <v>402</v>
      </c>
      <c r="O24" s="29">
        <v>5.3009259259259259E-3</v>
      </c>
      <c r="P24" s="29">
        <v>5.5555555555555558E-3</v>
      </c>
    </row>
    <row r="25" spans="2:16" x14ac:dyDescent="0.45">
      <c r="B25" t="s">
        <v>321</v>
      </c>
      <c r="C25">
        <f t="shared" si="0"/>
        <v>24</v>
      </c>
      <c r="D25" s="3">
        <v>24</v>
      </c>
      <c r="E25" s="3" t="s">
        <v>275</v>
      </c>
      <c r="F25" s="3" t="s">
        <v>275</v>
      </c>
      <c r="G25" t="s">
        <v>41</v>
      </c>
      <c r="H25" s="29">
        <v>0</v>
      </c>
      <c r="I25" s="29">
        <v>2.3148148148148147E-5</v>
      </c>
      <c r="J25" s="29">
        <v>1.5046296296296297E-4</v>
      </c>
      <c r="K25" s="29">
        <v>5.5555555555555558E-3</v>
      </c>
      <c r="L25" s="25">
        <v>478.00000000000006</v>
      </c>
      <c r="M25">
        <v>24</v>
      </c>
      <c r="N25" t="s">
        <v>402</v>
      </c>
      <c r="O25" s="29">
        <v>5.5324074074074078E-3</v>
      </c>
      <c r="P25" s="29">
        <v>5.7060185185185191E-3</v>
      </c>
    </row>
    <row r="26" spans="2:16" x14ac:dyDescent="0.45">
      <c r="B26" t="s">
        <v>321</v>
      </c>
      <c r="C26">
        <f t="shared" si="0"/>
        <v>25</v>
      </c>
      <c r="D26" s="3">
        <v>25</v>
      </c>
      <c r="E26" s="3" t="s">
        <v>192</v>
      </c>
      <c r="F26" s="3" t="s">
        <v>192</v>
      </c>
      <c r="G26" t="s">
        <v>41</v>
      </c>
      <c r="H26" s="29">
        <v>0</v>
      </c>
      <c r="I26" s="29">
        <v>2.3148148148148147E-5</v>
      </c>
      <c r="J26" s="29">
        <v>2.8935185185185184E-4</v>
      </c>
      <c r="K26" s="29">
        <v>5.7175925925925927E-3</v>
      </c>
      <c r="L26" s="25">
        <v>492</v>
      </c>
      <c r="M26">
        <v>25</v>
      </c>
      <c r="N26" t="s">
        <v>402</v>
      </c>
      <c r="O26" s="29">
        <v>5.6944444444444447E-3</v>
      </c>
      <c r="P26" s="29">
        <v>6.006944444444445E-3</v>
      </c>
    </row>
    <row r="27" spans="2:16" x14ac:dyDescent="0.45">
      <c r="B27" t="s">
        <v>321</v>
      </c>
      <c r="C27">
        <f t="shared" si="0"/>
        <v>26</v>
      </c>
      <c r="D27" s="3">
        <v>26</v>
      </c>
      <c r="E27" s="3" t="s">
        <v>53</v>
      </c>
      <c r="F27" s="3" t="s">
        <v>53</v>
      </c>
      <c r="G27" t="s">
        <v>41</v>
      </c>
      <c r="H27" s="29">
        <v>0</v>
      </c>
      <c r="I27" s="29">
        <v>2.3148148148148147E-5</v>
      </c>
      <c r="J27" s="29">
        <v>2.3148148148148149E-4</v>
      </c>
      <c r="K27" s="29">
        <v>6.0185185185185185E-3</v>
      </c>
      <c r="L27" s="25">
        <v>518</v>
      </c>
      <c r="M27">
        <v>26</v>
      </c>
      <c r="N27" t="s">
        <v>402</v>
      </c>
      <c r="O27" s="29">
        <v>5.9953703703703705E-3</v>
      </c>
      <c r="P27" s="29">
        <v>6.2500000000000003E-3</v>
      </c>
    </row>
    <row r="28" spans="2:16" x14ac:dyDescent="0.45">
      <c r="B28" t="s">
        <v>321</v>
      </c>
      <c r="C28">
        <f t="shared" si="0"/>
        <v>27</v>
      </c>
      <c r="D28" s="3">
        <v>27</v>
      </c>
      <c r="E28" s="3" t="s">
        <v>64</v>
      </c>
      <c r="F28" s="3" t="s">
        <v>64</v>
      </c>
      <c r="G28" t="s">
        <v>41</v>
      </c>
      <c r="H28" s="29">
        <v>0</v>
      </c>
      <c r="I28" s="29">
        <v>2.3148148148148147E-5</v>
      </c>
      <c r="J28" s="29">
        <v>2.3148148148148149E-4</v>
      </c>
      <c r="K28" s="29">
        <v>6.2500000000000003E-3</v>
      </c>
      <c r="L28" s="25">
        <v>538</v>
      </c>
      <c r="M28">
        <v>27</v>
      </c>
      <c r="N28" t="s">
        <v>402</v>
      </c>
      <c r="O28" s="29">
        <v>6.2268518518518515E-3</v>
      </c>
      <c r="P28" s="29">
        <v>6.4814814814814822E-3</v>
      </c>
    </row>
    <row r="29" spans="2:16" x14ac:dyDescent="0.45">
      <c r="B29" t="s">
        <v>321</v>
      </c>
      <c r="C29">
        <f t="shared" si="0"/>
        <v>28</v>
      </c>
      <c r="D29" s="3">
        <v>28</v>
      </c>
      <c r="E29" s="3" t="s">
        <v>89</v>
      </c>
      <c r="F29" s="3" t="s">
        <v>89</v>
      </c>
      <c r="G29" t="s">
        <v>41</v>
      </c>
      <c r="H29" s="29">
        <v>0</v>
      </c>
      <c r="I29" s="29">
        <v>2.3148148148148147E-5</v>
      </c>
      <c r="J29" s="29">
        <v>3.2407407407407406E-4</v>
      </c>
      <c r="K29" s="29">
        <v>6.4814814814814813E-3</v>
      </c>
      <c r="L29" s="25">
        <v>558</v>
      </c>
      <c r="M29">
        <v>28</v>
      </c>
      <c r="N29" t="s">
        <v>402</v>
      </c>
      <c r="O29" s="29">
        <v>6.4583333333333333E-3</v>
      </c>
      <c r="P29" s="29">
        <v>6.8055555555555551E-3</v>
      </c>
    </row>
    <row r="30" spans="2:16" x14ac:dyDescent="0.45">
      <c r="B30" t="s">
        <v>321</v>
      </c>
      <c r="C30">
        <f t="shared" si="0"/>
        <v>29</v>
      </c>
      <c r="D30" s="3">
        <v>29</v>
      </c>
      <c r="E30" s="3">
        <v>2024</v>
      </c>
      <c r="F30" s="3">
        <v>2024</v>
      </c>
      <c r="G30" t="s">
        <v>41</v>
      </c>
      <c r="H30" s="29">
        <v>0</v>
      </c>
      <c r="I30" s="29">
        <v>2.3148148148148147E-5</v>
      </c>
      <c r="J30" s="29">
        <v>4.861111111111111E-4</v>
      </c>
      <c r="K30" s="29">
        <v>6.7708333333333336E-3</v>
      </c>
      <c r="L30" s="25">
        <v>583</v>
      </c>
      <c r="M30">
        <v>29</v>
      </c>
      <c r="N30" t="s">
        <v>402</v>
      </c>
      <c r="O30" s="29">
        <v>6.7476851851851856E-3</v>
      </c>
      <c r="P30" s="29">
        <v>7.2569444444444443E-3</v>
      </c>
    </row>
    <row r="31" spans="2:16" x14ac:dyDescent="0.45">
      <c r="B31" t="s">
        <v>321</v>
      </c>
      <c r="C31">
        <f t="shared" si="0"/>
        <v>30</v>
      </c>
      <c r="D31" s="3">
        <v>30</v>
      </c>
      <c r="E31" s="3" t="s">
        <v>286</v>
      </c>
      <c r="F31" s="3" t="s">
        <v>286</v>
      </c>
      <c r="G31" t="s">
        <v>41</v>
      </c>
      <c r="H31" s="29">
        <v>0</v>
      </c>
      <c r="I31" s="29">
        <v>2.3148148148148147E-5</v>
      </c>
      <c r="J31" s="29">
        <v>3.4722222222222224E-4</v>
      </c>
      <c r="K31" s="29">
        <v>7.2569444444444443E-3</v>
      </c>
      <c r="L31" s="25">
        <v>625</v>
      </c>
      <c r="M31">
        <v>30</v>
      </c>
      <c r="N31" t="s">
        <v>402</v>
      </c>
      <c r="O31" s="29">
        <v>7.2337962962962963E-3</v>
      </c>
      <c r="P31" s="29">
        <v>7.6041666666666662E-3</v>
      </c>
    </row>
    <row r="32" spans="2:16" x14ac:dyDescent="0.45">
      <c r="B32" t="s">
        <v>321</v>
      </c>
      <c r="C32">
        <f t="shared" si="0"/>
        <v>31</v>
      </c>
      <c r="D32" s="3">
        <v>31</v>
      </c>
      <c r="E32" s="3" t="s">
        <v>244</v>
      </c>
      <c r="F32" s="3" t="s">
        <v>244</v>
      </c>
      <c r="G32" t="s">
        <v>41</v>
      </c>
      <c r="H32" s="29">
        <v>0</v>
      </c>
      <c r="I32" s="29">
        <v>2.3148148148148147E-5</v>
      </c>
      <c r="J32" s="29">
        <v>3.1250000000000001E-4</v>
      </c>
      <c r="K32" s="29">
        <v>7.6041666666666671E-3</v>
      </c>
      <c r="L32" s="25">
        <v>655</v>
      </c>
      <c r="M32">
        <v>31</v>
      </c>
      <c r="N32" t="s">
        <v>402</v>
      </c>
      <c r="O32" s="29">
        <v>7.5810185185185182E-3</v>
      </c>
      <c r="P32" s="29">
        <v>7.9166666666666673E-3</v>
      </c>
    </row>
    <row r="33" spans="2:16" x14ac:dyDescent="0.45">
      <c r="B33" t="s">
        <v>321</v>
      </c>
      <c r="C33">
        <f t="shared" si="0"/>
        <v>32</v>
      </c>
      <c r="D33" s="3">
        <v>32</v>
      </c>
      <c r="E33" s="3" t="s">
        <v>87</v>
      </c>
      <c r="F33" s="3" t="s">
        <v>87</v>
      </c>
      <c r="G33" t="s">
        <v>41</v>
      </c>
      <c r="H33" s="29">
        <v>0</v>
      </c>
      <c r="I33" s="29">
        <v>2.3148148148148147E-5</v>
      </c>
      <c r="J33" s="29">
        <v>2.3148148148148149E-4</v>
      </c>
      <c r="K33" s="29">
        <v>7.9166666666666673E-3</v>
      </c>
      <c r="L33" s="25">
        <v>682</v>
      </c>
      <c r="M33">
        <v>32</v>
      </c>
      <c r="N33" t="s">
        <v>402</v>
      </c>
      <c r="O33" s="29">
        <v>7.8935185185185185E-3</v>
      </c>
      <c r="P33" s="29">
        <v>8.1481481481481492E-3</v>
      </c>
    </row>
    <row r="34" spans="2:16" x14ac:dyDescent="0.45">
      <c r="B34" t="s">
        <v>321</v>
      </c>
      <c r="C34">
        <f t="shared" si="0"/>
        <v>33</v>
      </c>
      <c r="D34" s="3">
        <v>1</v>
      </c>
      <c r="F34" s="3" t="s">
        <v>367</v>
      </c>
      <c r="G34" t="s">
        <v>47</v>
      </c>
      <c r="H34" s="29">
        <v>2.3148148148148147E-5</v>
      </c>
      <c r="I34" s="29">
        <v>2.3148148148148147E-5</v>
      </c>
      <c r="J34" s="29">
        <v>0</v>
      </c>
      <c r="K34" s="29">
        <v>3.0092592592592593E-3</v>
      </c>
      <c r="L34" s="25">
        <v>256</v>
      </c>
      <c r="M34">
        <v>1</v>
      </c>
      <c r="N34" t="s">
        <v>35</v>
      </c>
      <c r="O34" s="29">
        <v>2.9629629629629628E-3</v>
      </c>
      <c r="P34" s="29">
        <v>3.0092592592592593E-3</v>
      </c>
    </row>
    <row r="35" spans="2:16" x14ac:dyDescent="0.45">
      <c r="B35" t="s">
        <v>321</v>
      </c>
      <c r="C35">
        <f t="shared" si="0"/>
        <v>34</v>
      </c>
      <c r="D35" s="3">
        <v>2</v>
      </c>
      <c r="F35" s="3" t="s">
        <v>46</v>
      </c>
      <c r="G35" t="s">
        <v>47</v>
      </c>
      <c r="H35" s="29">
        <v>2.3148148148148147E-5</v>
      </c>
      <c r="I35" s="29">
        <v>2.3148148148148147E-5</v>
      </c>
      <c r="J35" s="29">
        <v>0</v>
      </c>
      <c r="K35" s="29">
        <v>4.340277777777778E-3</v>
      </c>
      <c r="L35" s="25">
        <v>371.00000000000006</v>
      </c>
      <c r="M35">
        <v>2</v>
      </c>
      <c r="N35" t="s">
        <v>35</v>
      </c>
      <c r="O35" s="29">
        <v>4.293981481481482E-3</v>
      </c>
      <c r="P35" s="29">
        <v>4.340277777777778E-3</v>
      </c>
    </row>
    <row r="36" spans="2:16" x14ac:dyDescent="0.45">
      <c r="B36" t="s">
        <v>321</v>
      </c>
      <c r="C36">
        <f t="shared" si="0"/>
        <v>35</v>
      </c>
      <c r="D36" s="3">
        <v>3</v>
      </c>
      <c r="F36" s="3" t="s">
        <v>368</v>
      </c>
      <c r="G36" t="s">
        <v>47</v>
      </c>
      <c r="H36" s="29">
        <v>2.3148148148148147E-5</v>
      </c>
      <c r="I36" s="29">
        <v>2.3148148148148147E-5</v>
      </c>
      <c r="J36" s="29">
        <v>0</v>
      </c>
      <c r="K36" s="29">
        <v>5.1504629629629626E-3</v>
      </c>
      <c r="L36" s="25">
        <v>441</v>
      </c>
      <c r="M36">
        <v>3</v>
      </c>
      <c r="N36" t="s">
        <v>35</v>
      </c>
      <c r="O36" s="29">
        <v>5.1041666666666666E-3</v>
      </c>
      <c r="P36" s="29">
        <v>5.1504629629629626E-3</v>
      </c>
    </row>
    <row r="37" spans="2:16" x14ac:dyDescent="0.45">
      <c r="B37" t="s">
        <v>321</v>
      </c>
      <c r="C37">
        <f t="shared" si="0"/>
        <v>36</v>
      </c>
      <c r="D37" s="3">
        <v>4</v>
      </c>
      <c r="F37" s="3" t="s">
        <v>369</v>
      </c>
      <c r="G37" t="s">
        <v>47</v>
      </c>
      <c r="H37" s="29">
        <v>2.3148148148148147E-5</v>
      </c>
      <c r="I37" s="29">
        <v>2.3148148148148147E-5</v>
      </c>
      <c r="J37" s="29">
        <v>0</v>
      </c>
      <c r="K37" s="29">
        <v>5.7060185185185183E-3</v>
      </c>
      <c r="L37" s="25">
        <v>489</v>
      </c>
      <c r="M37">
        <v>4</v>
      </c>
      <c r="N37" t="s">
        <v>35</v>
      </c>
      <c r="O37" s="29">
        <v>5.6597222222222222E-3</v>
      </c>
      <c r="P37" s="29">
        <v>5.7060185185185183E-3</v>
      </c>
    </row>
    <row r="38" spans="2:16" x14ac:dyDescent="0.45">
      <c r="B38" t="s">
        <v>321</v>
      </c>
      <c r="C38">
        <f t="shared" si="0"/>
        <v>37</v>
      </c>
      <c r="D38" s="3">
        <v>5</v>
      </c>
      <c r="F38" s="3" t="s">
        <v>370</v>
      </c>
      <c r="G38" t="s">
        <v>47</v>
      </c>
      <c r="H38" s="29">
        <v>2.3148148148148147E-5</v>
      </c>
      <c r="I38" s="29">
        <v>2.3148148148148147E-5</v>
      </c>
      <c r="J38" s="29">
        <v>0</v>
      </c>
      <c r="K38" s="29">
        <v>6.4814814814814813E-3</v>
      </c>
      <c r="L38" s="25">
        <v>556</v>
      </c>
      <c r="M38">
        <v>5</v>
      </c>
      <c r="N38" t="s">
        <v>35</v>
      </c>
      <c r="O38" s="29">
        <v>6.4351851851851853E-3</v>
      </c>
      <c r="P38" s="29">
        <v>6.4814814814814813E-3</v>
      </c>
    </row>
    <row r="39" spans="2:16" x14ac:dyDescent="0.45">
      <c r="B39" t="s">
        <v>321</v>
      </c>
      <c r="C39">
        <f t="shared" si="0"/>
        <v>38</v>
      </c>
      <c r="D39" s="3">
        <v>6</v>
      </c>
      <c r="F39" s="3" t="s">
        <v>371</v>
      </c>
      <c r="G39" t="s">
        <v>47</v>
      </c>
      <c r="H39" s="29">
        <v>2.3148148148148147E-5</v>
      </c>
      <c r="I39" s="29">
        <v>2.3148148148148147E-5</v>
      </c>
      <c r="J39" s="29">
        <v>0</v>
      </c>
      <c r="K39" s="29">
        <v>7.2569444444444443E-3</v>
      </c>
      <c r="L39" s="25">
        <v>623</v>
      </c>
      <c r="M39">
        <v>6</v>
      </c>
      <c r="N39" t="s">
        <v>35</v>
      </c>
      <c r="O39" s="29">
        <v>7.2106481481481483E-3</v>
      </c>
      <c r="P39" s="29">
        <v>7.2569444444444443E-3</v>
      </c>
    </row>
    <row r="40" spans="2:16" x14ac:dyDescent="0.45">
      <c r="B40" t="s">
        <v>321</v>
      </c>
      <c r="C40">
        <f t="shared" si="0"/>
        <v>39</v>
      </c>
      <c r="D40" s="3">
        <v>7</v>
      </c>
      <c r="F40" s="3" t="s">
        <v>372</v>
      </c>
      <c r="G40" t="s">
        <v>47</v>
      </c>
      <c r="H40" s="29">
        <v>2.3148148148148147E-5</v>
      </c>
      <c r="I40" s="29">
        <v>2.3148148148148147E-5</v>
      </c>
      <c r="J40" s="29">
        <v>0</v>
      </c>
      <c r="K40" s="29">
        <v>8.1481481481481474E-3</v>
      </c>
      <c r="L40" s="25">
        <v>699.99999999999977</v>
      </c>
      <c r="M40">
        <v>7</v>
      </c>
      <c r="N40" t="s">
        <v>35</v>
      </c>
      <c r="O40" s="29">
        <v>8.1018518518518497E-3</v>
      </c>
      <c r="P40" s="29">
        <v>8.1481481481481474E-3</v>
      </c>
    </row>
    <row r="41" spans="2:16" x14ac:dyDescent="0.45">
      <c r="B41" t="s">
        <v>321</v>
      </c>
      <c r="C41">
        <f t="shared" si="0"/>
        <v>40</v>
      </c>
      <c r="D41" s="3">
        <v>8</v>
      </c>
      <c r="F41" s="3" t="s">
        <v>91</v>
      </c>
      <c r="G41" t="s">
        <v>41</v>
      </c>
      <c r="H41" s="29">
        <v>0</v>
      </c>
      <c r="I41" s="29">
        <v>2.3148148148148147E-5</v>
      </c>
      <c r="J41" s="29">
        <v>3.3564814814814812E-4</v>
      </c>
      <c r="K41" s="29">
        <v>8.1481481481481474E-3</v>
      </c>
      <c r="L41" s="25">
        <v>701.99999999999989</v>
      </c>
      <c r="M41">
        <v>1</v>
      </c>
      <c r="N41" t="s">
        <v>39</v>
      </c>
      <c r="O41" s="29">
        <v>8.1249999999999985E-3</v>
      </c>
      <c r="P41" s="29">
        <v>8.4837962962962948E-3</v>
      </c>
    </row>
    <row r="42" spans="2:16" x14ac:dyDescent="0.45">
      <c r="B42" t="s">
        <v>321</v>
      </c>
      <c r="C42">
        <f t="shared" si="0"/>
        <v>41</v>
      </c>
      <c r="D42" s="3">
        <v>9</v>
      </c>
      <c r="F42" s="3" t="s">
        <v>56</v>
      </c>
      <c r="G42" t="s">
        <v>41</v>
      </c>
      <c r="H42" s="29">
        <v>0</v>
      </c>
      <c r="I42" s="29">
        <v>2.3148148148148147E-5</v>
      </c>
      <c r="J42" s="29">
        <v>3.4722222222222224E-4</v>
      </c>
      <c r="K42" s="29">
        <v>8.4837962962962966E-3</v>
      </c>
      <c r="L42" s="25">
        <v>731</v>
      </c>
      <c r="M42">
        <v>2</v>
      </c>
      <c r="N42" t="s">
        <v>39</v>
      </c>
      <c r="O42" s="29">
        <v>8.4606481481481477E-3</v>
      </c>
      <c r="P42" s="29">
        <v>8.8310185185185193E-3</v>
      </c>
    </row>
    <row r="43" spans="2:16" x14ac:dyDescent="0.45">
      <c r="B43" t="s">
        <v>321</v>
      </c>
      <c r="C43">
        <f t="shared" si="0"/>
        <v>42</v>
      </c>
      <c r="D43" s="3">
        <v>10</v>
      </c>
      <c r="F43" s="3" t="s">
        <v>373</v>
      </c>
      <c r="G43" t="s">
        <v>47</v>
      </c>
      <c r="H43" s="29">
        <v>2.3148148148148147E-5</v>
      </c>
      <c r="I43" s="29">
        <v>2.3148148148148147E-5</v>
      </c>
      <c r="J43" s="29">
        <v>0</v>
      </c>
      <c r="K43" s="29">
        <v>8.8310185185185193E-3</v>
      </c>
      <c r="L43" s="25">
        <v>758.99999999999989</v>
      </c>
      <c r="M43">
        <v>8</v>
      </c>
      <c r="N43" t="s">
        <v>35</v>
      </c>
      <c r="O43" s="29">
        <v>8.7847222222222215E-3</v>
      </c>
      <c r="P43" s="29">
        <v>8.8310185185185193E-3</v>
      </c>
    </row>
    <row r="44" spans="2:16" x14ac:dyDescent="0.45">
      <c r="B44" t="s">
        <v>321</v>
      </c>
      <c r="C44">
        <f t="shared" si="0"/>
        <v>43</v>
      </c>
      <c r="D44" s="3">
        <v>11</v>
      </c>
      <c r="F44" s="3" t="s">
        <v>68</v>
      </c>
      <c r="G44" t="s">
        <v>41</v>
      </c>
      <c r="H44" s="29">
        <v>0</v>
      </c>
      <c r="I44" s="29">
        <v>2.3148148148148147E-5</v>
      </c>
      <c r="J44" s="29">
        <v>2.8935185185185184E-4</v>
      </c>
      <c r="K44" s="29">
        <v>8.8310185185185193E-3</v>
      </c>
      <c r="L44" s="25">
        <v>761</v>
      </c>
      <c r="M44">
        <v>3</v>
      </c>
      <c r="N44" t="s">
        <v>39</v>
      </c>
      <c r="O44" s="29">
        <v>8.8078703703703704E-3</v>
      </c>
      <c r="P44" s="29">
        <v>9.1203703703703707E-3</v>
      </c>
    </row>
    <row r="45" spans="2:16" x14ac:dyDescent="0.45">
      <c r="B45" t="s">
        <v>321</v>
      </c>
      <c r="C45">
        <f t="shared" si="0"/>
        <v>44</v>
      </c>
      <c r="D45" s="3">
        <v>12</v>
      </c>
      <c r="F45" s="3" t="s">
        <v>83</v>
      </c>
      <c r="G45" t="s">
        <v>41</v>
      </c>
      <c r="H45" s="29">
        <v>0</v>
      </c>
      <c r="I45" s="29">
        <v>2.3148148148148147E-5</v>
      </c>
      <c r="J45" s="29">
        <v>3.4722222222222224E-4</v>
      </c>
      <c r="K45" s="29">
        <v>9.1203703703703707E-3</v>
      </c>
      <c r="L45" s="25">
        <v>786</v>
      </c>
      <c r="M45">
        <v>9</v>
      </c>
      <c r="N45" t="s">
        <v>35</v>
      </c>
      <c r="O45" s="29">
        <v>9.0972222222222218E-3</v>
      </c>
      <c r="P45" s="29">
        <v>9.4675925925925934E-3</v>
      </c>
    </row>
    <row r="46" spans="2:16" x14ac:dyDescent="0.45">
      <c r="B46" t="s">
        <v>321</v>
      </c>
      <c r="C46">
        <f t="shared" si="0"/>
        <v>45</v>
      </c>
      <c r="D46" s="3">
        <v>13</v>
      </c>
      <c r="F46" s="3" t="s">
        <v>74</v>
      </c>
      <c r="G46" t="s">
        <v>41</v>
      </c>
      <c r="H46" s="29">
        <v>0</v>
      </c>
      <c r="I46" s="29">
        <v>2.3148148148148147E-5</v>
      </c>
      <c r="J46" s="29">
        <v>2.3148148148148149E-4</v>
      </c>
      <c r="K46" s="29">
        <v>9.4675925925925934E-3</v>
      </c>
      <c r="L46" s="25">
        <v>816</v>
      </c>
      <c r="M46">
        <v>4</v>
      </c>
      <c r="N46" t="s">
        <v>39</v>
      </c>
      <c r="O46" s="29">
        <v>9.4444444444444445E-3</v>
      </c>
      <c r="P46" s="29">
        <v>9.6990740740740752E-3</v>
      </c>
    </row>
    <row r="47" spans="2:16" x14ac:dyDescent="0.45">
      <c r="B47" t="s">
        <v>321</v>
      </c>
      <c r="C47">
        <f t="shared" si="0"/>
        <v>46</v>
      </c>
      <c r="D47" s="3">
        <v>14</v>
      </c>
      <c r="F47" s="3" t="s">
        <v>85</v>
      </c>
      <c r="G47" t="s">
        <v>41</v>
      </c>
      <c r="H47" s="29">
        <v>0</v>
      </c>
      <c r="I47" s="29">
        <v>2.3148148148148147E-5</v>
      </c>
      <c r="J47" s="29">
        <v>3.4722222222222224E-4</v>
      </c>
      <c r="K47" s="29">
        <v>9.6990740740740735E-3</v>
      </c>
      <c r="L47" s="25">
        <v>835.99999999999989</v>
      </c>
      <c r="M47">
        <v>5</v>
      </c>
      <c r="N47" t="s">
        <v>39</v>
      </c>
      <c r="O47" s="29">
        <v>9.6759259259259246E-3</v>
      </c>
      <c r="P47" s="29">
        <v>1.0046296296296296E-2</v>
      </c>
    </row>
    <row r="48" spans="2:16" x14ac:dyDescent="0.45">
      <c r="B48" t="s">
        <v>321</v>
      </c>
      <c r="C48">
        <f t="shared" si="0"/>
        <v>47</v>
      </c>
      <c r="D48" s="3">
        <v>15</v>
      </c>
      <c r="F48" s="3" t="s">
        <v>374</v>
      </c>
      <c r="G48" t="s">
        <v>47</v>
      </c>
      <c r="H48" s="29">
        <v>2.3148148148148147E-5</v>
      </c>
      <c r="I48" s="29">
        <v>2.3148148148148147E-5</v>
      </c>
      <c r="J48" s="29">
        <v>0</v>
      </c>
      <c r="K48" s="29">
        <v>1.0046296296296296E-2</v>
      </c>
      <c r="L48" s="25">
        <v>863.99999999999989</v>
      </c>
      <c r="M48">
        <v>10</v>
      </c>
      <c r="N48" t="s">
        <v>35</v>
      </c>
      <c r="O48" s="29">
        <v>9.9999999999999985E-3</v>
      </c>
      <c r="P48" s="29">
        <v>1.0046296296296296E-2</v>
      </c>
    </row>
    <row r="49" spans="2:16" x14ac:dyDescent="0.45">
      <c r="B49" t="s">
        <v>321</v>
      </c>
      <c r="C49">
        <f t="shared" si="0"/>
        <v>48</v>
      </c>
      <c r="D49" s="3">
        <v>16</v>
      </c>
      <c r="F49" s="3" t="s">
        <v>77</v>
      </c>
      <c r="G49" t="s">
        <v>41</v>
      </c>
      <c r="H49" s="29">
        <v>0</v>
      </c>
      <c r="I49" s="29">
        <v>2.3148148148148147E-5</v>
      </c>
      <c r="J49" s="29">
        <v>4.1666666666666669E-4</v>
      </c>
      <c r="K49" s="29">
        <v>1.0046296296296296E-2</v>
      </c>
      <c r="L49" s="25">
        <v>865.99999999999989</v>
      </c>
      <c r="M49">
        <v>6</v>
      </c>
      <c r="N49" t="s">
        <v>39</v>
      </c>
      <c r="O49" s="29">
        <v>1.0023148148148147E-2</v>
      </c>
      <c r="P49" s="29">
        <v>1.0462962962962962E-2</v>
      </c>
    </row>
    <row r="50" spans="2:16" x14ac:dyDescent="0.45">
      <c r="B50" t="s">
        <v>321</v>
      </c>
      <c r="C50">
        <f t="shared" si="0"/>
        <v>49</v>
      </c>
      <c r="D50" s="3">
        <v>17</v>
      </c>
      <c r="F50" s="3" t="s">
        <v>255</v>
      </c>
      <c r="G50" t="s">
        <v>41</v>
      </c>
      <c r="H50" s="29">
        <v>0</v>
      </c>
      <c r="I50" s="29">
        <v>2.3148148148148147E-5</v>
      </c>
      <c r="J50" s="29">
        <v>4.1666666666666669E-4</v>
      </c>
      <c r="K50" s="29">
        <v>1.0462962962962962E-2</v>
      </c>
      <c r="L50" s="25">
        <v>901.99999999999989</v>
      </c>
      <c r="M50">
        <v>7</v>
      </c>
      <c r="N50" t="s">
        <v>39</v>
      </c>
      <c r="O50" s="29">
        <v>1.0439814814814813E-2</v>
      </c>
      <c r="P50" s="29">
        <v>1.0879629629629628E-2</v>
      </c>
    </row>
    <row r="51" spans="2:16" x14ac:dyDescent="0.45">
      <c r="B51" t="s">
        <v>321</v>
      </c>
      <c r="C51">
        <f t="shared" si="0"/>
        <v>50</v>
      </c>
      <c r="D51" s="3">
        <v>18</v>
      </c>
      <c r="F51" s="3" t="s">
        <v>375</v>
      </c>
      <c r="G51" t="s">
        <v>47</v>
      </c>
      <c r="H51" s="29">
        <v>2.3148148148148147E-5</v>
      </c>
      <c r="I51" s="29">
        <v>2.3148148148148147E-5</v>
      </c>
      <c r="J51" s="29">
        <v>0</v>
      </c>
      <c r="K51" s="29">
        <v>1.0706018518518519E-2</v>
      </c>
      <c r="L51" s="25">
        <v>920.99999999999989</v>
      </c>
      <c r="M51">
        <v>11</v>
      </c>
      <c r="N51" t="s">
        <v>35</v>
      </c>
      <c r="O51" s="29">
        <v>1.0659722222222221E-2</v>
      </c>
      <c r="P51" s="29">
        <v>1.0706018518518519E-2</v>
      </c>
    </row>
    <row r="52" spans="2:16" x14ac:dyDescent="0.45">
      <c r="B52" t="s">
        <v>321</v>
      </c>
      <c r="C52">
        <f t="shared" si="0"/>
        <v>51</v>
      </c>
      <c r="D52" s="3">
        <v>19</v>
      </c>
      <c r="F52" s="3" t="s">
        <v>99</v>
      </c>
      <c r="G52" t="s">
        <v>41</v>
      </c>
      <c r="H52" s="29">
        <v>0</v>
      </c>
      <c r="I52" s="29">
        <v>2.3148148148148147E-5</v>
      </c>
      <c r="J52" s="29">
        <v>4.1666666666666669E-4</v>
      </c>
      <c r="K52" s="29">
        <v>1.0706018518518519E-2</v>
      </c>
      <c r="L52" s="25">
        <v>923</v>
      </c>
      <c r="M52">
        <v>8</v>
      </c>
      <c r="N52" t="s">
        <v>39</v>
      </c>
      <c r="O52" s="29">
        <v>1.068287037037037E-2</v>
      </c>
      <c r="P52" s="29">
        <v>1.1122685185185185E-2</v>
      </c>
    </row>
    <row r="53" spans="2:16" x14ac:dyDescent="0.45">
      <c r="B53" t="s">
        <v>321</v>
      </c>
      <c r="C53">
        <f t="shared" si="0"/>
        <v>52</v>
      </c>
      <c r="D53" s="3">
        <v>20</v>
      </c>
      <c r="F53" s="3" t="s">
        <v>262</v>
      </c>
      <c r="G53" t="s">
        <v>41</v>
      </c>
      <c r="H53" s="29">
        <v>0</v>
      </c>
      <c r="I53" s="29">
        <v>2.3148148148148147E-5</v>
      </c>
      <c r="J53" s="29">
        <v>3.0092592592592595E-4</v>
      </c>
      <c r="K53" s="29">
        <v>1.0995370370370371E-2</v>
      </c>
      <c r="L53" s="25">
        <v>948</v>
      </c>
      <c r="M53">
        <v>9</v>
      </c>
      <c r="N53" t="s">
        <v>39</v>
      </c>
      <c r="O53" s="29">
        <v>1.0972222222222222E-2</v>
      </c>
      <c r="P53" s="29">
        <v>1.1296296296296297E-2</v>
      </c>
    </row>
    <row r="54" spans="2:16" x14ac:dyDescent="0.45">
      <c r="B54" t="s">
        <v>321</v>
      </c>
      <c r="C54">
        <f t="shared" si="0"/>
        <v>53</v>
      </c>
      <c r="D54" s="3">
        <v>21</v>
      </c>
      <c r="F54" s="3" t="s">
        <v>72</v>
      </c>
      <c r="G54" t="s">
        <v>41</v>
      </c>
      <c r="H54" s="29">
        <v>0</v>
      </c>
      <c r="I54" s="29">
        <v>2.3148148148148147E-5</v>
      </c>
      <c r="J54" s="29">
        <v>3.4722222222222224E-4</v>
      </c>
      <c r="K54" s="29">
        <v>1.1168981481481481E-2</v>
      </c>
      <c r="L54" s="25">
        <v>962.99999999999989</v>
      </c>
      <c r="M54">
        <v>10</v>
      </c>
      <c r="N54" t="s">
        <v>39</v>
      </c>
      <c r="O54" s="29">
        <v>1.1145833333333332E-2</v>
      </c>
      <c r="P54" s="29">
        <v>1.1516203703703704E-2</v>
      </c>
    </row>
    <row r="55" spans="2:16" x14ac:dyDescent="0.45">
      <c r="B55" t="s">
        <v>321</v>
      </c>
      <c r="C55">
        <f t="shared" si="0"/>
        <v>54</v>
      </c>
      <c r="D55" s="3">
        <v>22</v>
      </c>
      <c r="F55" s="3" t="s">
        <v>121</v>
      </c>
      <c r="G55" t="s">
        <v>41</v>
      </c>
      <c r="H55" s="29">
        <v>0</v>
      </c>
      <c r="I55" s="29">
        <v>2.3148148148148147E-5</v>
      </c>
      <c r="J55" s="29">
        <v>2.8935185185185184E-4</v>
      </c>
      <c r="K55" s="29">
        <v>1.1284722222222222E-2</v>
      </c>
      <c r="L55" s="25">
        <v>972.99999999999989</v>
      </c>
      <c r="M55">
        <v>12</v>
      </c>
      <c r="N55" t="s">
        <v>35</v>
      </c>
      <c r="O55" s="29">
        <v>1.1261574074074073E-2</v>
      </c>
      <c r="P55" s="29">
        <v>1.1574074074074073E-2</v>
      </c>
    </row>
    <row r="56" spans="2:16" x14ac:dyDescent="0.45">
      <c r="B56" t="s">
        <v>321</v>
      </c>
      <c r="C56">
        <f t="shared" si="0"/>
        <v>55</v>
      </c>
      <c r="D56" s="3">
        <v>23</v>
      </c>
      <c r="F56" s="3" t="s">
        <v>408</v>
      </c>
      <c r="G56" t="s">
        <v>80</v>
      </c>
      <c r="H56" s="29">
        <v>0</v>
      </c>
      <c r="I56" s="29">
        <v>0</v>
      </c>
      <c r="J56" s="29">
        <v>0</v>
      </c>
      <c r="K56" s="29">
        <v>1.1458333333333333E-2</v>
      </c>
      <c r="L56" s="25">
        <v>989.99999999999989</v>
      </c>
      <c r="M56">
        <v>11</v>
      </c>
      <c r="N56" t="s">
        <v>39</v>
      </c>
      <c r="O56" s="29">
        <v>1.1458333333333333E-2</v>
      </c>
      <c r="P56" s="29">
        <v>1.1458333333333333E-2</v>
      </c>
    </row>
    <row r="57" spans="2:16" x14ac:dyDescent="0.45">
      <c r="B57" t="s">
        <v>321</v>
      </c>
      <c r="C57">
        <f t="shared" si="0"/>
        <v>56</v>
      </c>
      <c r="D57" s="3">
        <v>24</v>
      </c>
      <c r="F57" s="3" t="s">
        <v>288</v>
      </c>
      <c r="G57" t="s">
        <v>41</v>
      </c>
      <c r="H57" s="29">
        <v>0</v>
      </c>
      <c r="I57" s="29">
        <v>2.3148148148148147E-5</v>
      </c>
      <c r="J57" s="29">
        <v>1.8518518518518518E-4</v>
      </c>
      <c r="K57" s="29">
        <v>1.1574074074074073E-2</v>
      </c>
      <c r="L57" s="25">
        <v>997.99999999999989</v>
      </c>
      <c r="M57">
        <v>13</v>
      </c>
      <c r="N57" t="s">
        <v>35</v>
      </c>
      <c r="O57" s="29">
        <v>1.1550925925925925E-2</v>
      </c>
      <c r="P57" s="29">
        <v>1.1759259259259259E-2</v>
      </c>
    </row>
    <row r="58" spans="2:16" x14ac:dyDescent="0.45">
      <c r="B58" t="s">
        <v>321</v>
      </c>
      <c r="C58">
        <f t="shared" si="0"/>
        <v>57</v>
      </c>
      <c r="D58" s="3">
        <v>25</v>
      </c>
      <c r="F58" s="3" t="s">
        <v>260</v>
      </c>
      <c r="G58" t="s">
        <v>41</v>
      </c>
      <c r="H58" s="29">
        <v>0</v>
      </c>
      <c r="I58" s="29">
        <v>2.3148148148148147E-5</v>
      </c>
      <c r="J58" s="29">
        <v>2.3148148148148149E-4</v>
      </c>
      <c r="K58" s="29">
        <v>1.1689814814814814E-2</v>
      </c>
      <c r="L58" s="25">
        <v>1007.9999999999999</v>
      </c>
      <c r="M58">
        <v>12</v>
      </c>
      <c r="N58" t="s">
        <v>39</v>
      </c>
      <c r="O58" s="29">
        <v>1.1666666666666665E-2</v>
      </c>
      <c r="P58" s="29">
        <v>1.1921296296296296E-2</v>
      </c>
    </row>
    <row r="59" spans="2:16" x14ac:dyDescent="0.45">
      <c r="B59" t="s">
        <v>321</v>
      </c>
      <c r="C59">
        <f t="shared" si="0"/>
        <v>58</v>
      </c>
      <c r="D59" s="3">
        <v>26</v>
      </c>
      <c r="F59" s="3" t="s">
        <v>309</v>
      </c>
      <c r="G59" t="s">
        <v>41</v>
      </c>
      <c r="H59" s="29">
        <v>0</v>
      </c>
      <c r="I59" s="29">
        <v>2.3148148148148147E-5</v>
      </c>
      <c r="J59" s="29">
        <v>5.3240740740740744E-4</v>
      </c>
      <c r="K59" s="29">
        <v>1.1747685185185186E-2</v>
      </c>
      <c r="L59" s="25">
        <v>1013</v>
      </c>
      <c r="M59">
        <v>14</v>
      </c>
      <c r="N59" t="s">
        <v>35</v>
      </c>
      <c r="O59" s="29">
        <v>1.1724537037037037E-2</v>
      </c>
      <c r="P59" s="29">
        <v>1.2280092592592592E-2</v>
      </c>
    </row>
    <row r="60" spans="2:16" x14ac:dyDescent="0.45">
      <c r="B60" t="s">
        <v>321</v>
      </c>
      <c r="C60">
        <f t="shared" si="0"/>
        <v>59</v>
      </c>
      <c r="D60" s="3">
        <v>27</v>
      </c>
      <c r="F60" s="3" t="s">
        <v>408</v>
      </c>
      <c r="G60" t="s">
        <v>80</v>
      </c>
      <c r="H60" s="29">
        <v>0</v>
      </c>
      <c r="I60" s="29">
        <v>0</v>
      </c>
      <c r="J60" s="29">
        <v>0</v>
      </c>
      <c r="K60" s="29">
        <v>1.1875E-2</v>
      </c>
      <c r="L60" s="25">
        <v>1026</v>
      </c>
      <c r="M60">
        <v>13</v>
      </c>
      <c r="N60" t="s">
        <v>39</v>
      </c>
      <c r="O60" s="29">
        <v>1.1875E-2</v>
      </c>
      <c r="P60" s="29">
        <v>1.1875E-2</v>
      </c>
    </row>
    <row r="61" spans="2:16" x14ac:dyDescent="0.45">
      <c r="B61" t="s">
        <v>321</v>
      </c>
      <c r="C61">
        <f t="shared" si="0"/>
        <v>60</v>
      </c>
      <c r="D61" s="3">
        <v>28</v>
      </c>
      <c r="F61" s="3" t="s">
        <v>294</v>
      </c>
      <c r="G61" t="s">
        <v>41</v>
      </c>
      <c r="H61" s="29">
        <v>0</v>
      </c>
      <c r="I61" s="29">
        <v>2.3148148148148147E-5</v>
      </c>
      <c r="J61" s="29">
        <v>3.4722222222222224E-4</v>
      </c>
      <c r="K61" s="29">
        <v>1.1921296296296296E-2</v>
      </c>
      <c r="L61" s="25">
        <v>1028</v>
      </c>
      <c r="M61">
        <v>15</v>
      </c>
      <c r="N61" t="s">
        <v>35</v>
      </c>
      <c r="O61" s="29">
        <v>1.1898148148148149E-2</v>
      </c>
      <c r="P61" s="29">
        <v>1.2268518518518519E-2</v>
      </c>
    </row>
    <row r="62" spans="2:16" x14ac:dyDescent="0.45">
      <c r="B62" t="s">
        <v>321</v>
      </c>
      <c r="C62">
        <f t="shared" si="0"/>
        <v>61</v>
      </c>
      <c r="D62" s="3">
        <v>29</v>
      </c>
      <c r="F62" s="3" t="s">
        <v>307</v>
      </c>
      <c r="G62" t="s">
        <v>41</v>
      </c>
      <c r="H62" s="29">
        <v>0</v>
      </c>
      <c r="I62" s="29">
        <v>2.3148148148148147E-5</v>
      </c>
      <c r="J62" s="29">
        <v>2.3148148148148149E-4</v>
      </c>
      <c r="K62" s="29">
        <v>1.2268518518518519E-2</v>
      </c>
      <c r="L62" s="25">
        <v>1058</v>
      </c>
      <c r="M62">
        <v>14</v>
      </c>
      <c r="N62" t="s">
        <v>39</v>
      </c>
      <c r="O62" s="29">
        <v>1.224537037037037E-2</v>
      </c>
      <c r="P62" s="29">
        <v>1.2500000000000001E-2</v>
      </c>
    </row>
    <row r="63" spans="2:16" x14ac:dyDescent="0.45">
      <c r="B63" t="s">
        <v>321</v>
      </c>
      <c r="C63">
        <f t="shared" si="0"/>
        <v>62</v>
      </c>
      <c r="D63" s="3">
        <v>30</v>
      </c>
      <c r="F63" s="3" t="s">
        <v>301</v>
      </c>
      <c r="G63" t="s">
        <v>41</v>
      </c>
      <c r="H63" s="29">
        <v>0</v>
      </c>
      <c r="I63" s="29">
        <v>2.3148148148148147E-5</v>
      </c>
      <c r="J63" s="29">
        <v>4.1666666666666669E-4</v>
      </c>
      <c r="K63" s="29">
        <v>1.2326388888888888E-2</v>
      </c>
      <c r="L63" s="25">
        <v>1063</v>
      </c>
      <c r="M63">
        <v>16</v>
      </c>
      <c r="N63" t="s">
        <v>35</v>
      </c>
      <c r="O63" s="29">
        <v>1.2303240740740741E-2</v>
      </c>
      <c r="P63" s="29">
        <v>1.2743055555555554E-2</v>
      </c>
    </row>
    <row r="64" spans="2:16" x14ac:dyDescent="0.45">
      <c r="B64" t="s">
        <v>321</v>
      </c>
      <c r="C64">
        <f t="shared" si="0"/>
        <v>63</v>
      </c>
      <c r="D64" s="3">
        <v>31</v>
      </c>
      <c r="F64" s="3" t="s">
        <v>292</v>
      </c>
      <c r="G64" t="s">
        <v>41</v>
      </c>
      <c r="H64" s="29">
        <v>0</v>
      </c>
      <c r="I64" s="29">
        <v>2.3148148148148147E-5</v>
      </c>
      <c r="J64" s="29">
        <v>2.5462962962962961E-4</v>
      </c>
      <c r="K64" s="29">
        <v>1.2500000000000001E-2</v>
      </c>
      <c r="L64" s="25">
        <v>1078</v>
      </c>
      <c r="M64">
        <v>15</v>
      </c>
      <c r="N64" t="s">
        <v>39</v>
      </c>
      <c r="O64" s="29">
        <v>1.2476851851851852E-2</v>
      </c>
      <c r="P64" s="29">
        <v>1.275462962962963E-2</v>
      </c>
    </row>
    <row r="65" spans="2:16" x14ac:dyDescent="0.45">
      <c r="B65" t="s">
        <v>321</v>
      </c>
      <c r="C65">
        <f t="shared" si="0"/>
        <v>64</v>
      </c>
      <c r="D65" s="3">
        <v>32</v>
      </c>
      <c r="F65" s="3" t="s">
        <v>408</v>
      </c>
      <c r="G65" t="s">
        <v>80</v>
      </c>
      <c r="H65" s="29">
        <v>0</v>
      </c>
      <c r="I65" s="29">
        <v>0</v>
      </c>
      <c r="J65" s="29">
        <v>0</v>
      </c>
      <c r="K65" s="29">
        <v>1.255787037037037E-2</v>
      </c>
      <c r="L65" s="25">
        <v>1085</v>
      </c>
      <c r="M65">
        <v>17</v>
      </c>
      <c r="N65" t="s">
        <v>35</v>
      </c>
      <c r="O65" s="29">
        <v>1.255787037037037E-2</v>
      </c>
      <c r="P65" s="29">
        <v>1.255787037037037E-2</v>
      </c>
    </row>
    <row r="66" spans="2:16" x14ac:dyDescent="0.45">
      <c r="B66" t="s">
        <v>321</v>
      </c>
      <c r="C66">
        <f t="shared" si="0"/>
        <v>65</v>
      </c>
      <c r="D66" s="3">
        <v>33</v>
      </c>
      <c r="F66" s="3" t="s">
        <v>270</v>
      </c>
      <c r="G66" t="s">
        <v>41</v>
      </c>
      <c r="H66" s="29">
        <v>0</v>
      </c>
      <c r="I66" s="29">
        <v>2.3148148148148147E-5</v>
      </c>
      <c r="J66" s="29">
        <v>1.6203703703703703E-4</v>
      </c>
      <c r="K66" s="29">
        <v>1.2731481481481481E-2</v>
      </c>
      <c r="L66" s="25">
        <v>1097.9999999999998</v>
      </c>
      <c r="M66">
        <v>16</v>
      </c>
      <c r="N66" t="s">
        <v>39</v>
      </c>
      <c r="O66" s="29">
        <v>1.270833333333333E-2</v>
      </c>
      <c r="P66" s="29">
        <v>1.2893518518518518E-2</v>
      </c>
    </row>
    <row r="67" spans="2:16" x14ac:dyDescent="0.45">
      <c r="B67" t="s">
        <v>321</v>
      </c>
      <c r="C67">
        <f t="shared" si="0"/>
        <v>66</v>
      </c>
      <c r="D67" s="3">
        <v>34</v>
      </c>
      <c r="F67" s="3" t="s">
        <v>264</v>
      </c>
      <c r="G67" t="s">
        <v>41</v>
      </c>
      <c r="H67" s="29">
        <v>0</v>
      </c>
      <c r="I67" s="29">
        <v>2.3148148148148147E-5</v>
      </c>
      <c r="J67" s="29">
        <v>3.1250000000000001E-4</v>
      </c>
      <c r="K67" s="29">
        <v>1.2847222222222222E-2</v>
      </c>
      <c r="L67" s="25">
        <v>1108</v>
      </c>
      <c r="M67">
        <v>18</v>
      </c>
      <c r="N67" t="s">
        <v>35</v>
      </c>
      <c r="O67" s="29">
        <v>1.2824074074074075E-2</v>
      </c>
      <c r="P67" s="29">
        <v>1.3159722222222222E-2</v>
      </c>
    </row>
    <row r="68" spans="2:16" x14ac:dyDescent="0.45">
      <c r="B68" t="s">
        <v>321</v>
      </c>
      <c r="C68">
        <f t="shared" ref="C68:C115" si="1">1+C67</f>
        <v>67</v>
      </c>
      <c r="D68" s="3">
        <v>35</v>
      </c>
      <c r="F68" s="3" t="s">
        <v>352</v>
      </c>
      <c r="G68" t="s">
        <v>41</v>
      </c>
      <c r="H68" s="29">
        <v>0</v>
      </c>
      <c r="I68" s="29">
        <v>2.3148148148148147E-5</v>
      </c>
      <c r="J68" s="29">
        <v>3.8194444444444446E-4</v>
      </c>
      <c r="K68" s="29">
        <v>1.2962962962962963E-2</v>
      </c>
      <c r="L68" s="25">
        <v>1118</v>
      </c>
      <c r="M68">
        <v>17</v>
      </c>
      <c r="N68" t="s">
        <v>39</v>
      </c>
      <c r="O68" s="29">
        <v>1.2939814814814815E-2</v>
      </c>
      <c r="P68" s="29">
        <v>1.3344907407407408E-2</v>
      </c>
    </row>
    <row r="69" spans="2:16" x14ac:dyDescent="0.45">
      <c r="B69" t="s">
        <v>321</v>
      </c>
      <c r="C69">
        <f t="shared" si="1"/>
        <v>68</v>
      </c>
      <c r="D69" s="3">
        <v>36</v>
      </c>
      <c r="F69" s="3" t="s">
        <v>251</v>
      </c>
      <c r="G69" t="s">
        <v>41</v>
      </c>
      <c r="H69" s="29">
        <v>0</v>
      </c>
      <c r="I69" s="29">
        <v>2.3148148148148147E-5</v>
      </c>
      <c r="J69" s="29">
        <v>3.4722222222222224E-4</v>
      </c>
      <c r="K69" s="29">
        <v>1.3136574074074075E-2</v>
      </c>
      <c r="L69" s="25">
        <v>1133</v>
      </c>
      <c r="M69">
        <v>19</v>
      </c>
      <c r="N69" t="s">
        <v>35</v>
      </c>
      <c r="O69" s="29">
        <v>1.3113425925925926E-2</v>
      </c>
      <c r="P69" s="29">
        <v>1.3483796296296298E-2</v>
      </c>
    </row>
    <row r="70" spans="2:16" x14ac:dyDescent="0.45">
      <c r="B70" t="s">
        <v>321</v>
      </c>
      <c r="C70">
        <f t="shared" si="1"/>
        <v>69</v>
      </c>
      <c r="D70" s="3">
        <v>37</v>
      </c>
      <c r="F70" s="3" t="s">
        <v>408</v>
      </c>
      <c r="G70" t="s">
        <v>80</v>
      </c>
      <c r="H70" s="29">
        <v>0</v>
      </c>
      <c r="I70" s="29">
        <v>0</v>
      </c>
      <c r="J70" s="29">
        <v>0</v>
      </c>
      <c r="K70" s="29">
        <v>1.3252314814814814E-2</v>
      </c>
      <c r="L70" s="25">
        <v>1145</v>
      </c>
      <c r="M70">
        <v>18</v>
      </c>
      <c r="N70" t="s">
        <v>39</v>
      </c>
      <c r="O70" s="29">
        <v>1.3252314814814814E-2</v>
      </c>
      <c r="P70" s="29">
        <v>1.3252314814814814E-2</v>
      </c>
    </row>
    <row r="71" spans="2:16" x14ac:dyDescent="0.45">
      <c r="B71" t="s">
        <v>321</v>
      </c>
      <c r="C71">
        <f t="shared" si="1"/>
        <v>70</v>
      </c>
      <c r="D71" s="3">
        <v>38</v>
      </c>
      <c r="F71" s="3" t="s">
        <v>350</v>
      </c>
      <c r="G71" t="s">
        <v>41</v>
      </c>
      <c r="H71" s="29">
        <v>0</v>
      </c>
      <c r="I71" s="29">
        <v>2.3148148148148147E-5</v>
      </c>
      <c r="J71" s="29">
        <v>2.3148148148148149E-4</v>
      </c>
      <c r="K71" s="29">
        <v>1.3425925925925926E-2</v>
      </c>
      <c r="L71" s="25">
        <v>1158</v>
      </c>
      <c r="M71">
        <v>20</v>
      </c>
      <c r="N71" t="s">
        <v>35</v>
      </c>
      <c r="O71" s="29">
        <v>1.3402777777777777E-2</v>
      </c>
      <c r="P71" s="29">
        <v>1.3657407407407408E-2</v>
      </c>
    </row>
    <row r="72" spans="2:16" x14ac:dyDescent="0.45">
      <c r="B72" t="s">
        <v>321</v>
      </c>
      <c r="C72">
        <f t="shared" si="1"/>
        <v>71</v>
      </c>
      <c r="D72" s="3">
        <v>39</v>
      </c>
      <c r="F72" s="3" t="s">
        <v>251</v>
      </c>
      <c r="G72" t="s">
        <v>41</v>
      </c>
      <c r="H72" s="29">
        <v>0</v>
      </c>
      <c r="I72" s="29">
        <v>2.3148148148148147E-5</v>
      </c>
      <c r="J72" s="29">
        <v>3.4722222222222224E-4</v>
      </c>
      <c r="K72" s="29">
        <v>1.3483796296296296E-2</v>
      </c>
      <c r="L72" s="25">
        <v>1163</v>
      </c>
      <c r="M72">
        <v>19</v>
      </c>
      <c r="N72" t="s">
        <v>39</v>
      </c>
      <c r="O72" s="29">
        <v>1.3460648148148149E-2</v>
      </c>
      <c r="P72" s="29">
        <v>1.3831018518518519E-2</v>
      </c>
    </row>
    <row r="73" spans="2:16" x14ac:dyDescent="0.45">
      <c r="B73" t="s">
        <v>321</v>
      </c>
      <c r="C73">
        <f t="shared" si="1"/>
        <v>72</v>
      </c>
      <c r="D73" s="3">
        <v>40</v>
      </c>
      <c r="F73" s="3" t="s">
        <v>408</v>
      </c>
      <c r="G73" t="s">
        <v>80</v>
      </c>
      <c r="H73" s="29">
        <v>0</v>
      </c>
      <c r="I73" s="29">
        <v>0</v>
      </c>
      <c r="J73" s="29">
        <v>0</v>
      </c>
      <c r="K73" s="29">
        <v>1.3668981481481482E-2</v>
      </c>
      <c r="L73" s="25">
        <v>1181</v>
      </c>
      <c r="M73">
        <v>21</v>
      </c>
      <c r="N73" t="s">
        <v>35</v>
      </c>
      <c r="O73" s="29">
        <v>1.3668981481481482E-2</v>
      </c>
      <c r="P73" s="29">
        <v>1.3668981481481482E-2</v>
      </c>
    </row>
    <row r="74" spans="2:16" x14ac:dyDescent="0.45">
      <c r="B74" t="s">
        <v>321</v>
      </c>
      <c r="C74">
        <f t="shared" si="1"/>
        <v>73</v>
      </c>
      <c r="D74" s="3">
        <v>41</v>
      </c>
      <c r="F74" s="3" t="s">
        <v>348</v>
      </c>
      <c r="G74" t="s">
        <v>41</v>
      </c>
      <c r="H74" s="29">
        <v>0</v>
      </c>
      <c r="I74" s="29">
        <v>2.3148148148148147E-5</v>
      </c>
      <c r="J74" s="29">
        <v>1.2152777777777778E-3</v>
      </c>
      <c r="K74" s="29">
        <v>1.3715277777777778E-2</v>
      </c>
      <c r="L74" s="25">
        <v>1183</v>
      </c>
      <c r="M74">
        <v>20</v>
      </c>
      <c r="N74" t="s">
        <v>39</v>
      </c>
      <c r="O74" s="29">
        <v>1.369212962962963E-2</v>
      </c>
      <c r="P74" s="29">
        <v>1.4930555555555555E-2</v>
      </c>
    </row>
    <row r="75" spans="2:16" x14ac:dyDescent="0.45">
      <c r="B75" t="s">
        <v>321</v>
      </c>
      <c r="C75">
        <f t="shared" si="1"/>
        <v>74</v>
      </c>
      <c r="D75" s="3">
        <v>42</v>
      </c>
      <c r="F75" s="3" t="s">
        <v>408</v>
      </c>
      <c r="G75" t="s">
        <v>80</v>
      </c>
      <c r="H75" s="29">
        <v>0</v>
      </c>
      <c r="I75" s="29">
        <v>0</v>
      </c>
      <c r="J75" s="29">
        <v>0</v>
      </c>
      <c r="K75" s="29">
        <v>1.4074074074074074E-2</v>
      </c>
      <c r="L75" s="25">
        <v>1216</v>
      </c>
      <c r="M75">
        <v>22</v>
      </c>
      <c r="N75" t="s">
        <v>35</v>
      </c>
      <c r="O75" s="29">
        <v>1.4074074074074074E-2</v>
      </c>
      <c r="P75" s="29">
        <v>1.4074074074074074E-2</v>
      </c>
    </row>
    <row r="76" spans="2:16" x14ac:dyDescent="0.45">
      <c r="B76" t="s">
        <v>321</v>
      </c>
      <c r="C76">
        <f t="shared" si="1"/>
        <v>75</v>
      </c>
      <c r="D76" s="3">
        <v>43</v>
      </c>
      <c r="F76" s="3" t="s">
        <v>265</v>
      </c>
      <c r="G76" t="s">
        <v>41</v>
      </c>
      <c r="H76" s="29">
        <v>0</v>
      </c>
      <c r="I76" s="29">
        <v>2.3148148148148147E-5</v>
      </c>
      <c r="J76" s="29">
        <v>1.1226851851851851E-3</v>
      </c>
      <c r="K76" s="29">
        <v>1.4409722222222223E-2</v>
      </c>
      <c r="L76" s="25">
        <v>1243</v>
      </c>
      <c r="M76">
        <v>21</v>
      </c>
      <c r="N76" t="s">
        <v>39</v>
      </c>
      <c r="O76" s="29">
        <v>1.4386574074074074E-2</v>
      </c>
      <c r="P76" s="29">
        <v>1.5532407407407408E-2</v>
      </c>
    </row>
    <row r="77" spans="2:16" x14ac:dyDescent="0.45">
      <c r="B77" t="s">
        <v>321</v>
      </c>
      <c r="C77">
        <f t="shared" si="1"/>
        <v>76</v>
      </c>
      <c r="D77" s="3">
        <v>44</v>
      </c>
      <c r="F77" s="3" t="s">
        <v>409</v>
      </c>
      <c r="G77" t="s">
        <v>80</v>
      </c>
      <c r="H77" s="29">
        <v>0</v>
      </c>
      <c r="I77" s="29">
        <v>0</v>
      </c>
      <c r="J77" s="29">
        <v>0</v>
      </c>
      <c r="K77" s="29">
        <v>1.4652777777777778E-2</v>
      </c>
      <c r="L77" s="25">
        <v>1266</v>
      </c>
      <c r="M77">
        <v>23</v>
      </c>
      <c r="N77" t="s">
        <v>35</v>
      </c>
      <c r="O77" s="29">
        <v>1.4652777777777778E-2</v>
      </c>
      <c r="P77" s="29">
        <v>1.4652777777777778E-2</v>
      </c>
    </row>
    <row r="78" spans="2:16" x14ac:dyDescent="0.45">
      <c r="B78" t="s">
        <v>321</v>
      </c>
      <c r="C78">
        <f t="shared" si="1"/>
        <v>77</v>
      </c>
      <c r="D78" s="3">
        <v>45</v>
      </c>
      <c r="F78" s="3" t="s">
        <v>410</v>
      </c>
      <c r="G78" t="s">
        <v>80</v>
      </c>
      <c r="H78" s="29">
        <v>0</v>
      </c>
      <c r="I78" s="29">
        <v>0</v>
      </c>
      <c r="J78" s="29">
        <v>0</v>
      </c>
      <c r="K78" s="29">
        <v>1.480324074074074E-2</v>
      </c>
      <c r="L78" s="25">
        <v>1279</v>
      </c>
      <c r="M78">
        <v>22</v>
      </c>
      <c r="N78" t="s">
        <v>39</v>
      </c>
      <c r="O78" s="29">
        <v>1.480324074074074E-2</v>
      </c>
      <c r="P78" s="29">
        <v>1.480324074074074E-2</v>
      </c>
    </row>
    <row r="79" spans="2:16" x14ac:dyDescent="0.45">
      <c r="B79" t="s">
        <v>321</v>
      </c>
      <c r="C79">
        <f t="shared" si="1"/>
        <v>78</v>
      </c>
      <c r="D79" s="3">
        <v>46</v>
      </c>
      <c r="F79" s="3" t="s">
        <v>351</v>
      </c>
      <c r="G79" t="s">
        <v>41</v>
      </c>
      <c r="H79" s="29">
        <v>0</v>
      </c>
      <c r="I79" s="29">
        <v>2.3148148148148147E-5</v>
      </c>
      <c r="J79" s="29">
        <v>4.0509259259259258E-4</v>
      </c>
      <c r="K79" s="29">
        <v>1.4872685185185185E-2</v>
      </c>
      <c r="L79" s="25">
        <v>1283</v>
      </c>
      <c r="M79">
        <v>24</v>
      </c>
      <c r="N79" t="s">
        <v>35</v>
      </c>
      <c r="O79" s="29">
        <v>1.4849537037037038E-2</v>
      </c>
      <c r="P79" s="29">
        <v>1.5277777777777777E-2</v>
      </c>
    </row>
    <row r="80" spans="2:16" x14ac:dyDescent="0.45">
      <c r="B80" t="s">
        <v>321</v>
      </c>
      <c r="C80">
        <f t="shared" si="1"/>
        <v>79</v>
      </c>
      <c r="D80" s="3">
        <v>47</v>
      </c>
      <c r="F80" s="3" t="s">
        <v>410</v>
      </c>
      <c r="G80" t="s">
        <v>80</v>
      </c>
      <c r="H80" s="29">
        <v>0</v>
      </c>
      <c r="I80" s="29">
        <v>0</v>
      </c>
      <c r="J80" s="29">
        <v>0</v>
      </c>
      <c r="K80" s="29">
        <v>1.5023148148148148E-2</v>
      </c>
      <c r="L80" s="25">
        <v>1298</v>
      </c>
      <c r="M80">
        <v>23</v>
      </c>
      <c r="N80" t="s">
        <v>39</v>
      </c>
      <c r="O80" s="29">
        <v>1.5023148148148148E-2</v>
      </c>
      <c r="P80" s="29">
        <v>1.5023148148148148E-2</v>
      </c>
    </row>
    <row r="81" spans="2:16" x14ac:dyDescent="0.45">
      <c r="B81" t="s">
        <v>321</v>
      </c>
      <c r="C81">
        <f t="shared" si="1"/>
        <v>80</v>
      </c>
      <c r="D81" s="3">
        <v>48</v>
      </c>
      <c r="F81" s="3" t="s">
        <v>410</v>
      </c>
      <c r="G81" t="s">
        <v>80</v>
      </c>
      <c r="H81" s="29">
        <v>0</v>
      </c>
      <c r="I81" s="29">
        <v>0</v>
      </c>
      <c r="J81" s="29">
        <v>0</v>
      </c>
      <c r="K81" s="29">
        <v>1.5208333333333334E-2</v>
      </c>
      <c r="L81" s="25">
        <v>1314</v>
      </c>
      <c r="M81">
        <v>24</v>
      </c>
      <c r="N81" t="s">
        <v>39</v>
      </c>
      <c r="O81" s="29">
        <v>1.5208333333333334E-2</v>
      </c>
      <c r="P81" s="29">
        <v>1.5208333333333334E-2</v>
      </c>
    </row>
    <row r="82" spans="2:16" x14ac:dyDescent="0.45">
      <c r="B82" t="s">
        <v>321</v>
      </c>
      <c r="C82">
        <f t="shared" si="1"/>
        <v>81</v>
      </c>
      <c r="D82" s="3">
        <v>49</v>
      </c>
      <c r="F82" s="3" t="s">
        <v>268</v>
      </c>
      <c r="G82" t="s">
        <v>41</v>
      </c>
      <c r="H82" s="29">
        <v>0</v>
      </c>
      <c r="I82" s="29">
        <v>2.3148148148148147E-5</v>
      </c>
      <c r="J82" s="29">
        <v>1.6435185185185185E-3</v>
      </c>
      <c r="K82" s="29">
        <v>1.5219907407407408E-2</v>
      </c>
      <c r="L82" s="25">
        <v>1313</v>
      </c>
      <c r="M82">
        <v>25</v>
      </c>
      <c r="N82" t="s">
        <v>35</v>
      </c>
      <c r="O82" s="29">
        <v>1.5196759259259259E-2</v>
      </c>
      <c r="P82" s="29">
        <v>1.6863425925925928E-2</v>
      </c>
    </row>
    <row r="83" spans="2:16" x14ac:dyDescent="0.45">
      <c r="B83" t="s">
        <v>321</v>
      </c>
      <c r="C83">
        <f t="shared" si="1"/>
        <v>82</v>
      </c>
      <c r="D83" s="3">
        <v>50</v>
      </c>
      <c r="F83" s="3" t="s">
        <v>150</v>
      </c>
      <c r="G83" t="s">
        <v>41</v>
      </c>
      <c r="H83" s="29">
        <v>0</v>
      </c>
      <c r="I83" s="29">
        <v>2.3148148148148147E-5</v>
      </c>
      <c r="J83" s="29">
        <v>5.2083333333333333E-4</v>
      </c>
      <c r="K83" s="29">
        <v>1.5277777777777777E-2</v>
      </c>
      <c r="L83" s="25">
        <v>1318</v>
      </c>
      <c r="M83">
        <v>26</v>
      </c>
      <c r="N83" t="s">
        <v>35</v>
      </c>
      <c r="O83" s="29">
        <v>1.525462962962963E-2</v>
      </c>
      <c r="P83" s="29">
        <v>1.579861111111111E-2</v>
      </c>
    </row>
    <row r="84" spans="2:16" x14ac:dyDescent="0.45">
      <c r="B84" t="s">
        <v>321</v>
      </c>
      <c r="C84">
        <f t="shared" si="1"/>
        <v>83</v>
      </c>
      <c r="D84" s="3">
        <v>51</v>
      </c>
      <c r="F84" s="3" t="s">
        <v>411</v>
      </c>
      <c r="G84" t="s">
        <v>80</v>
      </c>
      <c r="H84" s="29">
        <v>0</v>
      </c>
      <c r="I84" s="29">
        <v>0</v>
      </c>
      <c r="J84" s="29">
        <v>0</v>
      </c>
      <c r="K84" s="29">
        <v>1.5486111111111112E-2</v>
      </c>
      <c r="L84" s="25">
        <v>1338</v>
      </c>
      <c r="M84">
        <v>25</v>
      </c>
      <c r="N84" t="s">
        <v>39</v>
      </c>
      <c r="O84" s="29">
        <v>1.5486111111111112E-2</v>
      </c>
      <c r="P84" s="29">
        <v>1.5486111111111112E-2</v>
      </c>
    </row>
    <row r="85" spans="2:16" x14ac:dyDescent="0.45">
      <c r="B85" t="s">
        <v>321</v>
      </c>
      <c r="C85">
        <f t="shared" si="1"/>
        <v>84</v>
      </c>
      <c r="D85" s="3">
        <v>52</v>
      </c>
      <c r="F85" s="3" t="s">
        <v>109</v>
      </c>
      <c r="G85" t="s">
        <v>41</v>
      </c>
      <c r="H85" s="29">
        <v>0</v>
      </c>
      <c r="I85" s="29">
        <v>2.3148148148148147E-5</v>
      </c>
      <c r="J85" s="29">
        <v>5.5555555555555556E-4</v>
      </c>
      <c r="K85" s="29">
        <v>1.5740740740740739E-2</v>
      </c>
      <c r="L85" s="25">
        <v>1358</v>
      </c>
      <c r="M85">
        <v>27</v>
      </c>
      <c r="N85" t="s">
        <v>35</v>
      </c>
      <c r="O85" s="29">
        <v>1.5717592592592592E-2</v>
      </c>
      <c r="P85" s="29">
        <v>1.6296296296296295E-2</v>
      </c>
    </row>
    <row r="86" spans="2:16" x14ac:dyDescent="0.45">
      <c r="B86" t="s">
        <v>321</v>
      </c>
      <c r="C86">
        <f t="shared" si="1"/>
        <v>85</v>
      </c>
      <c r="D86" s="3">
        <v>53</v>
      </c>
      <c r="F86" s="3" t="s">
        <v>412</v>
      </c>
      <c r="G86" t="s">
        <v>80</v>
      </c>
      <c r="H86" s="29">
        <v>0</v>
      </c>
      <c r="I86" s="29">
        <v>0</v>
      </c>
      <c r="J86" s="29">
        <v>0</v>
      </c>
      <c r="K86" s="29">
        <v>1.5902777777777776E-2</v>
      </c>
      <c r="L86" s="25">
        <v>1373.9999999999998</v>
      </c>
      <c r="M86">
        <v>26</v>
      </c>
      <c r="N86" t="s">
        <v>39</v>
      </c>
      <c r="O86" s="29">
        <v>1.5902777777777776E-2</v>
      </c>
      <c r="P86" s="29">
        <v>1.5902777777777776E-2</v>
      </c>
    </row>
    <row r="87" spans="2:16" x14ac:dyDescent="0.45">
      <c r="B87" t="s">
        <v>321</v>
      </c>
      <c r="C87">
        <f t="shared" si="1"/>
        <v>86</v>
      </c>
      <c r="D87" s="3">
        <v>54</v>
      </c>
      <c r="F87" s="3" t="s">
        <v>150</v>
      </c>
      <c r="G87" t="s">
        <v>41</v>
      </c>
      <c r="H87" s="29">
        <v>0</v>
      </c>
      <c r="I87" s="29">
        <v>2.3148148148148147E-5</v>
      </c>
      <c r="J87" s="29">
        <v>5.2083333333333333E-4</v>
      </c>
      <c r="K87" s="29">
        <v>1.6203703703703703E-2</v>
      </c>
      <c r="L87" s="25">
        <v>1398</v>
      </c>
      <c r="M87">
        <v>28</v>
      </c>
      <c r="N87" t="s">
        <v>35</v>
      </c>
      <c r="O87" s="29">
        <v>1.6180555555555556E-2</v>
      </c>
      <c r="P87" s="29">
        <v>1.6724537037037038E-2</v>
      </c>
    </row>
    <row r="88" spans="2:16" x14ac:dyDescent="0.45">
      <c r="B88" t="s">
        <v>321</v>
      </c>
      <c r="C88">
        <f t="shared" si="1"/>
        <v>87</v>
      </c>
      <c r="D88" s="3">
        <v>55</v>
      </c>
      <c r="F88" s="3" t="s">
        <v>128</v>
      </c>
      <c r="G88" t="s">
        <v>80</v>
      </c>
      <c r="H88" s="29">
        <v>0</v>
      </c>
      <c r="I88" s="29">
        <v>0</v>
      </c>
      <c r="J88" s="29">
        <v>0</v>
      </c>
      <c r="K88" s="29">
        <v>1.6319444444444445E-2</v>
      </c>
      <c r="L88" s="25">
        <v>1410</v>
      </c>
      <c r="M88">
        <v>27</v>
      </c>
      <c r="N88" t="s">
        <v>39</v>
      </c>
      <c r="O88" s="29">
        <v>1.6319444444444445E-2</v>
      </c>
      <c r="P88" s="29">
        <v>1.6319444444444445E-2</v>
      </c>
    </row>
    <row r="89" spans="2:16" x14ac:dyDescent="0.45">
      <c r="C89">
        <f t="shared" si="1"/>
        <v>88</v>
      </c>
      <c r="D89" s="3">
        <v>56</v>
      </c>
      <c r="E89" s="3" t="s">
        <v>419</v>
      </c>
      <c r="F89" s="3" t="s">
        <v>126</v>
      </c>
      <c r="G89" t="s">
        <v>127</v>
      </c>
      <c r="H89" s="29">
        <v>0</v>
      </c>
      <c r="I89" s="29">
        <v>0</v>
      </c>
      <c r="J89" s="29">
        <v>0</v>
      </c>
      <c r="K89" s="29">
        <v>1.636574074074074E-2</v>
      </c>
      <c r="L89" s="25">
        <v>1414</v>
      </c>
      <c r="M89">
        <v>29</v>
      </c>
      <c r="N89" t="s">
        <v>35</v>
      </c>
      <c r="O89" s="29">
        <v>1.636574074074074E-2</v>
      </c>
      <c r="P89" s="29">
        <v>1.636574074074074E-2</v>
      </c>
    </row>
    <row r="90" spans="2:16" x14ac:dyDescent="0.45">
      <c r="B90" t="s">
        <v>321</v>
      </c>
      <c r="C90">
        <f t="shared" si="1"/>
        <v>89</v>
      </c>
      <c r="D90" s="3">
        <v>57</v>
      </c>
      <c r="F90" s="3" t="s">
        <v>128</v>
      </c>
      <c r="G90" t="s">
        <v>80</v>
      </c>
      <c r="H90" s="29">
        <v>0</v>
      </c>
      <c r="I90" s="29">
        <v>0</v>
      </c>
      <c r="J90" s="29">
        <v>0</v>
      </c>
      <c r="K90" s="29">
        <v>1.6412037037037037E-2</v>
      </c>
      <c r="L90" s="25">
        <v>1418</v>
      </c>
      <c r="M90">
        <v>28</v>
      </c>
      <c r="N90" t="s">
        <v>39</v>
      </c>
      <c r="O90" s="29">
        <v>1.6412037037037037E-2</v>
      </c>
      <c r="P90" s="29">
        <v>1.6412037037037037E-2</v>
      </c>
    </row>
    <row r="91" spans="2:16" x14ac:dyDescent="0.45">
      <c r="B91" t="s">
        <v>321</v>
      </c>
      <c r="C91">
        <f t="shared" si="1"/>
        <v>90</v>
      </c>
      <c r="D91" s="3">
        <v>58</v>
      </c>
      <c r="F91" s="3" t="s">
        <v>128</v>
      </c>
      <c r="G91" t="s">
        <v>80</v>
      </c>
      <c r="H91" s="29">
        <v>0</v>
      </c>
      <c r="I91" s="29">
        <v>0</v>
      </c>
      <c r="J91" s="29">
        <v>0</v>
      </c>
      <c r="K91" s="29">
        <v>1.6481481481481482E-2</v>
      </c>
      <c r="L91" s="25">
        <v>1424</v>
      </c>
      <c r="M91">
        <v>29</v>
      </c>
      <c r="N91" t="s">
        <v>39</v>
      </c>
      <c r="O91" s="29">
        <v>1.6481481481481482E-2</v>
      </c>
      <c r="P91" s="29">
        <v>1.6481481481481482E-2</v>
      </c>
    </row>
    <row r="92" spans="2:16" x14ac:dyDescent="0.45">
      <c r="C92">
        <f t="shared" si="1"/>
        <v>91</v>
      </c>
      <c r="D92" s="3">
        <v>59</v>
      </c>
      <c r="E92" s="3" t="s">
        <v>417</v>
      </c>
      <c r="F92" s="3" t="s">
        <v>129</v>
      </c>
      <c r="G92" t="s">
        <v>127</v>
      </c>
      <c r="H92" s="29">
        <v>0</v>
      </c>
      <c r="I92" s="29">
        <v>0</v>
      </c>
      <c r="J92" s="29">
        <v>0</v>
      </c>
      <c r="K92" s="29">
        <v>1.650462962962963E-2</v>
      </c>
      <c r="L92" s="25">
        <v>1426</v>
      </c>
      <c r="M92">
        <v>30</v>
      </c>
      <c r="N92" t="s">
        <v>35</v>
      </c>
      <c r="O92" s="29">
        <v>1.650462962962963E-2</v>
      </c>
      <c r="P92" s="29">
        <v>1.650462962962963E-2</v>
      </c>
    </row>
    <row r="93" spans="2:16" x14ac:dyDescent="0.45">
      <c r="B93" t="s">
        <v>321</v>
      </c>
      <c r="C93">
        <f t="shared" si="1"/>
        <v>92</v>
      </c>
      <c r="D93" s="3">
        <v>60</v>
      </c>
      <c r="F93" s="3" t="s">
        <v>354</v>
      </c>
      <c r="G93" t="s">
        <v>41</v>
      </c>
      <c r="H93" s="29">
        <v>0</v>
      </c>
      <c r="I93" s="29">
        <v>2.3148148148148147E-5</v>
      </c>
      <c r="J93" s="29">
        <v>4.0509259259259258E-4</v>
      </c>
      <c r="K93" s="29">
        <v>1.6550925925925927E-2</v>
      </c>
      <c r="L93" s="25">
        <v>1428.0000000000002</v>
      </c>
      <c r="M93">
        <v>31</v>
      </c>
      <c r="N93" t="s">
        <v>35</v>
      </c>
      <c r="O93" s="29">
        <v>1.652777777777778E-2</v>
      </c>
      <c r="P93" s="29">
        <v>1.695601851851852E-2</v>
      </c>
    </row>
    <row r="94" spans="2:16" x14ac:dyDescent="0.45">
      <c r="B94" t="s">
        <v>321</v>
      </c>
      <c r="C94">
        <f t="shared" si="1"/>
        <v>93</v>
      </c>
      <c r="D94" s="3">
        <v>61</v>
      </c>
      <c r="F94" s="3" t="s">
        <v>353</v>
      </c>
      <c r="G94" t="s">
        <v>41</v>
      </c>
      <c r="H94" s="29">
        <v>0</v>
      </c>
      <c r="I94" s="29">
        <v>2.3148148148148147E-5</v>
      </c>
      <c r="J94" s="29">
        <v>4.3981481481481481E-4</v>
      </c>
      <c r="K94" s="29">
        <v>1.6666666666666666E-2</v>
      </c>
      <c r="L94" s="25">
        <v>1438</v>
      </c>
      <c r="M94">
        <v>30</v>
      </c>
      <c r="N94" t="s">
        <v>39</v>
      </c>
      <c r="O94" s="29">
        <v>1.6643518518518519E-2</v>
      </c>
      <c r="P94" s="29">
        <v>1.7106481481481483E-2</v>
      </c>
    </row>
    <row r="95" spans="2:16" x14ac:dyDescent="0.45">
      <c r="C95">
        <f t="shared" si="1"/>
        <v>94</v>
      </c>
      <c r="D95" s="3">
        <f>M95</f>
        <v>1</v>
      </c>
      <c r="E95" s="3" t="s">
        <v>416</v>
      </c>
      <c r="F95" s="3" t="s">
        <v>413</v>
      </c>
      <c r="G95" t="s">
        <v>80</v>
      </c>
      <c r="H95" s="29">
        <v>0</v>
      </c>
      <c r="I95" s="29">
        <v>0</v>
      </c>
      <c r="J95" s="29">
        <v>0</v>
      </c>
      <c r="K95" s="29">
        <v>1.636574074074074E-2</v>
      </c>
      <c r="L95" s="25">
        <v>1414</v>
      </c>
      <c r="M95">
        <v>1</v>
      </c>
      <c r="N95" s="3" t="s">
        <v>416</v>
      </c>
      <c r="O95" s="29">
        <v>1.636574074074074E-2</v>
      </c>
      <c r="P95" s="29">
        <v>1.636574074074074E-2</v>
      </c>
    </row>
    <row r="96" spans="2:16" x14ac:dyDescent="0.45">
      <c r="C96">
        <f t="shared" si="1"/>
        <v>95</v>
      </c>
      <c r="D96" s="3">
        <f t="shared" ref="D96:D115" si="2">M96</f>
        <v>2</v>
      </c>
      <c r="E96" s="3" t="s">
        <v>416</v>
      </c>
      <c r="F96" s="3" t="s">
        <v>413</v>
      </c>
      <c r="G96" t="s">
        <v>80</v>
      </c>
      <c r="H96" s="29">
        <v>0</v>
      </c>
      <c r="I96" s="29">
        <v>0</v>
      </c>
      <c r="J96" s="29">
        <v>0</v>
      </c>
      <c r="K96" s="29">
        <v>1.6400462962962964E-2</v>
      </c>
      <c r="L96" s="25">
        <v>1417</v>
      </c>
      <c r="M96">
        <v>2</v>
      </c>
      <c r="N96" s="3" t="s">
        <v>416</v>
      </c>
      <c r="O96" s="29">
        <v>1.6400462962962964E-2</v>
      </c>
      <c r="P96" s="29">
        <v>1.6400462962962964E-2</v>
      </c>
    </row>
    <row r="97" spans="3:16" x14ac:dyDescent="0.45">
      <c r="C97">
        <f t="shared" si="1"/>
        <v>96</v>
      </c>
      <c r="D97" s="3">
        <f t="shared" si="2"/>
        <v>3</v>
      </c>
      <c r="E97" s="3" t="s">
        <v>416</v>
      </c>
      <c r="F97" s="3" t="s">
        <v>413</v>
      </c>
      <c r="G97" t="s">
        <v>80</v>
      </c>
      <c r="H97" s="29">
        <v>0</v>
      </c>
      <c r="I97" s="29">
        <v>0</v>
      </c>
      <c r="J97" s="29">
        <v>0</v>
      </c>
      <c r="K97" s="29">
        <v>1.6423611111111111E-2</v>
      </c>
      <c r="L97" s="25">
        <v>1419</v>
      </c>
      <c r="M97">
        <v>3</v>
      </c>
      <c r="N97" s="3" t="s">
        <v>416</v>
      </c>
      <c r="O97" s="29">
        <v>1.6423611111111111E-2</v>
      </c>
      <c r="P97" s="29">
        <v>1.6423611111111111E-2</v>
      </c>
    </row>
    <row r="98" spans="3:16" x14ac:dyDescent="0.45">
      <c r="C98">
        <f t="shared" si="1"/>
        <v>97</v>
      </c>
      <c r="D98" s="3">
        <f t="shared" si="2"/>
        <v>4</v>
      </c>
      <c r="E98" s="3" t="s">
        <v>416</v>
      </c>
      <c r="F98" s="3" t="s">
        <v>413</v>
      </c>
      <c r="G98" t="s">
        <v>80</v>
      </c>
      <c r="H98" s="29">
        <v>0</v>
      </c>
      <c r="I98" s="29">
        <v>0</v>
      </c>
      <c r="J98" s="29">
        <v>0</v>
      </c>
      <c r="K98" s="29">
        <v>1.6469907407407409E-2</v>
      </c>
      <c r="L98" s="25">
        <v>1423.0000000000002</v>
      </c>
      <c r="M98">
        <v>4</v>
      </c>
      <c r="N98" s="3" t="s">
        <v>416</v>
      </c>
      <c r="O98" s="29">
        <v>1.6469907407407409E-2</v>
      </c>
      <c r="P98" s="29">
        <v>1.6469907407407409E-2</v>
      </c>
    </row>
    <row r="99" spans="3:16" x14ac:dyDescent="0.45">
      <c r="C99">
        <f t="shared" si="1"/>
        <v>98</v>
      </c>
      <c r="D99" s="3">
        <f t="shared" si="2"/>
        <v>1</v>
      </c>
      <c r="E99" s="3" t="s">
        <v>417</v>
      </c>
      <c r="F99" s="3" t="s">
        <v>413</v>
      </c>
      <c r="G99" t="s">
        <v>80</v>
      </c>
      <c r="H99" s="29">
        <v>0</v>
      </c>
      <c r="I99" s="29">
        <v>0</v>
      </c>
      <c r="J99" s="29">
        <v>0</v>
      </c>
      <c r="K99" s="29">
        <v>1.650462962962963E-2</v>
      </c>
      <c r="L99" s="25">
        <v>1426</v>
      </c>
      <c r="M99">
        <v>1</v>
      </c>
      <c r="N99" s="3" t="s">
        <v>417</v>
      </c>
      <c r="O99" s="29">
        <v>1.650462962962963E-2</v>
      </c>
      <c r="P99" s="29">
        <v>1.650462962962963E-2</v>
      </c>
    </row>
    <row r="100" spans="3:16" x14ac:dyDescent="0.45">
      <c r="C100">
        <f t="shared" si="1"/>
        <v>99</v>
      </c>
      <c r="D100" s="3">
        <f t="shared" si="2"/>
        <v>2</v>
      </c>
      <c r="E100" s="3" t="s">
        <v>417</v>
      </c>
      <c r="F100" s="3" t="s">
        <v>413</v>
      </c>
      <c r="G100" t="s">
        <v>80</v>
      </c>
      <c r="H100" s="29">
        <v>0</v>
      </c>
      <c r="I100" s="29">
        <v>0</v>
      </c>
      <c r="J100" s="29">
        <v>0</v>
      </c>
      <c r="K100" s="29">
        <v>1.653935185185185E-2</v>
      </c>
      <c r="L100" s="25">
        <v>1428.9999999999998</v>
      </c>
      <c r="M100">
        <v>2</v>
      </c>
      <c r="N100" s="3" t="s">
        <v>417</v>
      </c>
      <c r="O100" s="29">
        <v>1.653935185185185E-2</v>
      </c>
      <c r="P100" s="29">
        <v>1.653935185185185E-2</v>
      </c>
    </row>
    <row r="101" spans="3:16" x14ac:dyDescent="0.45">
      <c r="C101">
        <f t="shared" si="1"/>
        <v>100</v>
      </c>
      <c r="D101" s="3">
        <f t="shared" si="2"/>
        <v>5</v>
      </c>
      <c r="E101" s="3" t="s">
        <v>416</v>
      </c>
      <c r="F101" s="3" t="s">
        <v>161</v>
      </c>
      <c r="G101" t="s">
        <v>80</v>
      </c>
      <c r="H101" s="29">
        <v>0</v>
      </c>
      <c r="I101" s="29">
        <v>0</v>
      </c>
      <c r="J101" s="29">
        <v>0</v>
      </c>
      <c r="K101" s="29">
        <v>1.6550925925925927E-2</v>
      </c>
      <c r="L101" s="25">
        <v>1430.0000000000002</v>
      </c>
      <c r="M101">
        <v>5</v>
      </c>
      <c r="N101" s="3" t="s">
        <v>416</v>
      </c>
      <c r="O101" s="29">
        <v>1.6550925925925927E-2</v>
      </c>
      <c r="P101" s="29">
        <v>1.6550925925925927E-2</v>
      </c>
    </row>
    <row r="102" spans="3:16" x14ac:dyDescent="0.45">
      <c r="C102">
        <f t="shared" si="1"/>
        <v>101</v>
      </c>
      <c r="D102" s="3">
        <f t="shared" si="2"/>
        <v>6</v>
      </c>
      <c r="E102" s="3" t="s">
        <v>416</v>
      </c>
      <c r="F102" s="3" t="s">
        <v>161</v>
      </c>
      <c r="G102" t="s">
        <v>80</v>
      </c>
      <c r="H102" s="29">
        <v>0</v>
      </c>
      <c r="I102" s="29">
        <v>0</v>
      </c>
      <c r="J102" s="29">
        <v>0</v>
      </c>
      <c r="K102" s="29">
        <v>1.6562500000000001E-2</v>
      </c>
      <c r="L102" s="25">
        <v>1431</v>
      </c>
      <c r="M102">
        <v>6</v>
      </c>
      <c r="N102" s="3" t="s">
        <v>416</v>
      </c>
      <c r="O102" s="29">
        <v>1.6562500000000001E-2</v>
      </c>
      <c r="P102" s="29">
        <v>1.6562500000000001E-2</v>
      </c>
    </row>
    <row r="103" spans="3:16" x14ac:dyDescent="0.45">
      <c r="C103">
        <f t="shared" si="1"/>
        <v>102</v>
      </c>
      <c r="D103" s="3">
        <f t="shared" si="2"/>
        <v>7</v>
      </c>
      <c r="E103" s="3" t="s">
        <v>416</v>
      </c>
      <c r="F103" s="3" t="s">
        <v>161</v>
      </c>
      <c r="G103" t="s">
        <v>80</v>
      </c>
      <c r="H103" s="29">
        <v>0</v>
      </c>
      <c r="I103" s="29">
        <v>0</v>
      </c>
      <c r="J103" s="29">
        <v>0</v>
      </c>
      <c r="K103" s="29">
        <v>1.6574074074074074E-2</v>
      </c>
      <c r="L103" s="25">
        <v>1432</v>
      </c>
      <c r="M103">
        <v>7</v>
      </c>
      <c r="N103" s="3" t="s">
        <v>416</v>
      </c>
      <c r="O103" s="29">
        <v>1.6574074074074074E-2</v>
      </c>
      <c r="P103" s="29">
        <v>1.6574074074074074E-2</v>
      </c>
    </row>
    <row r="104" spans="3:16" x14ac:dyDescent="0.45">
      <c r="C104">
        <f t="shared" si="1"/>
        <v>103</v>
      </c>
      <c r="D104" s="3">
        <f t="shared" si="2"/>
        <v>8</v>
      </c>
      <c r="E104" s="3" t="s">
        <v>416</v>
      </c>
      <c r="F104" s="3" t="s">
        <v>161</v>
      </c>
      <c r="G104" t="s">
        <v>80</v>
      </c>
      <c r="H104" s="29">
        <v>0</v>
      </c>
      <c r="I104" s="29">
        <v>0</v>
      </c>
      <c r="J104" s="29">
        <v>0</v>
      </c>
      <c r="K104" s="29">
        <v>1.6585648148148148E-2</v>
      </c>
      <c r="L104" s="25">
        <v>1433</v>
      </c>
      <c r="M104">
        <v>8</v>
      </c>
      <c r="N104" s="3" t="s">
        <v>416</v>
      </c>
      <c r="O104" s="29">
        <v>1.6585648148148148E-2</v>
      </c>
      <c r="P104" s="29">
        <v>1.6585648148148148E-2</v>
      </c>
    </row>
    <row r="105" spans="3:16" x14ac:dyDescent="0.45">
      <c r="C105">
        <f t="shared" si="1"/>
        <v>104</v>
      </c>
      <c r="D105" s="3">
        <f t="shared" si="2"/>
        <v>9</v>
      </c>
      <c r="E105" s="3" t="s">
        <v>416</v>
      </c>
      <c r="F105" s="3" t="s">
        <v>161</v>
      </c>
      <c r="G105" t="s">
        <v>80</v>
      </c>
      <c r="H105" s="29">
        <v>0</v>
      </c>
      <c r="I105" s="29">
        <v>0</v>
      </c>
      <c r="J105" s="29">
        <v>0</v>
      </c>
      <c r="K105" s="29">
        <v>1.6597222222222222E-2</v>
      </c>
      <c r="L105" s="25">
        <v>1434</v>
      </c>
      <c r="M105">
        <v>9</v>
      </c>
      <c r="N105" s="3" t="s">
        <v>416</v>
      </c>
      <c r="O105" s="29">
        <v>1.6597222222222222E-2</v>
      </c>
      <c r="P105" s="29">
        <v>1.6597222222222222E-2</v>
      </c>
    </row>
    <row r="106" spans="3:16" x14ac:dyDescent="0.45">
      <c r="C106">
        <f t="shared" si="1"/>
        <v>105</v>
      </c>
      <c r="D106" s="3">
        <f t="shared" si="2"/>
        <v>10</v>
      </c>
      <c r="E106" s="3" t="s">
        <v>416</v>
      </c>
      <c r="F106" s="3" t="s">
        <v>161</v>
      </c>
      <c r="G106" t="s">
        <v>80</v>
      </c>
      <c r="H106" s="29">
        <v>0</v>
      </c>
      <c r="I106" s="29">
        <v>0</v>
      </c>
      <c r="J106" s="29">
        <v>0</v>
      </c>
      <c r="K106" s="29">
        <v>1.6608796296296295E-2</v>
      </c>
      <c r="L106" s="25">
        <v>1435</v>
      </c>
      <c r="M106">
        <v>10</v>
      </c>
      <c r="N106" s="3" t="s">
        <v>416</v>
      </c>
      <c r="O106" s="29">
        <v>1.6608796296296295E-2</v>
      </c>
      <c r="P106" s="29">
        <v>1.6608796296296295E-2</v>
      </c>
    </row>
    <row r="107" spans="3:16" x14ac:dyDescent="0.45">
      <c r="C107">
        <f t="shared" si="1"/>
        <v>106</v>
      </c>
      <c r="D107" s="3">
        <f t="shared" si="2"/>
        <v>3</v>
      </c>
      <c r="E107" s="3" t="s">
        <v>417</v>
      </c>
      <c r="F107" s="3" t="s">
        <v>124</v>
      </c>
      <c r="G107" t="s">
        <v>80</v>
      </c>
      <c r="H107" s="29">
        <v>0</v>
      </c>
      <c r="I107" s="29">
        <v>0</v>
      </c>
      <c r="J107" s="29">
        <v>0</v>
      </c>
      <c r="K107" s="29">
        <v>1.6620370370370369E-2</v>
      </c>
      <c r="L107" s="25">
        <v>1435.9999999999998</v>
      </c>
      <c r="M107">
        <v>3</v>
      </c>
      <c r="N107" s="3" t="s">
        <v>417</v>
      </c>
      <c r="O107" s="29">
        <v>1.6620370370370369E-2</v>
      </c>
      <c r="P107" s="29">
        <v>1.6620370370370369E-2</v>
      </c>
    </row>
    <row r="108" spans="3:16" x14ac:dyDescent="0.45">
      <c r="C108">
        <f t="shared" si="1"/>
        <v>107</v>
      </c>
      <c r="D108" s="3">
        <f t="shared" si="2"/>
        <v>4</v>
      </c>
      <c r="E108" s="3" t="s">
        <v>417</v>
      </c>
      <c r="F108" s="3" t="s">
        <v>124</v>
      </c>
      <c r="G108" t="s">
        <v>80</v>
      </c>
      <c r="H108" s="29">
        <v>0</v>
      </c>
      <c r="I108" s="29">
        <v>0</v>
      </c>
      <c r="J108" s="29">
        <v>0</v>
      </c>
      <c r="K108" s="29">
        <v>1.6631944444444446E-2</v>
      </c>
      <c r="L108" s="25">
        <v>1437</v>
      </c>
      <c r="M108">
        <v>4</v>
      </c>
      <c r="N108" s="3" t="s">
        <v>417</v>
      </c>
      <c r="O108" s="29">
        <v>1.6631944444444446E-2</v>
      </c>
      <c r="P108" s="29">
        <v>1.6631944444444446E-2</v>
      </c>
    </row>
    <row r="109" spans="3:16" x14ac:dyDescent="0.45">
      <c r="C109">
        <f t="shared" si="1"/>
        <v>108</v>
      </c>
      <c r="D109" s="3">
        <f t="shared" si="2"/>
        <v>5</v>
      </c>
      <c r="E109" s="3" t="s">
        <v>417</v>
      </c>
      <c r="F109" s="3" t="s">
        <v>124</v>
      </c>
      <c r="G109" t="s">
        <v>80</v>
      </c>
      <c r="H109" s="29">
        <v>0</v>
      </c>
      <c r="I109" s="29">
        <v>0</v>
      </c>
      <c r="J109" s="29">
        <v>0</v>
      </c>
      <c r="K109" s="29">
        <v>1.6643518518518519E-2</v>
      </c>
      <c r="L109" s="25">
        <v>1438</v>
      </c>
      <c r="M109">
        <v>5</v>
      </c>
      <c r="N109" s="3" t="s">
        <v>417</v>
      </c>
      <c r="O109" s="29">
        <v>1.6643518518518519E-2</v>
      </c>
      <c r="P109" s="29">
        <v>1.6643518518518519E-2</v>
      </c>
    </row>
    <row r="110" spans="3:16" x14ac:dyDescent="0.45">
      <c r="C110">
        <f t="shared" si="1"/>
        <v>109</v>
      </c>
      <c r="D110" s="3">
        <f t="shared" si="2"/>
        <v>6</v>
      </c>
      <c r="E110" s="3" t="s">
        <v>417</v>
      </c>
      <c r="F110" s="3" t="s">
        <v>418</v>
      </c>
      <c r="G110" t="s">
        <v>80</v>
      </c>
      <c r="H110" s="29">
        <v>0</v>
      </c>
      <c r="I110" s="29">
        <v>0</v>
      </c>
      <c r="J110" s="29">
        <v>0</v>
      </c>
      <c r="K110" s="29">
        <v>1.6643518518518519E-2</v>
      </c>
      <c r="L110" s="25">
        <v>1438</v>
      </c>
      <c r="M110">
        <v>6</v>
      </c>
      <c r="N110" s="3" t="s">
        <v>417</v>
      </c>
      <c r="O110" s="29">
        <v>1.6643518518518519E-2</v>
      </c>
      <c r="P110" s="29">
        <v>1.6643518518518519E-2</v>
      </c>
    </row>
    <row r="111" spans="3:16" x14ac:dyDescent="0.45">
      <c r="C111">
        <f t="shared" si="1"/>
        <v>110</v>
      </c>
      <c r="D111" s="3">
        <f t="shared" si="2"/>
        <v>7</v>
      </c>
      <c r="E111" s="3" t="s">
        <v>417</v>
      </c>
      <c r="F111" s="3" t="s">
        <v>124</v>
      </c>
      <c r="G111" t="s">
        <v>80</v>
      </c>
      <c r="H111" s="29">
        <v>0</v>
      </c>
      <c r="I111" s="29">
        <v>0</v>
      </c>
      <c r="J111" s="29">
        <v>0</v>
      </c>
      <c r="K111" s="29">
        <v>1.6655092592592593E-2</v>
      </c>
      <c r="L111" s="25">
        <v>1439</v>
      </c>
      <c r="M111">
        <v>7</v>
      </c>
      <c r="N111" s="3" t="s">
        <v>417</v>
      </c>
      <c r="O111" s="29">
        <v>1.6655092592592593E-2</v>
      </c>
      <c r="P111" s="29">
        <v>1.6655092592592593E-2</v>
      </c>
    </row>
    <row r="112" spans="3:16" x14ac:dyDescent="0.45">
      <c r="C112">
        <f t="shared" si="1"/>
        <v>111</v>
      </c>
      <c r="D112" s="3">
        <f t="shared" si="2"/>
        <v>8</v>
      </c>
      <c r="E112" s="3" t="s">
        <v>417</v>
      </c>
      <c r="F112" s="3" t="s">
        <v>124</v>
      </c>
      <c r="G112" t="s">
        <v>80</v>
      </c>
      <c r="H112" s="29">
        <v>0</v>
      </c>
      <c r="I112" s="29">
        <v>0</v>
      </c>
      <c r="J112" s="29">
        <v>0</v>
      </c>
      <c r="K112" s="29">
        <v>1.6666666666666666E-2</v>
      </c>
      <c r="L112" s="25">
        <v>1440</v>
      </c>
      <c r="M112">
        <v>8</v>
      </c>
      <c r="N112" s="3" t="s">
        <v>417</v>
      </c>
      <c r="O112" s="29">
        <v>1.6666666666666666E-2</v>
      </c>
      <c r="P112" s="29">
        <v>1.6666666666666666E-2</v>
      </c>
    </row>
    <row r="113" spans="3:16" x14ac:dyDescent="0.45">
      <c r="C113">
        <f t="shared" si="1"/>
        <v>112</v>
      </c>
      <c r="D113" s="3">
        <f t="shared" si="2"/>
        <v>9</v>
      </c>
      <c r="E113" s="3" t="s">
        <v>417</v>
      </c>
      <c r="F113" s="3" t="s">
        <v>124</v>
      </c>
      <c r="G113" t="s">
        <v>80</v>
      </c>
      <c r="H113" s="29">
        <v>0</v>
      </c>
      <c r="I113" s="29">
        <v>0</v>
      </c>
      <c r="J113" s="29">
        <v>0</v>
      </c>
      <c r="K113" s="29">
        <v>1.667824074074074E-2</v>
      </c>
      <c r="L113" s="25">
        <v>1441</v>
      </c>
      <c r="M113">
        <v>9</v>
      </c>
      <c r="N113" s="3" t="s">
        <v>417</v>
      </c>
      <c r="O113" s="29">
        <v>1.667824074074074E-2</v>
      </c>
      <c r="P113" s="29">
        <v>1.667824074074074E-2</v>
      </c>
    </row>
    <row r="114" spans="3:16" x14ac:dyDescent="0.45">
      <c r="C114">
        <f t="shared" si="1"/>
        <v>113</v>
      </c>
      <c r="D114" s="3">
        <f t="shared" si="2"/>
        <v>10</v>
      </c>
      <c r="E114" s="3" t="s">
        <v>417</v>
      </c>
      <c r="F114" s="3" t="s">
        <v>414</v>
      </c>
      <c r="G114" t="s">
        <v>33</v>
      </c>
      <c r="H114" s="29">
        <v>0</v>
      </c>
      <c r="I114" s="29">
        <v>0</v>
      </c>
      <c r="J114" s="29">
        <v>0</v>
      </c>
      <c r="K114" s="29">
        <v>1.6759259259259258E-2</v>
      </c>
      <c r="L114" s="25">
        <v>1448</v>
      </c>
      <c r="M114">
        <v>10</v>
      </c>
      <c r="N114" s="3" t="s">
        <v>417</v>
      </c>
      <c r="O114" s="29">
        <v>1.6759259259259258E-2</v>
      </c>
      <c r="P114" s="29">
        <v>1.6759259259259258E-2</v>
      </c>
    </row>
    <row r="115" spans="3:16" x14ac:dyDescent="0.45">
      <c r="C115">
        <f t="shared" si="1"/>
        <v>114</v>
      </c>
      <c r="D115" s="3">
        <f t="shared" si="2"/>
        <v>11</v>
      </c>
      <c r="E115" s="3" t="s">
        <v>417</v>
      </c>
      <c r="F115" s="3" t="s">
        <v>415</v>
      </c>
      <c r="G115" t="s">
        <v>33</v>
      </c>
      <c r="H115" s="29">
        <v>0</v>
      </c>
      <c r="I115" s="29">
        <v>0</v>
      </c>
      <c r="J115" s="29">
        <v>0</v>
      </c>
      <c r="K115" s="29">
        <v>1.6770833333333332E-2</v>
      </c>
      <c r="L115" s="25">
        <v>1449</v>
      </c>
      <c r="M115">
        <v>11</v>
      </c>
      <c r="N115" s="3" t="s">
        <v>417</v>
      </c>
      <c r="O115" s="29">
        <v>1.6770833333333332E-2</v>
      </c>
      <c r="P115" s="29">
        <v>1.6770833333333332E-2</v>
      </c>
    </row>
  </sheetData>
  <autoFilter ref="B1:P115" xr:uid="{0A03F0C0-8510-4683-88B3-33E54FAB103A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96E-195B-4D44-88F9-A2042134170F}">
  <dimension ref="A1:Y106"/>
  <sheetViews>
    <sheetView zoomScale="90" zoomScaleNormal="90" workbookViewId="0">
      <pane ySplit="1" topLeftCell="A2" activePane="bottomLeft" state="frozen"/>
      <selection pane="bottomLeft" activeCell="G36" sqref="G36"/>
    </sheetView>
  </sheetViews>
  <sheetFormatPr defaultColWidth="9.1328125" defaultRowHeight="13.9" x14ac:dyDescent="0.4"/>
  <cols>
    <col min="1" max="2" width="9.1328125" style="10"/>
    <col min="3" max="3" width="9.1328125" style="2"/>
    <col min="4" max="4" width="22.73046875" style="2" bestFit="1" customWidth="1"/>
    <col min="5" max="5" width="22.59765625" style="2" bestFit="1" customWidth="1"/>
    <col min="6" max="6" width="9.1328125" style="2" customWidth="1"/>
    <col min="7" max="7" width="17.86328125" style="11" customWidth="1"/>
    <col min="8" max="8" width="19.265625" style="11" customWidth="1"/>
    <col min="9" max="9" width="19" style="11" customWidth="1"/>
    <col min="10" max="10" width="15.59765625" style="11" customWidth="1"/>
    <col min="11" max="11" width="19.73046875" style="12" customWidth="1"/>
    <col min="12" max="12" width="8.3984375" style="2" bestFit="1" customWidth="1"/>
    <col min="13" max="13" width="11.73046875" style="13" bestFit="1" customWidth="1"/>
    <col min="14" max="14" width="11.3984375" style="11" bestFit="1" customWidth="1"/>
    <col min="15" max="15" width="10.265625" style="13" bestFit="1" customWidth="1"/>
    <col min="16" max="16" width="1.3984375" style="13" customWidth="1"/>
    <col min="17" max="17" width="23" style="15" customWidth="1"/>
    <col min="18" max="18" width="7.265625" style="2" customWidth="1"/>
    <col min="19" max="19" width="9.1328125" style="13"/>
    <col min="20" max="20" width="7" style="2" customWidth="1"/>
    <col min="21" max="21" width="13.73046875" style="13" bestFit="1" customWidth="1"/>
    <col min="22" max="22" width="6.73046875" style="2" customWidth="1"/>
    <col min="23" max="16384" width="9.1328125" style="13"/>
  </cols>
  <sheetData>
    <row r="1" spans="2:25" s="7" customFormat="1" ht="13.5" x14ac:dyDescent="0.45">
      <c r="B1" s="7" t="s">
        <v>165</v>
      </c>
      <c r="C1" s="7" t="s">
        <v>166</v>
      </c>
      <c r="D1" s="7" t="s">
        <v>167</v>
      </c>
      <c r="E1" s="7" t="s">
        <v>168</v>
      </c>
      <c r="F1" s="7" t="s">
        <v>136</v>
      </c>
      <c r="G1" s="8" t="s">
        <v>169</v>
      </c>
      <c r="H1" s="8" t="s">
        <v>170</v>
      </c>
      <c r="I1" s="8" t="s">
        <v>171</v>
      </c>
      <c r="J1" s="8" t="s">
        <v>172</v>
      </c>
      <c r="K1" s="9" t="s">
        <v>2</v>
      </c>
      <c r="L1" s="7" t="s">
        <v>173</v>
      </c>
      <c r="M1" s="7" t="s">
        <v>174</v>
      </c>
      <c r="N1" s="8" t="s">
        <v>175</v>
      </c>
      <c r="O1" s="7" t="s">
        <v>176</v>
      </c>
    </row>
    <row r="2" spans="2:25" ht="14.25" x14ac:dyDescent="0.45">
      <c r="C2" s="2">
        <v>1</v>
      </c>
      <c r="D2" s="3" t="s">
        <v>318</v>
      </c>
      <c r="E2" s="3" t="s">
        <v>318</v>
      </c>
      <c r="F2" s="2" t="s">
        <v>33</v>
      </c>
      <c r="G2" s="11">
        <f t="shared" ref="G2:G28" si="0">(IFERROR(INDEX($R$5:$R$10,MATCH(F2,$Q$5:$Q$10,0)),"----"))/86400</f>
        <v>0</v>
      </c>
      <c r="H2" s="11">
        <f t="shared" ref="H2:H28" si="1">(IFERROR(INDEX($T$5:$T$10,MATCH(F2,$S$5:$S$10,0)),"----"))/86400</f>
        <v>0</v>
      </c>
      <c r="I2" s="11">
        <f>IF(OR(F2="Fountains",F2="Cake"),(IFERROR(INDEX('Firework List'!G:G,MATCH(E2,'Firework List'!E:E,0)),"----")/86400),(IFERROR(INDEX($V$5:$V$8,MATCH(F2,$U$5:$U$8,0)),"----"))/86400)</f>
        <v>0</v>
      </c>
      <c r="J2" s="11">
        <v>1.1574074074074073E-5</v>
      </c>
      <c r="K2" s="12">
        <f>(J2-H2-G2)*86400</f>
        <v>1</v>
      </c>
      <c r="L2" s="2">
        <v>1</v>
      </c>
      <c r="M2" s="13" t="s">
        <v>402</v>
      </c>
      <c r="N2" s="11">
        <f t="shared" ref="N2:N28" si="2">K2/86400</f>
        <v>1.1574074074074073E-5</v>
      </c>
      <c r="O2" s="14">
        <f t="shared" ref="O2:O28" si="3">J2+I2</f>
        <v>1.1574074074074073E-5</v>
      </c>
      <c r="R2" s="15"/>
      <c r="U2" s="16"/>
    </row>
    <row r="3" spans="2:25" ht="14.25" x14ac:dyDescent="0.45">
      <c r="C3" s="2">
        <f>C2+1</f>
        <v>2</v>
      </c>
      <c r="D3" s="3" t="s">
        <v>319</v>
      </c>
      <c r="E3" s="3" t="s">
        <v>319</v>
      </c>
      <c r="F3" s="2" t="s">
        <v>33</v>
      </c>
      <c r="G3" s="11">
        <f t="shared" si="0"/>
        <v>0</v>
      </c>
      <c r="H3" s="11">
        <f t="shared" si="1"/>
        <v>0</v>
      </c>
      <c r="I3" s="11">
        <f>IF(OR(F3="Fountains",F3="Cake"),(IFERROR(INDEX('Firework List'!G:G,MATCH(E3,'Firework List'!E:E,0)),"----")/86400),(IFERROR(INDEX($V$5:$V$8,MATCH(F3,$U$5:$U$8,0)),"----"))/86400)</f>
        <v>0</v>
      </c>
      <c r="J3" s="11">
        <v>3.4722222222222222E-5</v>
      </c>
      <c r="K3" s="12">
        <f t="shared" ref="K3:K28" si="4">(J3-H3-G3)*86400</f>
        <v>3</v>
      </c>
      <c r="L3" s="2">
        <f>L2+1</f>
        <v>2</v>
      </c>
      <c r="M3" s="13" t="s">
        <v>402</v>
      </c>
      <c r="N3" s="11">
        <f t="shared" si="2"/>
        <v>3.4722222222222222E-5</v>
      </c>
      <c r="O3" s="14">
        <f t="shared" si="3"/>
        <v>3.4722222222222222E-5</v>
      </c>
      <c r="U3" s="16"/>
      <c r="X3" s="14">
        <f t="shared" ref="X3:X28" si="5">O3-J3</f>
        <v>0</v>
      </c>
      <c r="Y3" s="13" t="str">
        <f t="shared" ref="Y3:Y28" si="6">IF(X3&gt;I3,"Check","Good")</f>
        <v>Good</v>
      </c>
    </row>
    <row r="4" spans="2:25" ht="14.65" thickBot="1" x14ac:dyDescent="0.5">
      <c r="C4" s="2">
        <f t="shared" ref="C4:C33" si="7">C3+1</f>
        <v>3</v>
      </c>
      <c r="D4" s="3" t="s">
        <v>320</v>
      </c>
      <c r="E4" s="3" t="s">
        <v>320</v>
      </c>
      <c r="F4" s="2" t="s">
        <v>33</v>
      </c>
      <c r="G4" s="11">
        <f t="shared" si="0"/>
        <v>0</v>
      </c>
      <c r="H4" s="11">
        <f t="shared" si="1"/>
        <v>0</v>
      </c>
      <c r="I4" s="11">
        <f>IF(OR(F4="Fountains",F4="Cake"),(IFERROR(INDEX('Firework List'!G:G,MATCH(E4,'Firework List'!E:E,0)),"----")/86400),(IFERROR(INDEX($V$5:$V$8,MATCH(F4,$U$5:$U$8,0)),"----"))/86400)</f>
        <v>0</v>
      </c>
      <c r="J4" s="11">
        <v>5.7870370370370373E-5</v>
      </c>
      <c r="K4" s="12">
        <f t="shared" si="4"/>
        <v>5</v>
      </c>
      <c r="L4" s="2">
        <f t="shared" ref="L4:L33" si="8">L3+1</f>
        <v>3</v>
      </c>
      <c r="M4" s="13" t="s">
        <v>402</v>
      </c>
      <c r="N4" s="11">
        <f t="shared" si="2"/>
        <v>5.7870370370370373E-5</v>
      </c>
      <c r="O4" s="14">
        <f t="shared" si="3"/>
        <v>5.7870370370370373E-5</v>
      </c>
      <c r="Q4" s="17" t="s">
        <v>169</v>
      </c>
      <c r="R4" s="18"/>
      <c r="S4" s="17" t="s">
        <v>177</v>
      </c>
      <c r="T4" s="18"/>
      <c r="U4" s="19" t="s">
        <v>171</v>
      </c>
      <c r="V4" s="18"/>
      <c r="X4" s="14">
        <f t="shared" si="5"/>
        <v>0</v>
      </c>
      <c r="Y4" s="13" t="str">
        <f t="shared" si="6"/>
        <v>Good</v>
      </c>
    </row>
    <row r="5" spans="2:25" ht="14.25" x14ac:dyDescent="0.45">
      <c r="C5" s="2">
        <f t="shared" si="7"/>
        <v>4</v>
      </c>
      <c r="D5" s="3" t="s">
        <v>283</v>
      </c>
      <c r="E5" s="3" t="s">
        <v>283</v>
      </c>
      <c r="F5" s="2" t="s">
        <v>38</v>
      </c>
      <c r="G5" s="11">
        <f t="shared" si="0"/>
        <v>0</v>
      </c>
      <c r="H5" s="11">
        <f t="shared" si="1"/>
        <v>0</v>
      </c>
      <c r="I5" s="11">
        <f>IF(OR(F5="Fountains",F5="Cake"),(IFERROR(INDEX('Firework List'!G:G,MATCH(E5,'Firework List'!E:E,0)),"----")/86400),(IFERROR(INDEX($V$5:$V$8,MATCH(F5,$U$5:$U$8,0)),"----"))/86400)</f>
        <v>2.0833333333333333E-3</v>
      </c>
      <c r="J5" s="11">
        <v>5.7870370370370373E-5</v>
      </c>
      <c r="K5" s="12">
        <f t="shared" si="4"/>
        <v>5</v>
      </c>
      <c r="L5" s="2">
        <f t="shared" si="8"/>
        <v>4</v>
      </c>
      <c r="M5" s="13" t="s">
        <v>402</v>
      </c>
      <c r="N5" s="11">
        <f t="shared" si="2"/>
        <v>5.7870370370370373E-5</v>
      </c>
      <c r="O5" s="14">
        <f t="shared" si="3"/>
        <v>2.1412037037037038E-3</v>
      </c>
      <c r="Q5" s="15" t="s">
        <v>41</v>
      </c>
      <c r="R5" s="20">
        <v>0</v>
      </c>
      <c r="S5" s="15" t="s">
        <v>41</v>
      </c>
      <c r="T5" s="20">
        <v>2</v>
      </c>
      <c r="U5" s="21" t="s">
        <v>47</v>
      </c>
      <c r="V5" s="20">
        <v>0</v>
      </c>
      <c r="X5" s="14">
        <f t="shared" si="5"/>
        <v>2.0833333333333333E-3</v>
      </c>
      <c r="Y5" s="13" t="str">
        <f t="shared" si="6"/>
        <v>Good</v>
      </c>
    </row>
    <row r="6" spans="2:25" ht="14.25" x14ac:dyDescent="0.45">
      <c r="C6" s="2">
        <f t="shared" si="7"/>
        <v>5</v>
      </c>
      <c r="D6" s="3" t="s">
        <v>45</v>
      </c>
      <c r="E6" s="3" t="s">
        <v>45</v>
      </c>
      <c r="F6" s="2" t="s">
        <v>41</v>
      </c>
      <c r="G6" s="11">
        <f t="shared" si="0"/>
        <v>0</v>
      </c>
      <c r="H6" s="11">
        <f t="shared" si="1"/>
        <v>2.3148148148148147E-5</v>
      </c>
      <c r="I6" s="11">
        <f>IF(OR(F6="Fountains",F6="Cake"),(IFERROR(INDEX('Firework List'!G:G,MATCH(E6,'Firework List'!E:E,0)),"----")/86400),(IFERROR(INDEX($V$5:$V$8,MATCH(F6,$U$5:$U$8,0)),"----"))/86400)</f>
        <v>1.1574074074074073E-5</v>
      </c>
      <c r="J6" s="11">
        <v>2.8935185185185184E-4</v>
      </c>
      <c r="K6" s="12">
        <f t="shared" si="4"/>
        <v>22.999999999999996</v>
      </c>
      <c r="L6" s="2">
        <f t="shared" si="8"/>
        <v>5</v>
      </c>
      <c r="M6" s="13" t="s">
        <v>402</v>
      </c>
      <c r="N6" s="11">
        <f t="shared" si="2"/>
        <v>2.6620370370370367E-4</v>
      </c>
      <c r="O6" s="14">
        <f t="shared" si="3"/>
        <v>3.0092592592592589E-4</v>
      </c>
      <c r="Q6" s="15" t="s">
        <v>47</v>
      </c>
      <c r="R6" s="22">
        <v>2</v>
      </c>
      <c r="S6" s="15" t="s">
        <v>47</v>
      </c>
      <c r="T6" s="22">
        <v>2</v>
      </c>
      <c r="U6" s="21" t="s">
        <v>80</v>
      </c>
      <c r="V6" s="22">
        <v>0</v>
      </c>
      <c r="X6" s="14">
        <f t="shared" si="5"/>
        <v>1.1574074074074058E-5</v>
      </c>
      <c r="Y6" s="13" t="str">
        <f t="shared" si="6"/>
        <v>Good</v>
      </c>
    </row>
    <row r="7" spans="2:25" x14ac:dyDescent="0.4">
      <c r="C7" s="2">
        <f t="shared" si="7"/>
        <v>6</v>
      </c>
      <c r="D7" s="4" t="s">
        <v>363</v>
      </c>
      <c r="E7" s="4" t="s">
        <v>363</v>
      </c>
      <c r="F7" s="2" t="s">
        <v>41</v>
      </c>
      <c r="G7" s="11">
        <f t="shared" si="0"/>
        <v>0</v>
      </c>
      <c r="H7" s="11">
        <f t="shared" si="1"/>
        <v>2.3148148148148147E-5</v>
      </c>
      <c r="I7" s="11">
        <f>IF(OR(F7="Fountains",F7="Cake"),(IFERROR(INDEX('Firework List'!G:G,MATCH(E7,'Firework List'!E:E,0)),"----")/86400),(IFERROR(INDEX($V$5:$V$8,MATCH(F7,$U$5:$U$8,0)),"----"))/86400)</f>
        <v>2.8935185185185184E-4</v>
      </c>
      <c r="J7" s="11">
        <v>4.0509259259259258E-4</v>
      </c>
      <c r="K7" s="12">
        <f t="shared" si="4"/>
        <v>33</v>
      </c>
      <c r="L7" s="2">
        <f t="shared" si="8"/>
        <v>6</v>
      </c>
      <c r="M7" s="13" t="s">
        <v>402</v>
      </c>
      <c r="N7" s="11">
        <f t="shared" si="2"/>
        <v>3.8194444444444446E-4</v>
      </c>
      <c r="O7" s="14">
        <f t="shared" si="3"/>
        <v>6.9444444444444436E-4</v>
      </c>
      <c r="Q7" s="15" t="s">
        <v>80</v>
      </c>
      <c r="R7" s="22">
        <v>3</v>
      </c>
      <c r="S7" s="15" t="s">
        <v>80</v>
      </c>
      <c r="T7" s="22">
        <v>2</v>
      </c>
      <c r="U7" s="21" t="s">
        <v>127</v>
      </c>
      <c r="V7" s="22">
        <v>0</v>
      </c>
      <c r="X7" s="14">
        <f t="shared" si="5"/>
        <v>2.8935185185185178E-4</v>
      </c>
      <c r="Y7" s="13" t="str">
        <f t="shared" si="6"/>
        <v>Good</v>
      </c>
    </row>
    <row r="8" spans="2:25" ht="14.25" x14ac:dyDescent="0.45">
      <c r="C8" s="2">
        <f t="shared" si="7"/>
        <v>7</v>
      </c>
      <c r="D8" s="3" t="s">
        <v>283</v>
      </c>
      <c r="E8" s="3" t="s">
        <v>283</v>
      </c>
      <c r="F8" s="2" t="s">
        <v>38</v>
      </c>
      <c r="G8" s="11">
        <f t="shared" si="0"/>
        <v>0</v>
      </c>
      <c r="H8" s="11">
        <f t="shared" si="1"/>
        <v>0</v>
      </c>
      <c r="I8" s="11">
        <f>IF(OR(F8="Fountains",F8="Cake"),(IFERROR(INDEX('Firework List'!G:G,MATCH(E8,'Firework List'!E:E,0)),"----")/86400),(IFERROR(INDEX($V$5:$V$8,MATCH(F8,$U$5:$U$8,0)),"----"))/86400)</f>
        <v>2.0833333333333333E-3</v>
      </c>
      <c r="J8" s="11">
        <v>6.9444444444444447E-4</v>
      </c>
      <c r="K8" s="12">
        <f t="shared" si="4"/>
        <v>60</v>
      </c>
      <c r="L8" s="2">
        <f t="shared" si="8"/>
        <v>7</v>
      </c>
      <c r="M8" s="13" t="s">
        <v>402</v>
      </c>
      <c r="N8" s="11">
        <f t="shared" si="2"/>
        <v>6.9444444444444447E-4</v>
      </c>
      <c r="O8" s="14">
        <f t="shared" si="3"/>
        <v>2.7777777777777779E-3</v>
      </c>
      <c r="Q8" s="15" t="s">
        <v>127</v>
      </c>
      <c r="R8" s="22">
        <v>0</v>
      </c>
      <c r="S8" s="15" t="s">
        <v>127</v>
      </c>
      <c r="T8" s="22">
        <v>0</v>
      </c>
      <c r="U8" s="21" t="s">
        <v>33</v>
      </c>
      <c r="V8" s="22">
        <v>0</v>
      </c>
      <c r="X8" s="14">
        <f t="shared" si="5"/>
        <v>2.0833333333333333E-3</v>
      </c>
      <c r="Y8" s="13" t="str">
        <f t="shared" si="6"/>
        <v>Good</v>
      </c>
    </row>
    <row r="9" spans="2:25" x14ac:dyDescent="0.4">
      <c r="C9" s="2">
        <f t="shared" si="7"/>
        <v>8</v>
      </c>
      <c r="D9" s="4" t="s">
        <v>356</v>
      </c>
      <c r="E9" s="4" t="s">
        <v>356</v>
      </c>
      <c r="F9" s="2" t="s">
        <v>41</v>
      </c>
      <c r="G9" s="11">
        <f t="shared" si="0"/>
        <v>0</v>
      </c>
      <c r="H9" s="11">
        <f t="shared" si="1"/>
        <v>2.3148148148148147E-5</v>
      </c>
      <c r="I9" s="11">
        <f>IF(OR(F9="Fountains",F9="Cake"),(IFERROR(INDEX('Firework List'!G:G,MATCH(E9,'Firework List'!E:E,0)),"----")/86400),(IFERROR(INDEX($V$5:$V$8,MATCH(F9,$U$5:$U$8,0)),"----"))/86400)</f>
        <v>2.0833333333333335E-4</v>
      </c>
      <c r="J9" s="11">
        <v>7.0601851851851847E-4</v>
      </c>
      <c r="K9" s="12">
        <f t="shared" si="4"/>
        <v>59</v>
      </c>
      <c r="L9" s="2">
        <f t="shared" si="8"/>
        <v>8</v>
      </c>
      <c r="M9" s="13" t="s">
        <v>402</v>
      </c>
      <c r="N9" s="11">
        <f t="shared" si="2"/>
        <v>6.8287037037037036E-4</v>
      </c>
      <c r="O9" s="14">
        <f t="shared" si="3"/>
        <v>9.1435185185185185E-4</v>
      </c>
      <c r="Q9" s="15" t="s">
        <v>33</v>
      </c>
      <c r="R9" s="22">
        <v>0</v>
      </c>
      <c r="S9" s="15" t="s">
        <v>33</v>
      </c>
      <c r="T9" s="22">
        <v>0</v>
      </c>
      <c r="U9" s="23"/>
      <c r="X9" s="14">
        <f t="shared" si="5"/>
        <v>2.0833333333333337E-4</v>
      </c>
      <c r="Y9" s="13" t="str">
        <f t="shared" si="6"/>
        <v>Good</v>
      </c>
    </row>
    <row r="10" spans="2:25" x14ac:dyDescent="0.4">
      <c r="C10" s="2">
        <f t="shared" si="7"/>
        <v>9</v>
      </c>
      <c r="D10" s="4" t="s">
        <v>358</v>
      </c>
      <c r="E10" s="4" t="s">
        <v>358</v>
      </c>
      <c r="F10" s="2" t="s">
        <v>41</v>
      </c>
      <c r="G10" s="11">
        <f t="shared" si="0"/>
        <v>0</v>
      </c>
      <c r="H10" s="11">
        <f t="shared" si="1"/>
        <v>2.3148148148148147E-5</v>
      </c>
      <c r="I10" s="11">
        <f>IF(OR(F10="Fountains",F10="Cake"),(IFERROR(INDEX('Firework List'!G:G,MATCH(E10,'Firework List'!E:E,0)),"----")/86400),(IFERROR(INDEX($V$5:$V$8,MATCH(F10,$U$5:$U$8,0)),"----"))/86400)</f>
        <v>2.0833333333333335E-4</v>
      </c>
      <c r="J10" s="11">
        <v>9.2592592592592596E-4</v>
      </c>
      <c r="K10" s="12">
        <f t="shared" si="4"/>
        <v>78</v>
      </c>
      <c r="L10" s="2">
        <f t="shared" si="8"/>
        <v>9</v>
      </c>
      <c r="M10" s="13" t="s">
        <v>402</v>
      </c>
      <c r="N10" s="11">
        <f t="shared" si="2"/>
        <v>9.0277777777777774E-4</v>
      </c>
      <c r="O10" s="14">
        <f t="shared" si="3"/>
        <v>1.1342592592592593E-3</v>
      </c>
      <c r="Q10" s="15" t="s">
        <v>38</v>
      </c>
      <c r="R10" s="22">
        <v>0</v>
      </c>
      <c r="S10" s="15" t="s">
        <v>38</v>
      </c>
      <c r="T10" s="22">
        <v>0</v>
      </c>
      <c r="U10" s="23"/>
      <c r="X10" s="14">
        <f t="shared" si="5"/>
        <v>2.0833333333333337E-4</v>
      </c>
      <c r="Y10" s="13" t="str">
        <f t="shared" si="6"/>
        <v>Good</v>
      </c>
    </row>
    <row r="11" spans="2:25" x14ac:dyDescent="0.4">
      <c r="C11" s="2">
        <f t="shared" si="7"/>
        <v>10</v>
      </c>
      <c r="D11" s="5" t="s">
        <v>359</v>
      </c>
      <c r="E11" s="5" t="s">
        <v>359</v>
      </c>
      <c r="F11" s="2" t="s">
        <v>41</v>
      </c>
      <c r="G11" s="11">
        <f t="shared" si="0"/>
        <v>0</v>
      </c>
      <c r="H11" s="11">
        <f t="shared" si="1"/>
        <v>2.3148148148148147E-5</v>
      </c>
      <c r="I11" s="11">
        <f>IF(OR(F11="Fountains",F11="Cake"),(IFERROR(INDEX('Firework List'!G:G,MATCH(E11,'Firework List'!E:E,0)),"----")/86400),(IFERROR(INDEX($V$5:$V$8,MATCH(F11,$U$5:$U$8,0)),"----"))/86400)</f>
        <v>2.0833333333333335E-4</v>
      </c>
      <c r="J11" s="11">
        <v>1.1574074074074073E-3</v>
      </c>
      <c r="K11" s="12">
        <f t="shared" si="4"/>
        <v>97.999999999999986</v>
      </c>
      <c r="L11" s="2">
        <f t="shared" si="8"/>
        <v>10</v>
      </c>
      <c r="M11" s="13" t="s">
        <v>402</v>
      </c>
      <c r="N11" s="11">
        <f t="shared" si="2"/>
        <v>1.1342592592592591E-3</v>
      </c>
      <c r="O11" s="14">
        <f t="shared" si="3"/>
        <v>1.3657407407407407E-3</v>
      </c>
      <c r="U11" s="16"/>
      <c r="X11" s="14">
        <f t="shared" si="5"/>
        <v>2.0833333333333337E-4</v>
      </c>
      <c r="Y11" s="13" t="str">
        <f t="shared" si="6"/>
        <v>Good</v>
      </c>
    </row>
    <row r="12" spans="2:25" x14ac:dyDescent="0.4">
      <c r="C12" s="2">
        <f t="shared" si="7"/>
        <v>11</v>
      </c>
      <c r="D12" s="4" t="s">
        <v>360</v>
      </c>
      <c r="E12" s="4" t="s">
        <v>360</v>
      </c>
      <c r="F12" s="2" t="s">
        <v>41</v>
      </c>
      <c r="G12" s="11">
        <f t="shared" si="0"/>
        <v>0</v>
      </c>
      <c r="H12" s="11">
        <f t="shared" si="1"/>
        <v>2.3148148148148147E-5</v>
      </c>
      <c r="I12" s="11">
        <f>IF(OR(F12="Fountains",F12="Cake"),(IFERROR(INDEX('Firework List'!G:G,MATCH(E12,'Firework List'!E:E,0)),"----")/86400),(IFERROR(INDEX($V$5:$V$8,MATCH(F12,$U$5:$U$8,0)),"----"))/86400)</f>
        <v>2.0833333333333335E-4</v>
      </c>
      <c r="J12" s="11">
        <v>1.3888888888888889E-3</v>
      </c>
      <c r="K12" s="12">
        <f t="shared" si="4"/>
        <v>118</v>
      </c>
      <c r="L12" s="2">
        <f t="shared" si="8"/>
        <v>11</v>
      </c>
      <c r="M12" s="13" t="s">
        <v>402</v>
      </c>
      <c r="N12" s="11">
        <f t="shared" si="2"/>
        <v>1.3657407407407407E-3</v>
      </c>
      <c r="O12" s="14">
        <f t="shared" si="3"/>
        <v>1.5972222222222223E-3</v>
      </c>
      <c r="U12" s="16"/>
      <c r="X12" s="14">
        <f t="shared" si="5"/>
        <v>2.0833333333333337E-4</v>
      </c>
      <c r="Y12" s="13" t="str">
        <f t="shared" si="6"/>
        <v>Good</v>
      </c>
    </row>
    <row r="13" spans="2:25" ht="14.25" x14ac:dyDescent="0.45">
      <c r="C13" s="2">
        <f t="shared" si="7"/>
        <v>12</v>
      </c>
      <c r="D13" s="3" t="s">
        <v>355</v>
      </c>
      <c r="E13" s="3" t="s">
        <v>355</v>
      </c>
      <c r="F13" s="2" t="s">
        <v>41</v>
      </c>
      <c r="G13" s="11">
        <f t="shared" si="0"/>
        <v>0</v>
      </c>
      <c r="H13" s="11">
        <f t="shared" si="1"/>
        <v>2.3148148148148147E-5</v>
      </c>
      <c r="I13" s="11">
        <f>IF(OR(F13="Fountains",F13="Cake"),(IFERROR(INDEX('Firework List'!G:G,MATCH(E13,'Firework List'!E:E,0)),"----")/86400),(IFERROR(INDEX($V$5:$V$8,MATCH(F13,$U$5:$U$8,0)),"----"))/86400)</f>
        <v>1.0995370370370371E-3</v>
      </c>
      <c r="J13" s="11">
        <v>1.6203703703703703E-3</v>
      </c>
      <c r="K13" s="12">
        <f t="shared" si="4"/>
        <v>138</v>
      </c>
      <c r="L13" s="2">
        <f t="shared" si="8"/>
        <v>12</v>
      </c>
      <c r="M13" s="13" t="s">
        <v>402</v>
      </c>
      <c r="N13" s="11">
        <f t="shared" si="2"/>
        <v>1.5972222222222223E-3</v>
      </c>
      <c r="O13" s="14">
        <f t="shared" si="3"/>
        <v>2.7199074074074074E-3</v>
      </c>
      <c r="U13" s="16"/>
      <c r="X13" s="14">
        <f t="shared" si="5"/>
        <v>1.0995370370370371E-3</v>
      </c>
      <c r="Y13" s="13" t="str">
        <f t="shared" si="6"/>
        <v>Good</v>
      </c>
    </row>
    <row r="14" spans="2:25" ht="14.25" x14ac:dyDescent="0.45">
      <c r="C14" s="2">
        <f t="shared" si="7"/>
        <v>13</v>
      </c>
      <c r="D14" s="3" t="s">
        <v>290</v>
      </c>
      <c r="E14" s="3" t="s">
        <v>290</v>
      </c>
      <c r="F14" s="2" t="s">
        <v>38</v>
      </c>
      <c r="G14" s="11">
        <f t="shared" si="0"/>
        <v>0</v>
      </c>
      <c r="H14" s="11">
        <f t="shared" si="1"/>
        <v>0</v>
      </c>
      <c r="I14" s="11">
        <f>IF(OR(F14="Fountains",F14="Cake"),(IFERROR(INDEX('Firework List'!G:G,MATCH(E14,'Firework List'!E:E,0)),"----")/86400),(IFERROR(INDEX($V$5:$V$8,MATCH(F14,$U$5:$U$8,0)),"----"))/86400)</f>
        <v>6.9444444444444447E-4</v>
      </c>
      <c r="J14" s="11">
        <v>2.0833333333333333E-3</v>
      </c>
      <c r="K14" s="12">
        <f t="shared" si="4"/>
        <v>180</v>
      </c>
      <c r="L14" s="2">
        <f t="shared" si="8"/>
        <v>13</v>
      </c>
      <c r="M14" s="13" t="s">
        <v>402</v>
      </c>
      <c r="N14" s="11">
        <f t="shared" si="2"/>
        <v>2.0833333333333333E-3</v>
      </c>
      <c r="O14" s="14">
        <f t="shared" si="3"/>
        <v>2.7777777777777779E-3</v>
      </c>
      <c r="U14" s="16"/>
      <c r="X14" s="14">
        <f t="shared" si="5"/>
        <v>6.9444444444444458E-4</v>
      </c>
      <c r="Y14" s="13" t="str">
        <f t="shared" si="6"/>
        <v>Check</v>
      </c>
    </row>
    <row r="15" spans="2:25" ht="14.25" x14ac:dyDescent="0.45">
      <c r="C15" s="2">
        <f t="shared" si="7"/>
        <v>14</v>
      </c>
      <c r="D15" s="3" t="s">
        <v>49</v>
      </c>
      <c r="E15" s="3" t="s">
        <v>49</v>
      </c>
      <c r="F15" s="2" t="s">
        <v>41</v>
      </c>
      <c r="G15" s="11">
        <f t="shared" si="0"/>
        <v>0</v>
      </c>
      <c r="H15" s="11">
        <f t="shared" si="1"/>
        <v>2.3148148148148147E-5</v>
      </c>
      <c r="I15" s="11">
        <f>IF(OR(F15="Fountains",F15="Cake"),(IFERROR(INDEX('Firework List'!G:G,MATCH(E15,'Firework List'!E:E,0)),"----")/86400),(IFERROR(INDEX($V$5:$V$8,MATCH(F15,$U$5:$U$8,0)),"----"))/86400)</f>
        <v>3.4722222222222224E-4</v>
      </c>
      <c r="J15" s="11">
        <v>2.662037037037037E-3</v>
      </c>
      <c r="K15" s="12">
        <f t="shared" si="4"/>
        <v>228</v>
      </c>
      <c r="L15" s="2">
        <f t="shared" si="8"/>
        <v>14</v>
      </c>
      <c r="M15" s="13" t="s">
        <v>402</v>
      </c>
      <c r="N15" s="11">
        <f t="shared" si="2"/>
        <v>2.638888888888889E-3</v>
      </c>
      <c r="O15" s="14">
        <f t="shared" si="3"/>
        <v>3.0092592592592593E-3</v>
      </c>
      <c r="U15" s="16"/>
      <c r="X15" s="14">
        <f t="shared" si="5"/>
        <v>3.4722222222222229E-4</v>
      </c>
      <c r="Y15" s="13" t="str">
        <f t="shared" si="6"/>
        <v>Good</v>
      </c>
    </row>
    <row r="16" spans="2:25" ht="14.25" x14ac:dyDescent="0.45">
      <c r="C16" s="2">
        <f t="shared" si="7"/>
        <v>15</v>
      </c>
      <c r="D16" s="3" t="s">
        <v>45</v>
      </c>
      <c r="E16" s="3" t="s">
        <v>45</v>
      </c>
      <c r="F16" s="2" t="s">
        <v>41</v>
      </c>
      <c r="G16" s="11">
        <f t="shared" si="0"/>
        <v>0</v>
      </c>
      <c r="H16" s="11">
        <f t="shared" si="1"/>
        <v>2.3148148148148147E-5</v>
      </c>
      <c r="I16" s="11">
        <f>IF(OR(F16="Fountains",F16="Cake"),(IFERROR(INDEX('Firework List'!G:G,MATCH(E16,'Firework List'!E:E,0)),"----")/86400),(IFERROR(INDEX($V$5:$V$8,MATCH(F16,$U$5:$U$8,0)),"----"))/86400)</f>
        <v>1.1574074074074073E-5</v>
      </c>
      <c r="J16" s="11">
        <v>2.8935185185185184E-3</v>
      </c>
      <c r="K16" s="12">
        <f t="shared" si="4"/>
        <v>248</v>
      </c>
      <c r="L16" s="2">
        <f t="shared" si="8"/>
        <v>15</v>
      </c>
      <c r="M16" s="13" t="s">
        <v>402</v>
      </c>
      <c r="N16" s="11">
        <f t="shared" si="2"/>
        <v>2.8703703703703703E-3</v>
      </c>
      <c r="O16" s="14">
        <f t="shared" si="3"/>
        <v>2.9050925925925924E-3</v>
      </c>
      <c r="U16" s="16"/>
      <c r="X16" s="14">
        <f t="shared" si="5"/>
        <v>1.1574074074074004E-5</v>
      </c>
      <c r="Y16" s="13" t="str">
        <f t="shared" si="6"/>
        <v>Good</v>
      </c>
    </row>
    <row r="17" spans="3:25" ht="14.25" x14ac:dyDescent="0.45">
      <c r="C17" s="2">
        <f t="shared" si="7"/>
        <v>16</v>
      </c>
      <c r="D17" s="3" t="s">
        <v>51</v>
      </c>
      <c r="E17" s="3" t="s">
        <v>51</v>
      </c>
      <c r="F17" s="2" t="s">
        <v>41</v>
      </c>
      <c r="G17" s="11">
        <f t="shared" si="0"/>
        <v>0</v>
      </c>
      <c r="H17" s="11">
        <f t="shared" si="1"/>
        <v>2.3148148148148147E-5</v>
      </c>
      <c r="I17" s="11">
        <f>IF(OR(F17="Fountains",F17="Cake"),(IFERROR(INDEX('Firework List'!G:G,MATCH(E17,'Firework List'!E:E,0)),"----")/86400),(IFERROR(INDEX($V$5:$V$8,MATCH(F17,$U$5:$U$8,0)),"----"))/86400)</f>
        <v>4.6296296296296298E-4</v>
      </c>
      <c r="J17" s="11">
        <v>3.0324074074074073E-3</v>
      </c>
      <c r="K17" s="12">
        <f t="shared" si="4"/>
        <v>260</v>
      </c>
      <c r="L17" s="2">
        <f t="shared" si="8"/>
        <v>16</v>
      </c>
      <c r="M17" s="13" t="s">
        <v>402</v>
      </c>
      <c r="N17" s="11">
        <f t="shared" si="2"/>
        <v>3.0092592592592593E-3</v>
      </c>
      <c r="O17" s="14">
        <f t="shared" si="3"/>
        <v>3.49537037037037E-3</v>
      </c>
      <c r="U17" s="16"/>
      <c r="X17" s="14">
        <f t="shared" si="5"/>
        <v>4.6296296296296276E-4</v>
      </c>
      <c r="Y17" s="13" t="str">
        <f t="shared" si="6"/>
        <v>Good</v>
      </c>
    </row>
    <row r="18" spans="3:25" x14ac:dyDescent="0.4">
      <c r="C18" s="2">
        <f t="shared" si="7"/>
        <v>17</v>
      </c>
      <c r="D18" s="4" t="s">
        <v>361</v>
      </c>
      <c r="E18" s="4" t="s">
        <v>361</v>
      </c>
      <c r="F18" s="2" t="s">
        <v>41</v>
      </c>
      <c r="G18" s="11">
        <f t="shared" si="0"/>
        <v>0</v>
      </c>
      <c r="H18" s="11">
        <f t="shared" si="1"/>
        <v>2.3148148148148147E-5</v>
      </c>
      <c r="I18" s="11">
        <f>IF(OR(F18="Fountains",F18="Cake"),(IFERROR(INDEX('Firework List'!G:G,MATCH(E18,'Firework List'!E:E,0)),"----")/86400),(IFERROR(INDEX($V$5:$V$8,MATCH(F18,$U$5:$U$8,0)),"----"))/86400)</f>
        <v>2.8935185185185184E-4</v>
      </c>
      <c r="J18" s="11">
        <v>3.2407407407407406E-3</v>
      </c>
      <c r="K18" s="12">
        <f t="shared" si="4"/>
        <v>278</v>
      </c>
      <c r="L18" s="2">
        <f t="shared" si="8"/>
        <v>17</v>
      </c>
      <c r="M18" s="13" t="s">
        <v>402</v>
      </c>
      <c r="N18" s="11">
        <f t="shared" si="2"/>
        <v>3.2175925925925926E-3</v>
      </c>
      <c r="O18" s="14">
        <f t="shared" si="3"/>
        <v>3.5300925925925925E-3</v>
      </c>
      <c r="U18" s="16"/>
      <c r="X18" s="14">
        <f t="shared" si="5"/>
        <v>2.8935185185185184E-4</v>
      </c>
      <c r="Y18" s="13" t="str">
        <f t="shared" si="6"/>
        <v>Good</v>
      </c>
    </row>
    <row r="19" spans="3:25" x14ac:dyDescent="0.4">
      <c r="C19" s="2">
        <f t="shared" si="7"/>
        <v>18</v>
      </c>
      <c r="D19" s="4" t="s">
        <v>349</v>
      </c>
      <c r="E19" s="4" t="s">
        <v>349</v>
      </c>
      <c r="F19" s="2" t="s">
        <v>41</v>
      </c>
      <c r="G19" s="11">
        <f t="shared" si="0"/>
        <v>0</v>
      </c>
      <c r="H19" s="11">
        <f t="shared" si="1"/>
        <v>2.3148148148148147E-5</v>
      </c>
      <c r="I19" s="11">
        <f>IF(OR(F19="Fountains",F19="Cake"),(IFERROR(INDEX('Firework List'!G:G,MATCH(E19,'Firework List'!E:E,0)),"----")/86400),(IFERROR(INDEX($V$5:$V$8,MATCH(F19,$U$5:$U$8,0)),"----"))/86400)</f>
        <v>4.0509259259259258E-4</v>
      </c>
      <c r="J19" s="11">
        <v>3.472222222222222E-3</v>
      </c>
      <c r="K19" s="12">
        <f t="shared" si="4"/>
        <v>298</v>
      </c>
      <c r="L19" s="2">
        <f t="shared" si="8"/>
        <v>18</v>
      </c>
      <c r="M19" s="13" t="s">
        <v>402</v>
      </c>
      <c r="N19" s="11">
        <f t="shared" si="2"/>
        <v>3.449074074074074E-3</v>
      </c>
      <c r="O19" s="14">
        <f t="shared" si="3"/>
        <v>3.8773148148148148E-3</v>
      </c>
      <c r="U19" s="16"/>
      <c r="X19" s="14">
        <f t="shared" si="5"/>
        <v>4.0509259259259274E-4</v>
      </c>
      <c r="Y19" s="13" t="str">
        <f t="shared" si="6"/>
        <v>Good</v>
      </c>
    </row>
    <row r="20" spans="3:25" ht="14.25" x14ac:dyDescent="0.45">
      <c r="C20" s="2">
        <f t="shared" si="7"/>
        <v>19</v>
      </c>
      <c r="D20" s="3" t="s">
        <v>58</v>
      </c>
      <c r="E20" s="3" t="s">
        <v>58</v>
      </c>
      <c r="F20" s="2" t="s">
        <v>41</v>
      </c>
      <c r="G20" s="11">
        <f t="shared" si="0"/>
        <v>0</v>
      </c>
      <c r="H20" s="11">
        <f t="shared" si="1"/>
        <v>2.3148148148148147E-5</v>
      </c>
      <c r="I20" s="11">
        <f>IF(OR(F20="Fountains",F20="Cake"),(IFERROR(INDEX('Firework List'!G:G,MATCH(E20,'Firework List'!E:E,0)),"----")/86400),(IFERROR(INDEX($V$5:$V$8,MATCH(F20,$U$5:$U$8,0)),"----"))/86400)</f>
        <v>2.8935185185185184E-4</v>
      </c>
      <c r="J20" s="11">
        <v>3.8194444444444443E-3</v>
      </c>
      <c r="K20" s="12">
        <f t="shared" si="4"/>
        <v>328</v>
      </c>
      <c r="L20" s="2">
        <f t="shared" si="8"/>
        <v>19</v>
      </c>
      <c r="M20" s="13" t="s">
        <v>402</v>
      </c>
      <c r="N20" s="11">
        <f t="shared" si="2"/>
        <v>3.7962962962962963E-3</v>
      </c>
      <c r="O20" s="14">
        <f t="shared" si="3"/>
        <v>4.1087962962962962E-3</v>
      </c>
      <c r="U20" s="16"/>
      <c r="X20" s="14">
        <f t="shared" si="5"/>
        <v>2.8935185185185184E-4</v>
      </c>
      <c r="Y20" s="13" t="str">
        <f t="shared" si="6"/>
        <v>Good</v>
      </c>
    </row>
    <row r="21" spans="3:25" ht="14.25" x14ac:dyDescent="0.45">
      <c r="C21" s="2">
        <f t="shared" si="7"/>
        <v>20</v>
      </c>
      <c r="D21" s="3" t="s">
        <v>107</v>
      </c>
      <c r="E21" s="3" t="s">
        <v>107</v>
      </c>
      <c r="F21" s="2" t="s">
        <v>41</v>
      </c>
      <c r="G21" s="11">
        <f t="shared" si="0"/>
        <v>0</v>
      </c>
      <c r="H21" s="11">
        <f t="shared" si="1"/>
        <v>2.3148148148148147E-5</v>
      </c>
      <c r="I21" s="11">
        <f>IF(OR(F21="Fountains",F21="Cake"),(IFERROR(INDEX('Firework List'!G:G,MATCH(E21,'Firework List'!E:E,0)),"----")/86400),(IFERROR(INDEX($V$5:$V$8,MATCH(F21,$U$5:$U$8,0)),"----"))/86400)</f>
        <v>2.3148148148148149E-4</v>
      </c>
      <c r="J21" s="11">
        <v>4.1087962962962962E-3</v>
      </c>
      <c r="K21" s="12">
        <f t="shared" si="4"/>
        <v>353</v>
      </c>
      <c r="L21" s="2">
        <f t="shared" si="8"/>
        <v>20</v>
      </c>
      <c r="M21" s="13" t="s">
        <v>402</v>
      </c>
      <c r="N21" s="11">
        <f t="shared" si="2"/>
        <v>4.0856481481481481E-3</v>
      </c>
      <c r="O21" s="14">
        <f t="shared" si="3"/>
        <v>4.340277777777778E-3</v>
      </c>
      <c r="U21" s="16"/>
      <c r="X21" s="14">
        <f t="shared" si="5"/>
        <v>2.3148148148148182E-4</v>
      </c>
      <c r="Y21" s="13" t="str">
        <f t="shared" si="6"/>
        <v>Check</v>
      </c>
    </row>
    <row r="22" spans="3:25" ht="14.25" x14ac:dyDescent="0.45">
      <c r="C22" s="2">
        <f t="shared" si="7"/>
        <v>21</v>
      </c>
      <c r="D22" s="3" t="s">
        <v>193</v>
      </c>
      <c r="E22" s="3" t="s">
        <v>193</v>
      </c>
      <c r="F22" s="2" t="s">
        <v>41</v>
      </c>
      <c r="G22" s="11">
        <f t="shared" si="0"/>
        <v>0</v>
      </c>
      <c r="H22" s="11">
        <f t="shared" si="1"/>
        <v>2.3148148148148147E-5</v>
      </c>
      <c r="I22" s="11">
        <f>IF(OR(F22="Fountains",F22="Cake"),(IFERROR(INDEX('Firework List'!G:G,MATCH(E22,'Firework List'!E:E,0)),"----")/86400),(IFERROR(INDEX($V$5:$V$8,MATCH(F22,$U$5:$U$8,0)),"----"))/86400)</f>
        <v>5.2083333333333333E-4</v>
      </c>
      <c r="J22" s="11">
        <v>4.340277777777778E-3</v>
      </c>
      <c r="K22" s="12">
        <f t="shared" si="4"/>
        <v>373.00000000000006</v>
      </c>
      <c r="L22" s="2">
        <f t="shared" si="8"/>
        <v>21</v>
      </c>
      <c r="M22" s="13" t="s">
        <v>402</v>
      </c>
      <c r="N22" s="11">
        <f t="shared" si="2"/>
        <v>4.31712962962963E-3</v>
      </c>
      <c r="O22" s="14">
        <f t="shared" si="3"/>
        <v>4.8611111111111112E-3</v>
      </c>
      <c r="U22" s="16"/>
      <c r="X22" s="14">
        <f t="shared" si="5"/>
        <v>5.2083333333333322E-4</v>
      </c>
      <c r="Y22" s="13" t="str">
        <f t="shared" si="6"/>
        <v>Good</v>
      </c>
    </row>
    <row r="23" spans="3:25" ht="14.25" x14ac:dyDescent="0.45">
      <c r="C23" s="2">
        <f t="shared" si="7"/>
        <v>22</v>
      </c>
      <c r="D23" s="3" t="s">
        <v>322</v>
      </c>
      <c r="E23" s="3" t="s">
        <v>322</v>
      </c>
      <c r="F23" s="2" t="s">
        <v>41</v>
      </c>
      <c r="G23" s="11">
        <f t="shared" si="0"/>
        <v>0</v>
      </c>
      <c r="H23" s="11">
        <f t="shared" si="1"/>
        <v>2.3148148148148147E-5</v>
      </c>
      <c r="I23" s="11">
        <f>IF(OR(F23="Fountains",F23="Cake"),(IFERROR(INDEX('Firework List'!G:G,MATCH(E23,'Firework List'!E:E,0)),"----")/86400),(IFERROR(INDEX($V$5:$V$8,MATCH(F23,$U$5:$U$8,0)),"----"))/86400)</f>
        <v>6.9444444444444447E-4</v>
      </c>
      <c r="J23" s="11">
        <v>4.8032407407407407E-3</v>
      </c>
      <c r="K23" s="12">
        <f t="shared" si="4"/>
        <v>413</v>
      </c>
      <c r="L23" s="2">
        <f t="shared" si="8"/>
        <v>22</v>
      </c>
      <c r="M23" s="13" t="s">
        <v>402</v>
      </c>
      <c r="N23" s="11">
        <f t="shared" si="2"/>
        <v>4.7800925925925927E-3</v>
      </c>
      <c r="O23" s="14">
        <f t="shared" si="3"/>
        <v>5.4976851851851853E-3</v>
      </c>
      <c r="U23" s="16"/>
      <c r="X23" s="14">
        <f t="shared" si="5"/>
        <v>6.9444444444444458E-4</v>
      </c>
      <c r="Y23" s="13" t="str">
        <f t="shared" si="6"/>
        <v>Check</v>
      </c>
    </row>
    <row r="24" spans="3:25" ht="14.25" x14ac:dyDescent="0.45">
      <c r="C24" s="2">
        <f t="shared" si="7"/>
        <v>23</v>
      </c>
      <c r="D24" s="3" t="s">
        <v>54</v>
      </c>
      <c r="E24" s="3" t="s">
        <v>54</v>
      </c>
      <c r="F24" s="2" t="s">
        <v>41</v>
      </c>
      <c r="G24" s="11">
        <f t="shared" si="0"/>
        <v>0</v>
      </c>
      <c r="H24" s="11">
        <f t="shared" si="1"/>
        <v>2.3148148148148147E-5</v>
      </c>
      <c r="I24" s="11">
        <f>IF(OR(F24="Fountains",F24="Cake"),(IFERROR(INDEX('Firework List'!G:G,MATCH(E24,'Firework List'!E:E,0)),"----")/86400),(IFERROR(INDEX($V$5:$V$8,MATCH(F24,$U$5:$U$8,0)),"----"))/86400)</f>
        <v>2.3148148148148149E-4</v>
      </c>
      <c r="J24" s="11">
        <v>5.324074074074074E-3</v>
      </c>
      <c r="K24" s="12">
        <f t="shared" si="4"/>
        <v>458</v>
      </c>
      <c r="L24" s="2">
        <f t="shared" si="8"/>
        <v>23</v>
      </c>
      <c r="M24" s="13" t="s">
        <v>402</v>
      </c>
      <c r="N24" s="11">
        <f t="shared" si="2"/>
        <v>5.3009259259259259E-3</v>
      </c>
      <c r="O24" s="14">
        <f t="shared" si="3"/>
        <v>5.5555555555555558E-3</v>
      </c>
      <c r="U24" s="16"/>
      <c r="X24" s="14">
        <f t="shared" si="5"/>
        <v>2.3148148148148182E-4</v>
      </c>
      <c r="Y24" s="13" t="str">
        <f t="shared" si="6"/>
        <v>Check</v>
      </c>
    </row>
    <row r="25" spans="3:25" x14ac:dyDescent="0.4">
      <c r="C25" s="2">
        <f t="shared" si="7"/>
        <v>24</v>
      </c>
      <c r="D25" s="2" t="s">
        <v>275</v>
      </c>
      <c r="E25" s="2" t="s">
        <v>275</v>
      </c>
      <c r="F25" s="2" t="s">
        <v>41</v>
      </c>
      <c r="G25" s="11">
        <f t="shared" si="0"/>
        <v>0</v>
      </c>
      <c r="H25" s="11">
        <f t="shared" si="1"/>
        <v>2.3148148148148147E-5</v>
      </c>
      <c r="I25" s="11">
        <f>IF(OR(F25="Fountains",F25="Cake"),(IFERROR(INDEX('Firework List'!G:G,MATCH(E25,'Firework List'!E:E,0)),"----")/86400),(IFERROR(INDEX($V$5:$V$8,MATCH(F25,$U$5:$U$8,0)),"----"))/86400)</f>
        <v>1.5046296296296297E-4</v>
      </c>
      <c r="J25" s="11">
        <v>5.5555555555555558E-3</v>
      </c>
      <c r="K25" s="12">
        <f t="shared" si="4"/>
        <v>478.00000000000006</v>
      </c>
      <c r="L25" s="2">
        <f t="shared" si="8"/>
        <v>24</v>
      </c>
      <c r="M25" s="13" t="s">
        <v>402</v>
      </c>
      <c r="N25" s="11">
        <f t="shared" si="2"/>
        <v>5.5324074074074078E-3</v>
      </c>
      <c r="O25" s="14">
        <f t="shared" si="3"/>
        <v>5.7060185185185191E-3</v>
      </c>
      <c r="U25" s="16"/>
      <c r="X25" s="14">
        <f t="shared" si="5"/>
        <v>1.5046296296296335E-4</v>
      </c>
      <c r="Y25" s="13" t="str">
        <f t="shared" si="6"/>
        <v>Good</v>
      </c>
    </row>
    <row r="26" spans="3:25" ht="14.25" x14ac:dyDescent="0.45">
      <c r="C26" s="2">
        <f t="shared" si="7"/>
        <v>25</v>
      </c>
      <c r="D26" s="3" t="s">
        <v>192</v>
      </c>
      <c r="E26" s="3" t="s">
        <v>192</v>
      </c>
      <c r="F26" s="2" t="s">
        <v>41</v>
      </c>
      <c r="G26" s="11">
        <f t="shared" si="0"/>
        <v>0</v>
      </c>
      <c r="H26" s="11">
        <f t="shared" si="1"/>
        <v>2.3148148148148147E-5</v>
      </c>
      <c r="I26" s="11">
        <f>IF(OR(F26="Fountains",F26="Cake"),(IFERROR(INDEX('Firework List'!G:G,MATCH(E26,'Firework List'!E:E,0)),"----")/86400),(IFERROR(INDEX($V$5:$V$8,MATCH(F26,$U$5:$U$8,0)),"----"))/86400)</f>
        <v>2.8935185185185184E-4</v>
      </c>
      <c r="J26" s="11">
        <v>5.7175925925925927E-3</v>
      </c>
      <c r="K26" s="12">
        <f t="shared" si="4"/>
        <v>492</v>
      </c>
      <c r="L26" s="2">
        <f t="shared" si="8"/>
        <v>25</v>
      </c>
      <c r="M26" s="13" t="s">
        <v>402</v>
      </c>
      <c r="N26" s="11">
        <f t="shared" si="2"/>
        <v>5.6944444444444447E-3</v>
      </c>
      <c r="O26" s="14">
        <f t="shared" si="3"/>
        <v>6.006944444444445E-3</v>
      </c>
      <c r="U26" s="16"/>
      <c r="X26" s="14">
        <f t="shared" si="5"/>
        <v>2.8935185185185227E-4</v>
      </c>
      <c r="Y26" s="13" t="str">
        <f t="shared" si="6"/>
        <v>Good</v>
      </c>
    </row>
    <row r="27" spans="3:25" ht="14.25" x14ac:dyDescent="0.45">
      <c r="C27" s="2">
        <f t="shared" si="7"/>
        <v>26</v>
      </c>
      <c r="D27" s="3" t="s">
        <v>53</v>
      </c>
      <c r="E27" s="3" t="s">
        <v>53</v>
      </c>
      <c r="F27" s="2" t="s">
        <v>41</v>
      </c>
      <c r="G27" s="11">
        <f t="shared" si="0"/>
        <v>0</v>
      </c>
      <c r="H27" s="11">
        <f t="shared" si="1"/>
        <v>2.3148148148148147E-5</v>
      </c>
      <c r="I27" s="11">
        <f>IF(OR(F27="Fountains",F27="Cake"),(IFERROR(INDEX('Firework List'!G:G,MATCH(E27,'Firework List'!E:E,0)),"----")/86400),(IFERROR(INDEX($V$5:$V$8,MATCH(F27,$U$5:$U$8,0)),"----"))/86400)</f>
        <v>2.3148148148148149E-4</v>
      </c>
      <c r="J27" s="11">
        <v>6.0185185185185185E-3</v>
      </c>
      <c r="K27" s="12">
        <f t="shared" si="4"/>
        <v>518</v>
      </c>
      <c r="L27" s="2">
        <f t="shared" si="8"/>
        <v>26</v>
      </c>
      <c r="M27" s="13" t="s">
        <v>402</v>
      </c>
      <c r="N27" s="11">
        <f t="shared" si="2"/>
        <v>5.9953703703703705E-3</v>
      </c>
      <c r="O27" s="14">
        <f t="shared" si="3"/>
        <v>6.2500000000000003E-3</v>
      </c>
      <c r="U27" s="16"/>
      <c r="X27" s="14">
        <f t="shared" si="5"/>
        <v>2.3148148148148182E-4</v>
      </c>
      <c r="Y27" s="13" t="str">
        <f t="shared" si="6"/>
        <v>Check</v>
      </c>
    </row>
    <row r="28" spans="3:25" ht="14.25" x14ac:dyDescent="0.45">
      <c r="C28" s="2">
        <f t="shared" si="7"/>
        <v>27</v>
      </c>
      <c r="D28" s="3" t="s">
        <v>64</v>
      </c>
      <c r="E28" s="3" t="s">
        <v>64</v>
      </c>
      <c r="F28" s="2" t="s">
        <v>41</v>
      </c>
      <c r="G28" s="11">
        <f t="shared" si="0"/>
        <v>0</v>
      </c>
      <c r="H28" s="11">
        <f t="shared" si="1"/>
        <v>2.3148148148148147E-5</v>
      </c>
      <c r="I28" s="11">
        <f>IF(OR(F28="Fountains",F28="Cake"),(IFERROR(INDEX('Firework List'!G:G,MATCH(E28,'Firework List'!E:E,0)),"----")/86400),(IFERROR(INDEX($V$5:$V$8,MATCH(F28,$U$5:$U$8,0)),"----"))/86400)</f>
        <v>2.3148148148148149E-4</v>
      </c>
      <c r="J28" s="11">
        <v>6.2500000000000003E-3</v>
      </c>
      <c r="K28" s="12">
        <f t="shared" si="4"/>
        <v>538</v>
      </c>
      <c r="L28" s="2">
        <f t="shared" si="8"/>
        <v>27</v>
      </c>
      <c r="M28" s="13" t="s">
        <v>402</v>
      </c>
      <c r="N28" s="11">
        <f t="shared" si="2"/>
        <v>6.2268518518518515E-3</v>
      </c>
      <c r="O28" s="14">
        <f t="shared" si="3"/>
        <v>6.4814814814814822E-3</v>
      </c>
      <c r="U28" s="16"/>
      <c r="X28" s="14">
        <f t="shared" si="5"/>
        <v>2.3148148148148182E-4</v>
      </c>
      <c r="Y28" s="13" t="str">
        <f t="shared" si="6"/>
        <v>Check</v>
      </c>
    </row>
    <row r="29" spans="3:25" ht="14.25" x14ac:dyDescent="0.45">
      <c r="C29" s="2">
        <f t="shared" si="7"/>
        <v>28</v>
      </c>
      <c r="D29" s="3" t="s">
        <v>89</v>
      </c>
      <c r="E29" s="3" t="s">
        <v>89</v>
      </c>
      <c r="F29" s="2" t="s">
        <v>41</v>
      </c>
      <c r="G29" s="11">
        <f t="shared" ref="G29:G33" si="9">(IFERROR(INDEX($R$5:$R$10,MATCH(F29,$Q$5:$Q$10,0)),"----"))/86400</f>
        <v>0</v>
      </c>
      <c r="H29" s="11">
        <f t="shared" ref="H29:H33" si="10">(IFERROR(INDEX($T$5:$T$10,MATCH(F29,$S$5:$S$10,0)),"----"))/86400</f>
        <v>2.3148148148148147E-5</v>
      </c>
      <c r="I29" s="11">
        <f>IF(OR(F29="Fountains",F29="Cake"),(IFERROR(INDEX('Firework List'!G:G,MATCH(E29,'Firework List'!E:E,0)),"----")/86400),(IFERROR(INDEX($V$5:$V$8,MATCH(F29,$U$5:$U$8,0)),"----"))/86400)</f>
        <v>3.2407407407407406E-4</v>
      </c>
      <c r="J29" s="11">
        <v>6.4814814814814813E-3</v>
      </c>
      <c r="K29" s="12">
        <f t="shared" ref="K29:K33" si="11">(J29-H29-G29)*86400</f>
        <v>558</v>
      </c>
      <c r="L29" s="2">
        <f t="shared" si="8"/>
        <v>28</v>
      </c>
      <c r="M29" s="13" t="s">
        <v>403</v>
      </c>
      <c r="N29" s="11">
        <f t="shared" ref="N29:N33" si="12">K29/86400</f>
        <v>6.4583333333333333E-3</v>
      </c>
      <c r="O29" s="14">
        <f t="shared" ref="O29:O33" si="13">J29+I29</f>
        <v>6.8055555555555551E-3</v>
      </c>
      <c r="U29" s="16"/>
      <c r="X29" s="14"/>
    </row>
    <row r="30" spans="3:25" ht="14.25" x14ac:dyDescent="0.45">
      <c r="C30" s="2">
        <f t="shared" si="7"/>
        <v>29</v>
      </c>
      <c r="D30" s="3">
        <v>2024</v>
      </c>
      <c r="E30" s="3">
        <v>2024</v>
      </c>
      <c r="F30" s="2" t="s">
        <v>41</v>
      </c>
      <c r="G30" s="11">
        <f t="shared" si="9"/>
        <v>0</v>
      </c>
      <c r="H30" s="11">
        <f t="shared" si="10"/>
        <v>2.3148148148148147E-5</v>
      </c>
      <c r="I30" s="11">
        <f>IF(OR(F30="Fountains",F30="Cake"),(IFERROR(INDEX('Firework List'!G:G,MATCH(E30,'Firework List'!E:E,0)),"----")/86400),(IFERROR(INDEX($V$5:$V$8,MATCH(F30,$U$5:$U$8,0)),"----"))/86400)</f>
        <v>4.861111111111111E-4</v>
      </c>
      <c r="J30" s="11">
        <v>6.7708333333333336E-3</v>
      </c>
      <c r="K30" s="12">
        <f t="shared" si="11"/>
        <v>583</v>
      </c>
      <c r="L30" s="2">
        <f t="shared" si="8"/>
        <v>29</v>
      </c>
      <c r="M30" s="13" t="s">
        <v>404</v>
      </c>
      <c r="N30" s="11">
        <f t="shared" si="12"/>
        <v>6.7476851851851856E-3</v>
      </c>
      <c r="O30" s="14">
        <f t="shared" si="13"/>
        <v>7.2569444444444443E-3</v>
      </c>
      <c r="U30" s="16"/>
      <c r="X30" s="14"/>
    </row>
    <row r="31" spans="3:25" ht="14.25" x14ac:dyDescent="0.45">
      <c r="C31" s="2">
        <f t="shared" si="7"/>
        <v>30</v>
      </c>
      <c r="D31" s="3" t="s">
        <v>286</v>
      </c>
      <c r="E31" s="3" t="s">
        <v>286</v>
      </c>
      <c r="F31" s="2" t="s">
        <v>41</v>
      </c>
      <c r="G31" s="11">
        <f t="shared" si="9"/>
        <v>0</v>
      </c>
      <c r="H31" s="11">
        <f t="shared" si="10"/>
        <v>2.3148148148148147E-5</v>
      </c>
      <c r="I31" s="11">
        <f>IF(OR(F31="Fountains",F31="Cake"),(IFERROR(INDEX('Firework List'!G:G,MATCH(E31,'Firework List'!E:E,0)),"----")/86400),(IFERROR(INDEX($V$5:$V$8,MATCH(F31,$U$5:$U$8,0)),"----"))/86400)</f>
        <v>3.4722222222222224E-4</v>
      </c>
      <c r="J31" s="11">
        <v>7.2569444444444443E-3</v>
      </c>
      <c r="K31" s="12">
        <f t="shared" si="11"/>
        <v>625</v>
      </c>
      <c r="L31" s="2">
        <f t="shared" si="8"/>
        <v>30</v>
      </c>
      <c r="M31" s="13" t="s">
        <v>405</v>
      </c>
      <c r="N31" s="11">
        <f t="shared" si="12"/>
        <v>7.2337962962962963E-3</v>
      </c>
      <c r="O31" s="14">
        <f t="shared" si="13"/>
        <v>7.6041666666666662E-3</v>
      </c>
      <c r="U31" s="16"/>
      <c r="X31" s="14"/>
    </row>
    <row r="32" spans="3:25" ht="14.25" x14ac:dyDescent="0.45">
      <c r="C32" s="2">
        <f t="shared" si="7"/>
        <v>31</v>
      </c>
      <c r="D32" s="3" t="s">
        <v>244</v>
      </c>
      <c r="E32" s="3" t="s">
        <v>244</v>
      </c>
      <c r="F32" s="2" t="s">
        <v>41</v>
      </c>
      <c r="G32" s="11">
        <f t="shared" si="9"/>
        <v>0</v>
      </c>
      <c r="H32" s="11">
        <f t="shared" si="10"/>
        <v>2.3148148148148147E-5</v>
      </c>
      <c r="I32" s="11">
        <f>IF(OR(F32="Fountains",F32="Cake"),(IFERROR(INDEX('Firework List'!G:G,MATCH(E32,'Firework List'!E:E,0)),"----")/86400),(IFERROR(INDEX($V$5:$V$8,MATCH(F32,$U$5:$U$8,0)),"----"))/86400)</f>
        <v>3.1250000000000001E-4</v>
      </c>
      <c r="J32" s="11">
        <v>7.6041666666666671E-3</v>
      </c>
      <c r="K32" s="12">
        <f t="shared" si="11"/>
        <v>655</v>
      </c>
      <c r="L32" s="2">
        <f t="shared" si="8"/>
        <v>31</v>
      </c>
      <c r="M32" s="13" t="s">
        <v>406</v>
      </c>
      <c r="N32" s="11">
        <f t="shared" si="12"/>
        <v>7.5810185185185182E-3</v>
      </c>
      <c r="O32" s="14">
        <f t="shared" si="13"/>
        <v>7.9166666666666673E-3</v>
      </c>
      <c r="U32" s="16"/>
      <c r="X32" s="14"/>
    </row>
    <row r="33" spans="3:24" ht="14.25" x14ac:dyDescent="0.45">
      <c r="C33" s="2">
        <f t="shared" si="7"/>
        <v>32</v>
      </c>
      <c r="D33" s="3" t="s">
        <v>87</v>
      </c>
      <c r="E33" s="3" t="s">
        <v>87</v>
      </c>
      <c r="F33" s="2" t="s">
        <v>41</v>
      </c>
      <c r="G33" s="11">
        <f t="shared" si="9"/>
        <v>0</v>
      </c>
      <c r="H33" s="11">
        <f t="shared" si="10"/>
        <v>2.3148148148148147E-5</v>
      </c>
      <c r="I33" s="11">
        <f>IF(OR(F33="Fountains",F33="Cake"),(IFERROR(INDEX('Firework List'!G:G,MATCH(E33,'Firework List'!E:E,0)),"----")/86400),(IFERROR(INDEX($V$5:$V$8,MATCH(F33,$U$5:$U$8,0)),"----"))/86400)</f>
        <v>2.3148148148148149E-4</v>
      </c>
      <c r="J33" s="11">
        <v>7.9166666666666673E-3</v>
      </c>
      <c r="K33" s="12">
        <f t="shared" si="11"/>
        <v>682</v>
      </c>
      <c r="L33" s="2">
        <f t="shared" si="8"/>
        <v>32</v>
      </c>
      <c r="M33" s="13" t="s">
        <v>407</v>
      </c>
      <c r="N33" s="11">
        <f t="shared" si="12"/>
        <v>7.8935185185185185E-3</v>
      </c>
      <c r="O33" s="14">
        <f t="shared" si="13"/>
        <v>8.1481481481481492E-3</v>
      </c>
      <c r="U33" s="16"/>
      <c r="X33" s="14"/>
    </row>
    <row r="34" spans="3:24" ht="14.25" x14ac:dyDescent="0.45">
      <c r="D34" s="4"/>
      <c r="E34" s="4"/>
      <c r="F34"/>
      <c r="O34" s="14"/>
      <c r="S34" s="24"/>
      <c r="U34" s="16"/>
      <c r="X34" s="14"/>
    </row>
    <row r="35" spans="3:24" ht="14.25" x14ac:dyDescent="0.45">
      <c r="D35" s="4"/>
      <c r="E35" s="4"/>
      <c r="F35"/>
      <c r="O35" s="14"/>
      <c r="U35" s="16"/>
      <c r="X35" s="14"/>
    </row>
    <row r="36" spans="3:24" ht="14.25" x14ac:dyDescent="0.45">
      <c r="D36" s="4"/>
      <c r="E36" s="4"/>
      <c r="F36"/>
      <c r="O36" s="14"/>
      <c r="U36" s="16"/>
      <c r="X36" s="14"/>
    </row>
    <row r="37" spans="3:24" ht="14.25" x14ac:dyDescent="0.45">
      <c r="D37" s="4"/>
      <c r="E37" s="4"/>
      <c r="F37"/>
      <c r="O37" s="14"/>
      <c r="U37" s="16"/>
      <c r="X37" s="14"/>
    </row>
    <row r="38" spans="3:24" ht="14.25" x14ac:dyDescent="0.45">
      <c r="D38" s="4"/>
      <c r="E38" s="4"/>
      <c r="F38"/>
      <c r="O38" s="14"/>
      <c r="U38" s="16"/>
      <c r="X38" s="14"/>
    </row>
    <row r="39" spans="3:24" ht="14.25" x14ac:dyDescent="0.45">
      <c r="D39" s="4"/>
      <c r="E39" s="4"/>
      <c r="F39"/>
      <c r="O39" s="14"/>
      <c r="U39" s="16"/>
      <c r="X39" s="14"/>
    </row>
    <row r="40" spans="3:24" ht="14.25" x14ac:dyDescent="0.45">
      <c r="D40" s="4"/>
      <c r="E40" s="4"/>
      <c r="F40"/>
      <c r="O40" s="14"/>
      <c r="U40" s="16"/>
      <c r="X40" s="14"/>
    </row>
    <row r="41" spans="3:24" ht="14.25" x14ac:dyDescent="0.45">
      <c r="D41" s="4"/>
      <c r="E41" s="4"/>
      <c r="F41"/>
      <c r="O41" s="14"/>
      <c r="U41" s="16"/>
      <c r="X41" s="14"/>
    </row>
    <row r="42" spans="3:24" ht="14.25" x14ac:dyDescent="0.45">
      <c r="D42" s="3"/>
      <c r="E42" s="3"/>
      <c r="F42"/>
      <c r="O42" s="14"/>
      <c r="X42" s="14"/>
    </row>
    <row r="43" spans="3:24" ht="14.25" x14ac:dyDescent="0.45">
      <c r="D43" s="4"/>
      <c r="E43" s="4"/>
      <c r="F43"/>
      <c r="O43" s="14"/>
      <c r="X43" s="14"/>
    </row>
    <row r="44" spans="3:24" ht="14.25" x14ac:dyDescent="0.45">
      <c r="D44" s="4"/>
      <c r="E44" s="4"/>
      <c r="F44"/>
      <c r="O44" s="14"/>
      <c r="X44" s="14"/>
    </row>
    <row r="45" spans="3:24" ht="14.25" x14ac:dyDescent="0.45">
      <c r="D45" s="4"/>
      <c r="E45" s="4"/>
      <c r="F45"/>
      <c r="O45" s="14"/>
      <c r="X45" s="14"/>
    </row>
    <row r="46" spans="3:24" ht="14.25" x14ac:dyDescent="0.45">
      <c r="D46" s="4"/>
      <c r="E46" s="4"/>
      <c r="F46"/>
      <c r="O46" s="14"/>
      <c r="X46" s="14"/>
    </row>
    <row r="47" spans="3:24" ht="14.25" x14ac:dyDescent="0.45">
      <c r="D47" s="4"/>
      <c r="E47" s="4"/>
      <c r="F47"/>
      <c r="O47" s="14"/>
      <c r="X47" s="14"/>
    </row>
    <row r="48" spans="3:24" ht="14.25" x14ac:dyDescent="0.45">
      <c r="D48" s="4"/>
      <c r="E48" s="4"/>
      <c r="F48"/>
      <c r="O48" s="14"/>
      <c r="X48" s="14"/>
    </row>
    <row r="49" spans="4:24" ht="14.25" x14ac:dyDescent="0.45">
      <c r="D49" s="4"/>
      <c r="E49" s="4"/>
      <c r="F49"/>
      <c r="O49" s="14"/>
      <c r="X49" s="14"/>
    </row>
    <row r="50" spans="4:24" ht="14.25" x14ac:dyDescent="0.45">
      <c r="D50" s="4"/>
      <c r="E50" s="4"/>
      <c r="F50"/>
      <c r="O50" s="14"/>
      <c r="X50" s="14"/>
    </row>
    <row r="51" spans="4:24" ht="14.25" x14ac:dyDescent="0.45">
      <c r="D51" s="4"/>
      <c r="E51" s="4"/>
      <c r="F51"/>
      <c r="O51" s="14"/>
      <c r="X51" s="14"/>
    </row>
    <row r="52" spans="4:24" ht="14.25" x14ac:dyDescent="0.45">
      <c r="D52" s="4"/>
      <c r="E52" s="4"/>
      <c r="F52"/>
      <c r="O52" s="14"/>
      <c r="X52" s="14"/>
    </row>
    <row r="53" spans="4:24" ht="14.25" x14ac:dyDescent="0.45">
      <c r="D53" s="4"/>
      <c r="E53" s="4"/>
      <c r="F53"/>
      <c r="O53" s="14"/>
      <c r="X53" s="14"/>
    </row>
    <row r="54" spans="4:24" ht="14.25" x14ac:dyDescent="0.45">
      <c r="D54" s="4"/>
      <c r="E54" s="4"/>
      <c r="F54"/>
      <c r="O54" s="14"/>
      <c r="X54" s="14"/>
    </row>
    <row r="55" spans="4:24" ht="14.25" x14ac:dyDescent="0.45">
      <c r="D55" s="4"/>
      <c r="E55" s="4"/>
      <c r="F55"/>
      <c r="O55" s="14"/>
      <c r="X55" s="14"/>
    </row>
    <row r="56" spans="4:24" ht="14.25" x14ac:dyDescent="0.45">
      <c r="D56" s="4"/>
      <c r="E56" s="4"/>
      <c r="F56"/>
      <c r="O56" s="14"/>
      <c r="X56" s="14"/>
    </row>
    <row r="57" spans="4:24" ht="14.25" x14ac:dyDescent="0.45">
      <c r="D57" s="4"/>
      <c r="E57" s="4"/>
      <c r="F57"/>
      <c r="O57" s="14"/>
      <c r="X57" s="14"/>
    </row>
    <row r="58" spans="4:24" ht="14.25" x14ac:dyDescent="0.45">
      <c r="D58" s="4"/>
      <c r="E58" s="4"/>
      <c r="F58"/>
      <c r="O58" s="14"/>
      <c r="X58" s="14"/>
    </row>
    <row r="59" spans="4:24" ht="14.25" x14ac:dyDescent="0.45">
      <c r="D59" s="3"/>
      <c r="E59" s="3"/>
      <c r="F59"/>
      <c r="O59" s="14"/>
      <c r="X59" s="14"/>
    </row>
    <row r="60" spans="4:24" ht="14.25" x14ac:dyDescent="0.45">
      <c r="D60" s="3"/>
      <c r="E60" s="3"/>
      <c r="F60"/>
      <c r="O60" s="14"/>
    </row>
    <row r="61" spans="4:24" ht="14.25" x14ac:dyDescent="0.45">
      <c r="D61" s="3"/>
      <c r="E61" s="3"/>
      <c r="F61"/>
      <c r="O61" s="14"/>
    </row>
    <row r="62" spans="4:24" ht="14.25" x14ac:dyDescent="0.45">
      <c r="D62" s="4"/>
      <c r="E62" s="4"/>
      <c r="F62"/>
      <c r="O62" s="14"/>
    </row>
    <row r="63" spans="4:24" ht="14.25" x14ac:dyDescent="0.45">
      <c r="D63" s="4"/>
      <c r="E63" s="4"/>
      <c r="F63"/>
      <c r="O63" s="14"/>
    </row>
    <row r="64" spans="4:24" ht="14.25" x14ac:dyDescent="0.45">
      <c r="D64" s="4"/>
      <c r="E64" s="4"/>
      <c r="F64"/>
      <c r="O64" s="14"/>
    </row>
    <row r="65" spans="4:15" ht="14.25" x14ac:dyDescent="0.45">
      <c r="D65" s="3"/>
      <c r="E65" s="3"/>
      <c r="F65"/>
      <c r="O65" s="14"/>
    </row>
    <row r="66" spans="4:15" ht="14.25" x14ac:dyDescent="0.45">
      <c r="D66" s="4"/>
      <c r="E66" s="4"/>
      <c r="F66"/>
      <c r="O66" s="14"/>
    </row>
    <row r="67" spans="4:15" ht="14.25" x14ac:dyDescent="0.45">
      <c r="D67" s="3"/>
      <c r="E67" s="3"/>
      <c r="F67"/>
      <c r="O67" s="14"/>
    </row>
    <row r="68" spans="4:15" ht="14.25" x14ac:dyDescent="0.45">
      <c r="D68" s="5"/>
      <c r="E68" s="5"/>
      <c r="F68"/>
      <c r="O68" s="14"/>
    </row>
    <row r="69" spans="4:15" ht="14.25" x14ac:dyDescent="0.45">
      <c r="D69" s="4"/>
      <c r="E69" s="4"/>
      <c r="F69"/>
      <c r="O69" s="14"/>
    </row>
    <row r="70" spans="4:15" ht="14.25" x14ac:dyDescent="0.45">
      <c r="D70" s="3"/>
      <c r="E70" s="3"/>
      <c r="F70"/>
      <c r="O70" s="14"/>
    </row>
    <row r="71" spans="4:15" ht="14.25" x14ac:dyDescent="0.45">
      <c r="D71" s="3"/>
      <c r="E71" s="3"/>
      <c r="F71"/>
      <c r="O71" s="14"/>
    </row>
    <row r="72" spans="4:15" ht="14.25" x14ac:dyDescent="0.45">
      <c r="D72" s="4"/>
      <c r="E72" s="4"/>
      <c r="F72"/>
      <c r="O72" s="14"/>
    </row>
    <row r="73" spans="4:15" ht="14.25" x14ac:dyDescent="0.45">
      <c r="D73" s="4"/>
      <c r="E73" s="4"/>
      <c r="F73"/>
      <c r="O73" s="14"/>
    </row>
    <row r="74" spans="4:15" ht="14.25" x14ac:dyDescent="0.45">
      <c r="D74" s="3"/>
      <c r="E74" s="3"/>
      <c r="F74"/>
      <c r="O74" s="14"/>
    </row>
    <row r="75" spans="4:15" ht="14.25" x14ac:dyDescent="0.45">
      <c r="D75" s="3"/>
      <c r="E75" s="3"/>
      <c r="F75"/>
      <c r="O75" s="14"/>
    </row>
    <row r="76" spans="4:15" ht="14.25" x14ac:dyDescent="0.45">
      <c r="D76" s="3"/>
      <c r="E76" s="3"/>
      <c r="F76"/>
      <c r="O76" s="14"/>
    </row>
    <row r="77" spans="4:15" ht="14.25" x14ac:dyDescent="0.45">
      <c r="D77" s="3"/>
      <c r="E77" s="3"/>
      <c r="F77"/>
      <c r="O77" s="14"/>
    </row>
    <row r="78" spans="4:15" ht="14.25" x14ac:dyDescent="0.45">
      <c r="D78" s="3"/>
      <c r="E78" s="3"/>
      <c r="F78"/>
      <c r="O78" s="14"/>
    </row>
    <row r="79" spans="4:15" ht="14.25" x14ac:dyDescent="0.45">
      <c r="D79" s="3"/>
      <c r="E79" s="3"/>
      <c r="F79"/>
      <c r="O79" s="14"/>
    </row>
    <row r="80" spans="4:15" ht="14.25" x14ac:dyDescent="0.45">
      <c r="D80" s="3"/>
      <c r="E80" s="3"/>
      <c r="F80"/>
      <c r="O80" s="14"/>
    </row>
    <row r="81" spans="4:15" ht="14.25" x14ac:dyDescent="0.45">
      <c r="D81" s="3"/>
      <c r="E81" s="3"/>
      <c r="F81"/>
      <c r="O81" s="14"/>
    </row>
    <row r="82" spans="4:15" ht="14.25" x14ac:dyDescent="0.45">
      <c r="D82" s="4"/>
      <c r="E82" s="4"/>
      <c r="F82"/>
      <c r="O82" s="14"/>
    </row>
    <row r="83" spans="4:15" ht="14.25" x14ac:dyDescent="0.45">
      <c r="D83" s="4"/>
      <c r="E83" s="4"/>
      <c r="F83"/>
      <c r="O83" s="14"/>
    </row>
    <row r="84" spans="4:15" ht="14.25" x14ac:dyDescent="0.45">
      <c r="D84" s="3"/>
      <c r="E84" s="3"/>
      <c r="F84"/>
      <c r="O84" s="14"/>
    </row>
    <row r="85" spans="4:15" ht="14.25" x14ac:dyDescent="0.45">
      <c r="D85" s="4"/>
      <c r="E85" s="4"/>
      <c r="F85"/>
      <c r="O85" s="14"/>
    </row>
    <row r="86" spans="4:15" ht="14.25" x14ac:dyDescent="0.45">
      <c r="D86" s="3"/>
      <c r="E86" s="3"/>
      <c r="F86"/>
      <c r="O86" s="14"/>
    </row>
    <row r="87" spans="4:15" ht="14.25" x14ac:dyDescent="0.45">
      <c r="D87" s="3"/>
      <c r="E87" s="3"/>
      <c r="F87"/>
      <c r="O87" s="14"/>
    </row>
    <row r="88" spans="4:15" ht="14.25" x14ac:dyDescent="0.45">
      <c r="D88" s="3"/>
      <c r="E88" s="3"/>
      <c r="F88"/>
      <c r="O88" s="14"/>
    </row>
    <row r="89" spans="4:15" ht="14.25" x14ac:dyDescent="0.45">
      <c r="D89" s="4"/>
      <c r="E89" s="4"/>
      <c r="F89"/>
      <c r="M89"/>
      <c r="O89" s="14"/>
    </row>
    <row r="90" spans="4:15" ht="14.25" x14ac:dyDescent="0.45">
      <c r="D90" s="3"/>
      <c r="E90" s="3"/>
      <c r="F90"/>
      <c r="M90"/>
      <c r="O90" s="14"/>
    </row>
    <row r="91" spans="4:15" ht="14.25" x14ac:dyDescent="0.45">
      <c r="D91" s="3"/>
      <c r="E91" s="3"/>
      <c r="F91"/>
      <c r="M91"/>
      <c r="O91" s="14"/>
    </row>
    <row r="92" spans="4:15" ht="14.25" x14ac:dyDescent="0.45">
      <c r="D92" s="3"/>
      <c r="E92" s="3"/>
      <c r="F92"/>
      <c r="M92"/>
      <c r="O92" s="14"/>
    </row>
    <row r="93" spans="4:15" ht="14.25" x14ac:dyDescent="0.45">
      <c r="D93" s="3"/>
      <c r="E93" s="3"/>
      <c r="F93"/>
      <c r="M93"/>
      <c r="O93" s="14"/>
    </row>
    <row r="94" spans="4:15" ht="14.25" x14ac:dyDescent="0.45">
      <c r="D94" s="3"/>
      <c r="E94" s="3"/>
      <c r="F94"/>
      <c r="M94"/>
      <c r="O94" s="14"/>
    </row>
    <row r="95" spans="4:15" ht="14.25" x14ac:dyDescent="0.45">
      <c r="D95" s="3"/>
      <c r="E95" s="3"/>
      <c r="F95"/>
      <c r="M95"/>
      <c r="O95" s="14"/>
    </row>
    <row r="96" spans="4:15" ht="14.25" x14ac:dyDescent="0.45">
      <c r="D96" s="3"/>
      <c r="E96" s="3"/>
      <c r="F96"/>
      <c r="M96"/>
      <c r="O96" s="14"/>
    </row>
    <row r="97" spans="4:15" ht="14.25" x14ac:dyDescent="0.45">
      <c r="D97" s="3"/>
      <c r="E97" s="3"/>
      <c r="F97"/>
      <c r="M97"/>
      <c r="O97" s="14"/>
    </row>
    <row r="98" spans="4:15" ht="14.25" x14ac:dyDescent="0.45">
      <c r="D98" s="3"/>
      <c r="E98" s="3"/>
      <c r="F98"/>
      <c r="M98"/>
      <c r="O98" s="14"/>
    </row>
    <row r="99" spans="4:15" ht="14.25" x14ac:dyDescent="0.45">
      <c r="D99" s="3"/>
      <c r="E99" s="3"/>
      <c r="F99"/>
      <c r="M99"/>
      <c r="O99" s="14"/>
    </row>
    <row r="100" spans="4:15" ht="14.25" x14ac:dyDescent="0.45">
      <c r="D100" s="3"/>
      <c r="E100" s="3"/>
      <c r="F100"/>
      <c r="M100"/>
      <c r="O100" s="14"/>
    </row>
    <row r="101" spans="4:15" ht="14.25" x14ac:dyDescent="0.45">
      <c r="D101" s="3"/>
      <c r="E101" s="3"/>
      <c r="F101"/>
      <c r="M101"/>
      <c r="O101" s="14"/>
    </row>
    <row r="102" spans="4:15" ht="14.25" x14ac:dyDescent="0.45">
      <c r="D102" s="3"/>
      <c r="E102" s="3"/>
      <c r="F102"/>
      <c r="M102"/>
      <c r="O102" s="14"/>
    </row>
    <row r="103" spans="4:15" ht="14.25" x14ac:dyDescent="0.45">
      <c r="D103" s="3"/>
      <c r="E103" s="3"/>
      <c r="F103"/>
      <c r="M103"/>
      <c r="O103" s="14"/>
    </row>
    <row r="104" spans="4:15" ht="14.25" x14ac:dyDescent="0.45">
      <c r="D104" s="3"/>
      <c r="E104" s="3"/>
      <c r="F104"/>
      <c r="M104"/>
      <c r="O104" s="14"/>
    </row>
    <row r="105" spans="4:15" ht="14.25" x14ac:dyDescent="0.45">
      <c r="D105" s="3"/>
      <c r="E105" s="3"/>
      <c r="F105"/>
      <c r="M105"/>
      <c r="O105" s="14"/>
    </row>
    <row r="106" spans="4:15" ht="14.25" x14ac:dyDescent="0.45">
      <c r="M106"/>
      <c r="O106" s="14"/>
    </row>
  </sheetData>
  <autoFilter ref="C1:U60" xr:uid="{85395113-D3B7-40CC-898C-9E15BB8EE505}"/>
  <phoneticPr fontId="7" type="noConversion"/>
  <dataValidations count="1">
    <dataValidation type="list" allowBlank="1" showInputMessage="1" showErrorMessage="1" sqref="F2:F33" xr:uid="{2122694C-BE71-4804-B210-8E9198FEFFDD}">
      <formula1>"Fireball,Fountains,Cake,Rocket,Shells,Sequencer"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8812-62AA-4841-8CEB-32906EB40D87}">
  <dimension ref="A1:A32"/>
  <sheetViews>
    <sheetView workbookViewId="0">
      <selection activeCell="J31" sqref="J31"/>
    </sheetView>
  </sheetViews>
  <sheetFormatPr defaultRowHeight="14.25" x14ac:dyDescent="0.45"/>
  <sheetData>
    <row r="1" spans="1:1" x14ac:dyDescent="0.45">
      <c r="A1" s="50">
        <v>1.1574074074074073E-5</v>
      </c>
    </row>
    <row r="2" spans="1:1" x14ac:dyDescent="0.45">
      <c r="A2" s="50">
        <v>3.4722222222222222E-5</v>
      </c>
    </row>
    <row r="3" spans="1:1" x14ac:dyDescent="0.45">
      <c r="A3" s="50">
        <v>5.7870370370370373E-5</v>
      </c>
    </row>
    <row r="4" spans="1:1" x14ac:dyDescent="0.45">
      <c r="A4" s="50">
        <v>5.7870370370370373E-5</v>
      </c>
    </row>
    <row r="5" spans="1:1" x14ac:dyDescent="0.45">
      <c r="A5" s="50">
        <v>2.6620370370370367E-4</v>
      </c>
    </row>
    <row r="6" spans="1:1" x14ac:dyDescent="0.45">
      <c r="A6" s="50">
        <v>3.8194444444444446E-4</v>
      </c>
    </row>
    <row r="7" spans="1:1" x14ac:dyDescent="0.45">
      <c r="A7" s="50">
        <v>6.9444444444444447E-4</v>
      </c>
    </row>
    <row r="8" spans="1:1" x14ac:dyDescent="0.45">
      <c r="A8" s="50">
        <v>6.8287037037037036E-4</v>
      </c>
    </row>
    <row r="9" spans="1:1" x14ac:dyDescent="0.45">
      <c r="A9" s="50">
        <v>9.0277777777777774E-4</v>
      </c>
    </row>
    <row r="10" spans="1:1" x14ac:dyDescent="0.45">
      <c r="A10" s="50">
        <v>1.1342592592592591E-3</v>
      </c>
    </row>
    <row r="11" spans="1:1" x14ac:dyDescent="0.45">
      <c r="A11" s="50">
        <v>1.3657407407407407E-3</v>
      </c>
    </row>
    <row r="12" spans="1:1" x14ac:dyDescent="0.45">
      <c r="A12" s="50">
        <v>1.5972222222222223E-3</v>
      </c>
    </row>
    <row r="13" spans="1:1" x14ac:dyDescent="0.45">
      <c r="A13" s="50">
        <v>2.0833333333333333E-3</v>
      </c>
    </row>
    <row r="14" spans="1:1" x14ac:dyDescent="0.45">
      <c r="A14" s="50">
        <v>2.638888888888889E-3</v>
      </c>
    </row>
    <row r="15" spans="1:1" x14ac:dyDescent="0.45">
      <c r="A15" s="50">
        <v>2.8703703703703703E-3</v>
      </c>
    </row>
    <row r="16" spans="1:1" x14ac:dyDescent="0.45">
      <c r="A16" s="50">
        <v>3.0092592592592593E-3</v>
      </c>
    </row>
    <row r="17" spans="1:1" x14ac:dyDescent="0.45">
      <c r="A17" s="50">
        <v>3.2175925925925926E-3</v>
      </c>
    </row>
    <row r="18" spans="1:1" x14ac:dyDescent="0.45">
      <c r="A18" s="50">
        <v>3.449074074074074E-3</v>
      </c>
    </row>
    <row r="19" spans="1:1" x14ac:dyDescent="0.45">
      <c r="A19" s="50">
        <v>3.7962962962962963E-3</v>
      </c>
    </row>
    <row r="20" spans="1:1" x14ac:dyDescent="0.45">
      <c r="A20" s="50">
        <v>4.0856481481481481E-3</v>
      </c>
    </row>
    <row r="21" spans="1:1" x14ac:dyDescent="0.45">
      <c r="A21" s="50">
        <v>4.31712962962963E-3</v>
      </c>
    </row>
    <row r="22" spans="1:1" x14ac:dyDescent="0.45">
      <c r="A22" s="50">
        <v>4.7800925925925927E-3</v>
      </c>
    </row>
    <row r="23" spans="1:1" x14ac:dyDescent="0.45">
      <c r="A23" s="50">
        <v>5.3009259259259259E-3</v>
      </c>
    </row>
    <row r="24" spans="1:1" x14ac:dyDescent="0.45">
      <c r="A24" s="50">
        <v>5.5324074074074078E-3</v>
      </c>
    </row>
    <row r="25" spans="1:1" x14ac:dyDescent="0.45">
      <c r="A25" s="50">
        <v>5.6944444444444447E-3</v>
      </c>
    </row>
    <row r="26" spans="1:1" x14ac:dyDescent="0.45">
      <c r="A26" s="50">
        <v>5.9953703703703705E-3</v>
      </c>
    </row>
    <row r="27" spans="1:1" x14ac:dyDescent="0.45">
      <c r="A27" s="50">
        <v>6.2268518518518515E-3</v>
      </c>
    </row>
    <row r="28" spans="1:1" x14ac:dyDescent="0.45">
      <c r="A28" s="50">
        <v>6.4583333333333333E-3</v>
      </c>
    </row>
    <row r="29" spans="1:1" x14ac:dyDescent="0.45">
      <c r="A29" s="50">
        <v>6.7476851851851856E-3</v>
      </c>
    </row>
    <row r="30" spans="1:1" x14ac:dyDescent="0.45">
      <c r="A30" s="50">
        <v>7.2337962962962963E-3</v>
      </c>
    </row>
    <row r="31" spans="1:1" x14ac:dyDescent="0.45">
      <c r="A31" s="50">
        <v>7.5810185185185182E-3</v>
      </c>
    </row>
    <row r="32" spans="1:1" x14ac:dyDescent="0.45">
      <c r="A32" s="50">
        <v>7.8935185185185185E-3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C645-875D-4B1E-8BFB-53FC2FB57E6D}">
  <sheetPr codeName="Sheet4"/>
  <dimension ref="A1:C65"/>
  <sheetViews>
    <sheetView workbookViewId="0">
      <selection activeCell="G35" sqref="G35"/>
    </sheetView>
  </sheetViews>
  <sheetFormatPr defaultRowHeight="14.25" x14ac:dyDescent="0.45"/>
  <cols>
    <col min="1" max="1" width="16.3984375" bestFit="1" customWidth="1"/>
    <col min="2" max="2" width="3.265625" customWidth="1"/>
    <col min="3" max="3" width="16.3984375" bestFit="1" customWidth="1"/>
  </cols>
  <sheetData>
    <row r="1" spans="1:3" x14ac:dyDescent="0.45">
      <c r="A1" s="26" t="s">
        <v>178</v>
      </c>
      <c r="C1" s="26" t="s">
        <v>179</v>
      </c>
    </row>
    <row r="2" spans="1:3" x14ac:dyDescent="0.45">
      <c r="A2" t="s">
        <v>32</v>
      </c>
      <c r="C2" t="s">
        <v>32</v>
      </c>
    </row>
    <row r="3" spans="1:3" x14ac:dyDescent="0.45">
      <c r="A3" t="s">
        <v>37</v>
      </c>
      <c r="C3" t="s">
        <v>37</v>
      </c>
    </row>
    <row r="4" spans="1:3" x14ac:dyDescent="0.45">
      <c r="A4" t="s">
        <v>40</v>
      </c>
      <c r="C4" t="s">
        <v>40</v>
      </c>
    </row>
    <row r="5" spans="1:3" x14ac:dyDescent="0.45">
      <c r="A5" t="s">
        <v>42</v>
      </c>
      <c r="C5" t="s">
        <v>42</v>
      </c>
    </row>
    <row r="6" spans="1:3" x14ac:dyDescent="0.45">
      <c r="A6" t="s">
        <v>43</v>
      </c>
      <c r="C6" t="s">
        <v>43</v>
      </c>
    </row>
    <row r="7" spans="1:3" x14ac:dyDescent="0.45">
      <c r="A7" t="s">
        <v>44</v>
      </c>
      <c r="C7" t="s">
        <v>44</v>
      </c>
    </row>
    <row r="8" spans="1:3" x14ac:dyDescent="0.45">
      <c r="A8" t="s">
        <v>45</v>
      </c>
      <c r="C8" t="s">
        <v>45</v>
      </c>
    </row>
    <row r="9" spans="1:3" x14ac:dyDescent="0.45">
      <c r="A9" t="s">
        <v>46</v>
      </c>
      <c r="C9" t="s">
        <v>46</v>
      </c>
    </row>
    <row r="10" spans="1:3" x14ac:dyDescent="0.45">
      <c r="A10" t="s">
        <v>48</v>
      </c>
      <c r="C10" t="s">
        <v>48</v>
      </c>
    </row>
    <row r="11" spans="1:3" x14ac:dyDescent="0.45">
      <c r="A11" t="s">
        <v>49</v>
      </c>
      <c r="C11" t="s">
        <v>49</v>
      </c>
    </row>
    <row r="12" spans="1:3" x14ac:dyDescent="0.45">
      <c r="A12" t="s">
        <v>51</v>
      </c>
      <c r="C12" t="s">
        <v>51</v>
      </c>
    </row>
    <row r="13" spans="1:3" x14ac:dyDescent="0.45">
      <c r="A13" t="s">
        <v>52</v>
      </c>
      <c r="C13" t="s">
        <v>52</v>
      </c>
    </row>
    <row r="14" spans="1:3" x14ac:dyDescent="0.45">
      <c r="A14" t="s">
        <v>53</v>
      </c>
      <c r="C14" t="s">
        <v>53</v>
      </c>
    </row>
    <row r="15" spans="1:3" x14ac:dyDescent="0.45">
      <c r="A15" t="s">
        <v>54</v>
      </c>
      <c r="C15" t="s">
        <v>54</v>
      </c>
    </row>
    <row r="16" spans="1:3" x14ac:dyDescent="0.45">
      <c r="A16" t="s">
        <v>55</v>
      </c>
      <c r="C16" t="s">
        <v>55</v>
      </c>
    </row>
    <row r="17" spans="1:3" x14ac:dyDescent="0.45">
      <c r="A17" t="s">
        <v>56</v>
      </c>
      <c r="C17" t="s">
        <v>56</v>
      </c>
    </row>
    <row r="18" spans="1:3" x14ac:dyDescent="0.45">
      <c r="A18" t="s">
        <v>58</v>
      </c>
      <c r="C18" t="s">
        <v>58</v>
      </c>
    </row>
    <row r="19" spans="1:3" x14ac:dyDescent="0.45">
      <c r="A19" t="s">
        <v>60</v>
      </c>
      <c r="C19" t="s">
        <v>60</v>
      </c>
    </row>
    <row r="20" spans="1:3" x14ac:dyDescent="0.45">
      <c r="A20" t="s">
        <v>46</v>
      </c>
      <c r="C20" s="27" t="s">
        <v>62</v>
      </c>
    </row>
    <row r="21" spans="1:3" x14ac:dyDescent="0.45">
      <c r="A21" t="s">
        <v>62</v>
      </c>
      <c r="C21" s="27" t="s">
        <v>64</v>
      </c>
    </row>
    <row r="22" spans="1:3" x14ac:dyDescent="0.45">
      <c r="A22" t="s">
        <v>64</v>
      </c>
      <c r="C22" s="27" t="s">
        <v>66</v>
      </c>
    </row>
    <row r="23" spans="1:3" x14ac:dyDescent="0.45">
      <c r="A23" t="s">
        <v>66</v>
      </c>
      <c r="C23" s="27" t="s">
        <v>68</v>
      </c>
    </row>
    <row r="24" spans="1:3" x14ac:dyDescent="0.45">
      <c r="A24" t="s">
        <v>70</v>
      </c>
      <c r="C24" s="27" t="s">
        <v>46</v>
      </c>
    </row>
    <row r="25" spans="1:3" x14ac:dyDescent="0.45">
      <c r="A25" t="s">
        <v>68</v>
      </c>
      <c r="C25" s="27" t="s">
        <v>72</v>
      </c>
    </row>
    <row r="26" spans="1:3" x14ac:dyDescent="0.45">
      <c r="A26" t="s">
        <v>46</v>
      </c>
      <c r="C26" s="27" t="s">
        <v>74</v>
      </c>
    </row>
    <row r="27" spans="1:3" x14ac:dyDescent="0.45">
      <c r="A27" t="s">
        <v>72</v>
      </c>
      <c r="C27" s="27" t="s">
        <v>46</v>
      </c>
    </row>
    <row r="28" spans="1:3" x14ac:dyDescent="0.45">
      <c r="A28" t="s">
        <v>74</v>
      </c>
      <c r="C28" s="27" t="s">
        <v>77</v>
      </c>
    </row>
    <row r="29" spans="1:3" x14ac:dyDescent="0.45">
      <c r="A29" t="s">
        <v>46</v>
      </c>
      <c r="C29" s="27" t="s">
        <v>79</v>
      </c>
    </row>
    <row r="30" spans="1:3" x14ac:dyDescent="0.45">
      <c r="A30" t="s">
        <v>77</v>
      </c>
      <c r="C30" s="27" t="s">
        <v>46</v>
      </c>
    </row>
    <row r="31" spans="1:3" x14ac:dyDescent="0.45">
      <c r="A31" t="s">
        <v>79</v>
      </c>
      <c r="C31" s="27" t="s">
        <v>83</v>
      </c>
    </row>
    <row r="32" spans="1:3" x14ac:dyDescent="0.45">
      <c r="A32" t="s">
        <v>46</v>
      </c>
      <c r="C32" s="27" t="s">
        <v>85</v>
      </c>
    </row>
    <row r="33" spans="1:3" x14ac:dyDescent="0.45">
      <c r="A33" t="s">
        <v>83</v>
      </c>
      <c r="C33" s="27" t="s">
        <v>87</v>
      </c>
    </row>
    <row r="34" spans="1:3" x14ac:dyDescent="0.45">
      <c r="A34" t="s">
        <v>85</v>
      </c>
      <c r="C34" s="27" t="s">
        <v>89</v>
      </c>
    </row>
    <row r="35" spans="1:3" x14ac:dyDescent="0.45">
      <c r="A35" t="s">
        <v>87</v>
      </c>
      <c r="C35" s="27" t="s">
        <v>91</v>
      </c>
    </row>
    <row r="36" spans="1:3" x14ac:dyDescent="0.45">
      <c r="A36" t="s">
        <v>46</v>
      </c>
      <c r="C36" s="27" t="s">
        <v>46</v>
      </c>
    </row>
    <row r="37" spans="1:3" x14ac:dyDescent="0.45">
      <c r="A37" t="s">
        <v>89</v>
      </c>
      <c r="C37" s="27" t="s">
        <v>94</v>
      </c>
    </row>
    <row r="38" spans="1:3" x14ac:dyDescent="0.45">
      <c r="A38" t="s">
        <v>91</v>
      </c>
      <c r="C38" s="27" t="s">
        <v>70</v>
      </c>
    </row>
    <row r="39" spans="1:3" x14ac:dyDescent="0.45">
      <c r="A39" t="s">
        <v>46</v>
      </c>
      <c r="C39" s="27" t="s">
        <v>97</v>
      </c>
    </row>
    <row r="40" spans="1:3" x14ac:dyDescent="0.45">
      <c r="A40" t="s">
        <v>94</v>
      </c>
      <c r="C40" s="27" t="s">
        <v>99</v>
      </c>
    </row>
    <row r="41" spans="1:3" x14ac:dyDescent="0.45">
      <c r="A41" t="s">
        <v>70</v>
      </c>
      <c r="C41" s="27" t="s">
        <v>46</v>
      </c>
    </row>
    <row r="42" spans="1:3" x14ac:dyDescent="0.45">
      <c r="A42" t="s">
        <v>97</v>
      </c>
      <c r="C42" s="27" t="s">
        <v>102</v>
      </c>
    </row>
    <row r="43" spans="1:3" x14ac:dyDescent="0.45">
      <c r="A43" t="s">
        <v>99</v>
      </c>
      <c r="C43" s="27" t="s">
        <v>46</v>
      </c>
    </row>
    <row r="44" spans="1:3" x14ac:dyDescent="0.45">
      <c r="A44" t="s">
        <v>46</v>
      </c>
      <c r="C44" s="27" t="s">
        <v>105</v>
      </c>
    </row>
    <row r="45" spans="1:3" x14ac:dyDescent="0.45">
      <c r="A45" t="s">
        <v>102</v>
      </c>
      <c r="C45" s="27" t="s">
        <v>107</v>
      </c>
    </row>
    <row r="46" spans="1:3" x14ac:dyDescent="0.45">
      <c r="A46" t="s">
        <v>46</v>
      </c>
      <c r="C46" s="27" t="s">
        <v>109</v>
      </c>
    </row>
    <row r="47" spans="1:3" x14ac:dyDescent="0.45">
      <c r="A47" t="s">
        <v>105</v>
      </c>
      <c r="C47" s="27" t="s">
        <v>111</v>
      </c>
    </row>
    <row r="48" spans="1:3" x14ac:dyDescent="0.45">
      <c r="A48" t="s">
        <v>107</v>
      </c>
      <c r="C48" s="27" t="s">
        <v>70</v>
      </c>
    </row>
    <row r="49" spans="1:3" x14ac:dyDescent="0.45">
      <c r="A49" t="s">
        <v>109</v>
      </c>
      <c r="C49" s="27" t="s">
        <v>70</v>
      </c>
    </row>
    <row r="50" spans="1:3" x14ac:dyDescent="0.45">
      <c r="A50" t="s">
        <v>111</v>
      </c>
      <c r="C50" s="27" t="s">
        <v>115</v>
      </c>
    </row>
    <row r="51" spans="1:3" x14ac:dyDescent="0.45">
      <c r="A51" t="s">
        <v>115</v>
      </c>
      <c r="C51" s="27" t="s">
        <v>117</v>
      </c>
    </row>
    <row r="52" spans="1:3" x14ac:dyDescent="0.45">
      <c r="A52" t="s">
        <v>117</v>
      </c>
      <c r="C52" s="27" t="s">
        <v>119</v>
      </c>
    </row>
    <row r="53" spans="1:3" x14ac:dyDescent="0.45">
      <c r="A53" t="s">
        <v>119</v>
      </c>
      <c r="C53" s="27" t="s">
        <v>121</v>
      </c>
    </row>
    <row r="54" spans="1:3" x14ac:dyDescent="0.45">
      <c r="A54" t="s">
        <v>121</v>
      </c>
      <c r="C54" s="27" t="s">
        <v>122</v>
      </c>
    </row>
    <row r="55" spans="1:3" x14ac:dyDescent="0.45">
      <c r="A55" t="s">
        <v>123</v>
      </c>
      <c r="C55" t="s">
        <v>123</v>
      </c>
    </row>
    <row r="56" spans="1:3" x14ac:dyDescent="0.45">
      <c r="A56" t="s">
        <v>124</v>
      </c>
      <c r="C56" t="s">
        <v>124</v>
      </c>
    </row>
    <row r="57" spans="1:3" x14ac:dyDescent="0.45">
      <c r="A57" t="s">
        <v>124</v>
      </c>
      <c r="C57" t="s">
        <v>124</v>
      </c>
    </row>
    <row r="58" spans="1:3" x14ac:dyDescent="0.45">
      <c r="A58" t="s">
        <v>123</v>
      </c>
      <c r="C58" t="s">
        <v>123</v>
      </c>
    </row>
    <row r="59" spans="1:3" x14ac:dyDescent="0.45">
      <c r="A59" t="s">
        <v>124</v>
      </c>
      <c r="C59" t="s">
        <v>124</v>
      </c>
    </row>
    <row r="60" spans="1:3" x14ac:dyDescent="0.45">
      <c r="A60" t="s">
        <v>124</v>
      </c>
      <c r="C60" t="s">
        <v>124</v>
      </c>
    </row>
    <row r="61" spans="1:3" x14ac:dyDescent="0.45">
      <c r="A61" t="s">
        <v>125</v>
      </c>
      <c r="C61" t="s">
        <v>125</v>
      </c>
    </row>
    <row r="62" spans="1:3" x14ac:dyDescent="0.45">
      <c r="A62" t="s">
        <v>126</v>
      </c>
      <c r="C62" t="s">
        <v>126</v>
      </c>
    </row>
    <row r="63" spans="1:3" x14ac:dyDescent="0.45">
      <c r="A63" t="s">
        <v>128</v>
      </c>
      <c r="C63" t="s">
        <v>128</v>
      </c>
    </row>
    <row r="64" spans="1:3" x14ac:dyDescent="0.45">
      <c r="A64" t="s">
        <v>129</v>
      </c>
      <c r="C64" t="s">
        <v>129</v>
      </c>
    </row>
    <row r="65" spans="1:3" x14ac:dyDescent="0.45">
      <c r="A65" t="s">
        <v>32</v>
      </c>
      <c r="C65" t="s">
        <v>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F7C-E663-47A0-9A4B-4F3CFE833E7B}">
  <sheetPr codeName="Sheet5"/>
  <dimension ref="B2:D26"/>
  <sheetViews>
    <sheetView workbookViewId="0">
      <selection activeCell="C26" sqref="C26"/>
    </sheetView>
  </sheetViews>
  <sheetFormatPr defaultRowHeight="14.25" x14ac:dyDescent="0.45"/>
  <cols>
    <col min="2" max="2" width="15.3984375" bestFit="1" customWidth="1"/>
  </cols>
  <sheetData>
    <row r="2" spans="2:4" x14ac:dyDescent="0.45">
      <c r="B2" t="s">
        <v>181</v>
      </c>
    </row>
    <row r="4" spans="2:4" x14ac:dyDescent="0.45">
      <c r="B4" t="s">
        <v>185</v>
      </c>
      <c r="D4" t="s">
        <v>186</v>
      </c>
    </row>
    <row r="5" spans="2:4" x14ac:dyDescent="0.45">
      <c r="B5" t="s">
        <v>187</v>
      </c>
      <c r="D5" t="s">
        <v>188</v>
      </c>
    </row>
    <row r="6" spans="2:4" x14ac:dyDescent="0.45">
      <c r="B6" t="s">
        <v>189</v>
      </c>
      <c r="D6">
        <v>160</v>
      </c>
    </row>
    <row r="7" spans="2:4" x14ac:dyDescent="0.45">
      <c r="B7" t="s">
        <v>190</v>
      </c>
      <c r="D7" t="s">
        <v>191</v>
      </c>
    </row>
    <row r="24" spans="2:3" x14ac:dyDescent="0.45">
      <c r="B24" t="s">
        <v>144</v>
      </c>
      <c r="C24" s="28">
        <v>875</v>
      </c>
    </row>
    <row r="25" spans="2:3" x14ac:dyDescent="0.45">
      <c r="B25" t="s">
        <v>149</v>
      </c>
      <c r="C25" s="28">
        <v>3216</v>
      </c>
    </row>
    <row r="26" spans="2:3" x14ac:dyDescent="0.45">
      <c r="B26" t="s">
        <v>180</v>
      </c>
      <c r="C26" s="28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Firework List</vt:lpstr>
      <vt:lpstr>Sheet1</vt:lpstr>
      <vt:lpstr>Timing Sheet</vt:lpstr>
      <vt:lpstr>MainShow2024</vt:lpstr>
      <vt:lpstr>Full  Connection Sheet</vt:lpstr>
      <vt:lpstr>MB32 Timing</vt:lpstr>
      <vt:lpstr>MB32 Fomat</vt:lpstr>
      <vt:lpstr>Timing Issue</vt:lpstr>
      <vt:lpstr>Supplies</vt:lpstr>
      <vt:lpstr>Sequencer</vt:lpstr>
      <vt:lpstr>Rack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Tweed</dc:creator>
  <cp:lastModifiedBy>Richard Tweed</cp:lastModifiedBy>
  <cp:lastPrinted>2023-07-30T18:28:48Z</cp:lastPrinted>
  <dcterms:created xsi:type="dcterms:W3CDTF">2023-07-09T14:40:39Z</dcterms:created>
  <dcterms:modified xsi:type="dcterms:W3CDTF">2024-07-04T13:03:00Z</dcterms:modified>
</cp:coreProperties>
</file>