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21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45" i="1" l="1"/>
  <c r="K145" i="1"/>
  <c r="M145" i="1" l="1"/>
  <c r="K127" i="1"/>
  <c r="M127" i="1" l="1"/>
  <c r="L127" i="1"/>
  <c r="L105" i="1"/>
  <c r="K94" i="1" l="1"/>
  <c r="K105" i="1" l="1"/>
  <c r="L99" i="1"/>
  <c r="K93" i="1" l="1"/>
  <c r="L92" i="1" l="1"/>
  <c r="N53" i="1" l="1"/>
  <c r="M53" i="1"/>
  <c r="E52" i="1" l="1"/>
  <c r="M57" i="1" l="1"/>
  <c r="M92" i="1" s="1"/>
  <c r="F32" i="1" l="1"/>
  <c r="L33" i="1" l="1"/>
  <c r="O31" i="1" l="1"/>
  <c r="L22" i="1" l="1"/>
  <c r="L17" i="1" l="1"/>
  <c r="M17" i="1" s="1"/>
  <c r="Q27" i="1" l="1"/>
  <c r="O27" i="1"/>
  <c r="P27" i="1"/>
  <c r="L7" i="1" l="1"/>
  <c r="M7" i="1" s="1"/>
  <c r="E54" i="1" l="1"/>
</calcChain>
</file>

<file path=xl/sharedStrings.xml><?xml version="1.0" encoding="utf-8"?>
<sst xmlns="http://schemas.openxmlformats.org/spreadsheetml/2006/main" count="179" uniqueCount="127">
  <si>
    <t>meeting</t>
  </si>
  <si>
    <t>I-house</t>
  </si>
  <si>
    <t>2/9 - 2/19</t>
  </si>
  <si>
    <t>reading</t>
  </si>
  <si>
    <t>sf</t>
  </si>
  <si>
    <t>hours</t>
  </si>
  <si>
    <t>location</t>
  </si>
  <si>
    <t>activity</t>
  </si>
  <si>
    <t>date</t>
  </si>
  <si>
    <t>picoruns</t>
  </si>
  <si>
    <t>home</t>
  </si>
  <si>
    <t>tar.gz</t>
  </si>
  <si>
    <t>gen seq</t>
  </si>
  <si>
    <t>Braunstein</t>
  </si>
  <si>
    <t>3/22-3/24</t>
  </si>
  <si>
    <t>data search</t>
  </si>
  <si>
    <t>pico edit</t>
  </si>
  <si>
    <t>settings derivation</t>
  </si>
  <si>
    <t>picoruns plotting</t>
  </si>
  <si>
    <t>python code</t>
  </si>
  <si>
    <t>plot attempts</t>
  </si>
  <si>
    <t>debug attempts</t>
  </si>
  <si>
    <t>run04</t>
  </si>
  <si>
    <t>lynn data scrub</t>
  </si>
  <si>
    <t>Reich; wages vs ue</t>
  </si>
  <si>
    <t>regression code</t>
  </si>
  <si>
    <t>figures</t>
  </si>
  <si>
    <t>4_2 output</t>
  </si>
  <si>
    <t>change on change</t>
  </si>
  <si>
    <t>clean-up output</t>
  </si>
  <si>
    <t>fixed effect, err clustering</t>
  </si>
  <si>
    <t>clustering, data scrub</t>
  </si>
  <si>
    <t>stage 1 regressions</t>
  </si>
  <si>
    <t>from scratch…</t>
  </si>
  <si>
    <t>pico pico pico</t>
  </si>
  <si>
    <t>stage 1 , trend bootstrap</t>
  </si>
  <si>
    <t>okun paper equations</t>
  </si>
  <si>
    <t>stage 1, regr &amp; output</t>
  </si>
  <si>
    <t>stage1 4/24 edits, word doc</t>
  </si>
  <si>
    <t>*I only gave myself 5.5 hours for 4/23 - 4/30 -- Make up on May timecard.</t>
  </si>
  <si>
    <t>stage2</t>
  </si>
  <si>
    <t>stage2 writeup, plots</t>
  </si>
  <si>
    <t>tables galore</t>
  </si>
  <si>
    <t>generosity multipliers:</t>
  </si>
  <si>
    <t>editing in word</t>
  </si>
  <si>
    <t>stage1, 2 redux, tables</t>
  </si>
  <si>
    <t>MAY!</t>
  </si>
  <si>
    <t>lynn meeting</t>
  </si>
  <si>
    <t>table 3 review, A3 edit</t>
  </si>
  <si>
    <t>pdb</t>
  </si>
  <si>
    <t>emails</t>
  </si>
  <si>
    <t>employment data, emails</t>
  </si>
  <si>
    <t>forcasted</t>
  </si>
  <si>
    <t>5/24 to 5/31</t>
  </si>
  <si>
    <t>data search/emails</t>
  </si>
  <si>
    <t>add rtw to okun data</t>
  </si>
  <si>
    <t>productivity 76-2010</t>
  </si>
  <si>
    <t>&lt;-- extra may hours</t>
  </si>
  <si>
    <t>productivity data</t>
  </si>
  <si>
    <t>scatterplots</t>
  </si>
  <si>
    <t>HP filter research</t>
  </si>
  <si>
    <t>perron research</t>
  </si>
  <si>
    <t>PW, SW research</t>
  </si>
  <si>
    <t>hp filter coding</t>
  </si>
  <si>
    <t>data research; emails</t>
  </si>
  <si>
    <t>prod vs labor strength</t>
  </si>
  <si>
    <t>Research: Gordon &amp; SW</t>
  </si>
  <si>
    <t>plots; early empl code</t>
  </si>
  <si>
    <t>jensen call</t>
  </si>
  <si>
    <t>IRLE orientation</t>
  </si>
  <si>
    <t>plot, vpn</t>
  </si>
  <si>
    <t>plot v2</t>
  </si>
  <si>
    <t>total</t>
  </si>
  <si>
    <t>commit</t>
  </si>
  <si>
    <t>farm empl data</t>
  </si>
  <si>
    <t>data exploration</t>
  </si>
  <si>
    <t>meeting, 6-19 plot</t>
  </si>
  <si>
    <t>pico runs 3-4</t>
  </si>
  <si>
    <t>pico run 1-2</t>
  </si>
  <si>
    <t>code generalization</t>
  </si>
  <si>
    <t>pico 5-6</t>
  </si>
  <si>
    <t>empl scaling; data and code</t>
  </si>
  <si>
    <t>empl extrapolation</t>
  </si>
  <si>
    <t>productivity 64-75</t>
  </si>
  <si>
    <t>extrap moving avg</t>
  </si>
  <si>
    <t>extrap plots func</t>
  </si>
  <si>
    <t>meeting, prep/fu</t>
  </si>
  <si>
    <t>period prod vs mem plots</t>
  </si>
  <si>
    <t>under-billed, June</t>
  </si>
  <si>
    <t>prod vs mem plots</t>
  </si>
  <si>
    <t>coding summary output</t>
  </si>
  <si>
    <t>plots, word doc</t>
  </si>
  <si>
    <t>remote access</t>
  </si>
  <si>
    <t>code debug, remote</t>
  </si>
  <si>
    <t>needed</t>
  </si>
  <si>
    <t>plots</t>
  </si>
  <si>
    <t>7/10-7/19</t>
  </si>
  <si>
    <t>stuff</t>
  </si>
  <si>
    <t>manuf inspect</t>
  </si>
  <si>
    <t>remote code test</t>
  </si>
  <si>
    <t>plots pretty</t>
  </si>
  <si>
    <t>tables pretty, figure text</t>
  </si>
  <si>
    <t>at 1:45</t>
  </si>
  <si>
    <t>replicating miranda's work</t>
  </si>
  <si>
    <t>pumas</t>
  </si>
  <si>
    <t>okun fig 1 and 2</t>
  </si>
  <si>
    <t>sf min wage 5 county, trim</t>
  </si>
  <si>
    <t>sf min wage 2nd pass</t>
  </si>
  <si>
    <t>sf min wage 3rd pass</t>
  </si>
  <si>
    <t>9/14 to 10/7</t>
  </si>
  <si>
    <t>trim</t>
  </si>
  <si>
    <t>filler years</t>
  </si>
  <si>
    <t>union data output</t>
  </si>
  <si>
    <t>clean up dec 12 data pull</t>
  </si>
  <si>
    <t>new data pull, merging data</t>
  </si>
  <si>
    <t>new data pull troubleshoot</t>
  </si>
  <si>
    <t>code test</t>
  </si>
  <si>
    <t>code transfer to ec2</t>
  </si>
  <si>
    <t>ec2 setup</t>
  </si>
  <si>
    <t>bash scripts; testing</t>
  </si>
  <si>
    <t>prescott test; 10 min interval</t>
  </si>
  <si>
    <t>full run set-up; failed :(</t>
  </si>
  <si>
    <t>redo for one job per script</t>
  </si>
  <si>
    <t>set up</t>
  </si>
  <si>
    <t>one/script run</t>
  </si>
  <si>
    <t>abq merge</t>
  </si>
  <si>
    <t>bernalillo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</si>
</sst>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45"/>
  <sheetViews>
    <sheetView tabSelected="1" topLeftCell="G121" workbookViewId="0">
      <selection activeCell="L146" sqref="L146"/>
    </sheetView>
  </sheetViews>
  <sheetFormatPr defaultRowHeight="15" x14ac:dyDescent="0.25"/>
  <cols>
    <col min="3" max="3" width="17.85546875" bestFit="1" customWidth="1"/>
    <col min="9" max="9" width="26.85546875" bestFit="1" customWidth="1"/>
    <col min="14" max="14" width="10.140625" customWidth="1"/>
  </cols>
  <sheetData>
    <row r="2" spans="2:13" x14ac:dyDescent="0.25">
      <c r="B2" s="8" t="s">
        <v>13</v>
      </c>
      <c r="C2" s="8"/>
      <c r="D2" s="8"/>
      <c r="E2" s="8"/>
      <c r="H2" s="8" t="s">
        <v>24</v>
      </c>
      <c r="I2" s="8"/>
      <c r="J2" s="8"/>
      <c r="K2" s="8"/>
    </row>
    <row r="3" spans="2:13" x14ac:dyDescent="0.25">
      <c r="B3" t="s">
        <v>8</v>
      </c>
      <c r="C3" t="s">
        <v>7</v>
      </c>
      <c r="D3" t="s">
        <v>6</v>
      </c>
      <c r="E3" t="s">
        <v>5</v>
      </c>
      <c r="H3" t="s">
        <v>8</v>
      </c>
      <c r="I3" t="s">
        <v>7</v>
      </c>
      <c r="J3" t="s">
        <v>6</v>
      </c>
      <c r="K3" t="s">
        <v>5</v>
      </c>
    </row>
    <row r="4" spans="2:13" x14ac:dyDescent="0.25">
      <c r="B4" s="1">
        <v>40947</v>
      </c>
      <c r="C4" t="s">
        <v>0</v>
      </c>
      <c r="D4" t="s">
        <v>1</v>
      </c>
      <c r="E4">
        <v>2.5</v>
      </c>
      <c r="H4" t="s">
        <v>14</v>
      </c>
      <c r="I4" t="s">
        <v>15</v>
      </c>
      <c r="J4" t="s">
        <v>10</v>
      </c>
      <c r="K4" s="2">
        <v>2.5</v>
      </c>
    </row>
    <row r="5" spans="2:13" x14ac:dyDescent="0.25">
      <c r="B5" t="s">
        <v>2</v>
      </c>
      <c r="C5" t="s">
        <v>3</v>
      </c>
      <c r="D5" t="s">
        <v>10</v>
      </c>
      <c r="E5">
        <v>4</v>
      </c>
      <c r="H5" s="1">
        <v>40996</v>
      </c>
      <c r="I5" t="s">
        <v>23</v>
      </c>
      <c r="K5" s="2">
        <v>1</v>
      </c>
    </row>
    <row r="6" spans="2:13" x14ac:dyDescent="0.25">
      <c r="B6" s="1">
        <v>40959</v>
      </c>
      <c r="C6" t="s">
        <v>0</v>
      </c>
      <c r="D6" t="s">
        <v>4</v>
      </c>
      <c r="E6">
        <v>3.5</v>
      </c>
      <c r="H6" s="1">
        <v>40998</v>
      </c>
      <c r="I6" t="s">
        <v>25</v>
      </c>
      <c r="K6" s="2">
        <v>2.5</v>
      </c>
    </row>
    <row r="7" spans="2:13" x14ac:dyDescent="0.25">
      <c r="B7" s="1">
        <v>40965</v>
      </c>
      <c r="C7" t="s">
        <v>9</v>
      </c>
      <c r="D7" t="s">
        <v>10</v>
      </c>
      <c r="E7">
        <v>3</v>
      </c>
      <c r="H7" s="1">
        <v>40999</v>
      </c>
      <c r="I7" t="s">
        <v>26</v>
      </c>
      <c r="K7" s="2">
        <v>1.5</v>
      </c>
      <c r="L7">
        <f>SUM(K4:K7)</f>
        <v>7.5</v>
      </c>
      <c r="M7">
        <f>L7*15.53</f>
        <v>116.47499999999999</v>
      </c>
    </row>
    <row r="8" spans="2:13" x14ac:dyDescent="0.25">
      <c r="B8" s="1">
        <v>40967</v>
      </c>
      <c r="C8" t="s">
        <v>18</v>
      </c>
      <c r="D8" t="s">
        <v>10</v>
      </c>
      <c r="E8">
        <v>1.5</v>
      </c>
      <c r="H8" s="1">
        <v>41001</v>
      </c>
      <c r="I8" t="s">
        <v>27</v>
      </c>
      <c r="K8" s="2">
        <v>4</v>
      </c>
    </row>
    <row r="9" spans="2:13" x14ac:dyDescent="0.25">
      <c r="B9" s="1">
        <v>40968</v>
      </c>
      <c r="C9" t="s">
        <v>18</v>
      </c>
      <c r="D9" t="s">
        <v>10</v>
      </c>
      <c r="E9">
        <v>1</v>
      </c>
      <c r="H9" s="1">
        <v>41001</v>
      </c>
      <c r="I9" t="s">
        <v>28</v>
      </c>
      <c r="K9" s="2">
        <v>0.75</v>
      </c>
    </row>
    <row r="10" spans="2:13" x14ac:dyDescent="0.25">
      <c r="B10" s="1">
        <v>40985</v>
      </c>
      <c r="C10" t="s">
        <v>19</v>
      </c>
      <c r="D10" t="s">
        <v>10</v>
      </c>
      <c r="E10">
        <v>2</v>
      </c>
      <c r="H10" s="1">
        <v>41003</v>
      </c>
      <c r="I10" t="s">
        <v>29</v>
      </c>
      <c r="K10" s="2">
        <v>1.5</v>
      </c>
    </row>
    <row r="11" spans="2:13" x14ac:dyDescent="0.25">
      <c r="B11" s="1">
        <v>40991</v>
      </c>
      <c r="C11" t="s">
        <v>11</v>
      </c>
      <c r="D11" t="s">
        <v>10</v>
      </c>
      <c r="E11">
        <v>0.5</v>
      </c>
      <c r="H11" s="1">
        <v>41012</v>
      </c>
      <c r="I11" t="s">
        <v>30</v>
      </c>
      <c r="K11" s="2">
        <v>1.75</v>
      </c>
    </row>
    <row r="12" spans="2:13" x14ac:dyDescent="0.25">
      <c r="B12" s="1">
        <v>40992</v>
      </c>
      <c r="C12" t="s">
        <v>12</v>
      </c>
      <c r="D12" t="s">
        <v>10</v>
      </c>
      <c r="E12">
        <v>1.5</v>
      </c>
      <c r="H12" s="1">
        <v>41013</v>
      </c>
      <c r="I12" t="s">
        <v>31</v>
      </c>
      <c r="K12" s="2">
        <v>3.75</v>
      </c>
    </row>
    <row r="13" spans="2:13" x14ac:dyDescent="0.25">
      <c r="B13" s="1">
        <v>40993</v>
      </c>
      <c r="C13" t="s">
        <v>0</v>
      </c>
      <c r="D13" t="s">
        <v>4</v>
      </c>
      <c r="E13">
        <v>2</v>
      </c>
      <c r="H13" s="1">
        <v>41014</v>
      </c>
      <c r="I13" t="s">
        <v>32</v>
      </c>
      <c r="K13" s="2">
        <v>1</v>
      </c>
    </row>
    <row r="14" spans="2:13" x14ac:dyDescent="0.25">
      <c r="B14" s="1">
        <v>40994</v>
      </c>
      <c r="C14" t="s">
        <v>17</v>
      </c>
      <c r="D14" t="s">
        <v>10</v>
      </c>
      <c r="E14">
        <v>2</v>
      </c>
      <c r="H14" s="1">
        <v>41017</v>
      </c>
      <c r="I14" t="s">
        <v>35</v>
      </c>
      <c r="K14" s="2">
        <v>3.75</v>
      </c>
    </row>
    <row r="15" spans="2:13" x14ac:dyDescent="0.25">
      <c r="B15" s="1">
        <v>40994</v>
      </c>
      <c r="C15" t="s">
        <v>16</v>
      </c>
      <c r="D15" t="s">
        <v>10</v>
      </c>
      <c r="E15">
        <v>2.5</v>
      </c>
      <c r="H15" s="1">
        <v>41020</v>
      </c>
      <c r="I15" t="s">
        <v>36</v>
      </c>
      <c r="K15" s="2">
        <v>1.5</v>
      </c>
    </row>
    <row r="16" spans="2:13" x14ac:dyDescent="0.25">
      <c r="B16" s="1">
        <v>40994</v>
      </c>
      <c r="C16" t="s">
        <v>20</v>
      </c>
      <c r="D16" t="s">
        <v>10</v>
      </c>
      <c r="E16">
        <v>2</v>
      </c>
      <c r="H16" s="1">
        <v>41023</v>
      </c>
      <c r="I16" t="s">
        <v>37</v>
      </c>
      <c r="K16" s="2">
        <v>3.5</v>
      </c>
    </row>
    <row r="17" spans="2:17" x14ac:dyDescent="0.25">
      <c r="B17" s="1">
        <v>40995</v>
      </c>
      <c r="C17" t="s">
        <v>21</v>
      </c>
      <c r="D17" t="s">
        <v>10</v>
      </c>
      <c r="E17">
        <v>3.5</v>
      </c>
      <c r="H17" s="1">
        <v>41024</v>
      </c>
      <c r="I17" t="s">
        <v>38</v>
      </c>
      <c r="K17" s="2">
        <v>3.5</v>
      </c>
      <c r="L17">
        <f>SUM(K8:K17)</f>
        <v>25</v>
      </c>
      <c r="M17">
        <f>L17*15.53</f>
        <v>388.25</v>
      </c>
    </row>
    <row r="18" spans="2:17" x14ac:dyDescent="0.25">
      <c r="B18" s="1">
        <v>40995</v>
      </c>
      <c r="C18" t="s">
        <v>22</v>
      </c>
      <c r="D18" t="s">
        <v>10</v>
      </c>
      <c r="E18">
        <v>1</v>
      </c>
      <c r="H18" s="1">
        <v>41024</v>
      </c>
      <c r="I18" t="s">
        <v>38</v>
      </c>
      <c r="K18" s="4">
        <v>1</v>
      </c>
      <c r="M18" s="3"/>
      <c r="N18" s="3" t="s">
        <v>39</v>
      </c>
    </row>
    <row r="19" spans="2:17" x14ac:dyDescent="0.25">
      <c r="B19" s="1">
        <v>41014</v>
      </c>
      <c r="C19" t="s">
        <v>33</v>
      </c>
      <c r="E19">
        <v>2.75</v>
      </c>
      <c r="H19" s="1">
        <v>41024</v>
      </c>
      <c r="I19" t="s">
        <v>40</v>
      </c>
      <c r="K19" s="4">
        <v>2.5</v>
      </c>
    </row>
    <row r="20" spans="2:17" x14ac:dyDescent="0.25">
      <c r="B20" s="1">
        <v>41015</v>
      </c>
      <c r="C20" t="s">
        <v>34</v>
      </c>
      <c r="E20">
        <v>1.5</v>
      </c>
      <c r="H20" s="1">
        <v>41024</v>
      </c>
      <c r="I20" t="s">
        <v>41</v>
      </c>
      <c r="K20" s="4">
        <v>1.5</v>
      </c>
    </row>
    <row r="21" spans="2:17" x14ac:dyDescent="0.25">
      <c r="B21" s="1">
        <v>41040</v>
      </c>
      <c r="C21" t="s">
        <v>19</v>
      </c>
      <c r="E21">
        <v>3</v>
      </c>
      <c r="H21" s="1">
        <v>41025</v>
      </c>
      <c r="I21" t="s">
        <v>42</v>
      </c>
      <c r="K21" s="4">
        <v>7</v>
      </c>
    </row>
    <row r="22" spans="2:17" x14ac:dyDescent="0.25">
      <c r="B22" s="1">
        <v>41047</v>
      </c>
      <c r="C22" t="s">
        <v>19</v>
      </c>
      <c r="E22">
        <v>2</v>
      </c>
      <c r="H22" s="1">
        <v>41026</v>
      </c>
      <c r="I22" t="s">
        <v>44</v>
      </c>
      <c r="K22" s="4">
        <v>3.5</v>
      </c>
      <c r="L22">
        <f>SUM(K18:K22)</f>
        <v>15.5</v>
      </c>
    </row>
    <row r="23" spans="2:17" x14ac:dyDescent="0.25">
      <c r="B23" s="1">
        <v>41050</v>
      </c>
      <c r="C23" t="s">
        <v>49</v>
      </c>
      <c r="E23">
        <v>3.25</v>
      </c>
      <c r="H23" s="1">
        <v>41043</v>
      </c>
      <c r="I23" t="s">
        <v>45</v>
      </c>
      <c r="K23" s="4">
        <v>10.5</v>
      </c>
    </row>
    <row r="24" spans="2:17" x14ac:dyDescent="0.25">
      <c r="B24" s="1">
        <v>41052</v>
      </c>
      <c r="C24" t="s">
        <v>49</v>
      </c>
      <c r="E24">
        <v>2.5</v>
      </c>
      <c r="H24" s="1">
        <v>41044</v>
      </c>
      <c r="I24" t="s">
        <v>48</v>
      </c>
      <c r="K24" s="4">
        <v>2.5</v>
      </c>
    </row>
    <row r="25" spans="2:17" x14ac:dyDescent="0.25">
      <c r="B25" s="1">
        <v>41067</v>
      </c>
      <c r="C25" t="s">
        <v>49</v>
      </c>
      <c r="E25">
        <v>3.5</v>
      </c>
      <c r="H25" s="1">
        <v>41045</v>
      </c>
      <c r="I25" t="s">
        <v>47</v>
      </c>
      <c r="K25" s="4">
        <v>1.25</v>
      </c>
      <c r="O25" t="s">
        <v>43</v>
      </c>
    </row>
    <row r="26" spans="2:17" x14ac:dyDescent="0.25">
      <c r="B26" s="1">
        <v>41068</v>
      </c>
      <c r="C26" t="s">
        <v>49</v>
      </c>
      <c r="E26">
        <v>1.25</v>
      </c>
      <c r="H26" s="1">
        <v>41050</v>
      </c>
      <c r="I26" t="s">
        <v>50</v>
      </c>
      <c r="K26" s="4">
        <v>1</v>
      </c>
      <c r="O26">
        <v>0.25</v>
      </c>
      <c r="P26">
        <v>0</v>
      </c>
      <c r="Q26">
        <v>0.5</v>
      </c>
    </row>
    <row r="27" spans="2:17" x14ac:dyDescent="0.25">
      <c r="B27" s="1">
        <v>41074</v>
      </c>
      <c r="C27" t="s">
        <v>68</v>
      </c>
      <c r="E27">
        <v>1.25</v>
      </c>
      <c r="H27" s="1">
        <v>41051</v>
      </c>
      <c r="I27" t="s">
        <v>51</v>
      </c>
      <c r="K27" s="4">
        <v>1.25</v>
      </c>
      <c r="O27">
        <f xml:space="preserve"> (L17+L33)*O26</f>
        <v>16.0625</v>
      </c>
      <c r="P27">
        <f xml:space="preserve"> (L17+L33)*P26</f>
        <v>0</v>
      </c>
      <c r="Q27">
        <f xml:space="preserve"> (L17+L33)*Q26</f>
        <v>32.125</v>
      </c>
    </row>
    <row r="28" spans="2:17" x14ac:dyDescent="0.25">
      <c r="B28" s="1">
        <v>41076</v>
      </c>
      <c r="C28" t="s">
        <v>78</v>
      </c>
      <c r="E28">
        <v>5.5</v>
      </c>
      <c r="H28" s="1">
        <v>41052</v>
      </c>
      <c r="I28" t="s">
        <v>50</v>
      </c>
      <c r="K28" s="4">
        <v>0.75</v>
      </c>
    </row>
    <row r="29" spans="2:17" x14ac:dyDescent="0.25">
      <c r="B29" s="1">
        <v>41079</v>
      </c>
      <c r="C29" t="s">
        <v>77</v>
      </c>
      <c r="E29">
        <v>1.75</v>
      </c>
      <c r="H29" t="s">
        <v>52</v>
      </c>
      <c r="I29" t="s">
        <v>53</v>
      </c>
      <c r="K29" s="4"/>
    </row>
    <row r="30" spans="2:17" x14ac:dyDescent="0.25">
      <c r="B30" s="1">
        <v>41080</v>
      </c>
      <c r="C30" t="s">
        <v>79</v>
      </c>
      <c r="E30">
        <v>0.75</v>
      </c>
      <c r="H30" s="1">
        <v>41057</v>
      </c>
      <c r="I30" t="s">
        <v>54</v>
      </c>
      <c r="K30" s="4">
        <v>2.75</v>
      </c>
      <c r="O30" t="s">
        <v>46</v>
      </c>
    </row>
    <row r="31" spans="2:17" x14ac:dyDescent="0.25">
      <c r="B31" s="1">
        <v>41080</v>
      </c>
      <c r="C31" t="s">
        <v>80</v>
      </c>
      <c r="E31">
        <v>0.5</v>
      </c>
      <c r="H31" s="1">
        <v>41057</v>
      </c>
      <c r="I31" t="s">
        <v>55</v>
      </c>
      <c r="K31" s="4">
        <v>1.25</v>
      </c>
      <c r="O31">
        <f>(L33-L32)*15.53</f>
        <v>586.25749999999994</v>
      </c>
    </row>
    <row r="32" spans="2:17" x14ac:dyDescent="0.25">
      <c r="B32" s="1">
        <v>41084</v>
      </c>
      <c r="C32" t="s">
        <v>79</v>
      </c>
      <c r="E32">
        <v>1.25</v>
      </c>
      <c r="F32">
        <f>SUM(E27:E34)*4</f>
        <v>58</v>
      </c>
      <c r="H32" s="1">
        <v>41058</v>
      </c>
      <c r="I32" t="s">
        <v>56</v>
      </c>
      <c r="K32" s="4">
        <v>2</v>
      </c>
      <c r="L32" s="2">
        <v>1.5</v>
      </c>
      <c r="M32" t="s">
        <v>57</v>
      </c>
    </row>
    <row r="33" spans="2:12" x14ac:dyDescent="0.25">
      <c r="B33" s="1">
        <v>41086</v>
      </c>
      <c r="C33" t="s">
        <v>79</v>
      </c>
      <c r="E33">
        <v>1.75</v>
      </c>
      <c r="H33" s="1">
        <v>41059</v>
      </c>
      <c r="I33" t="s">
        <v>58</v>
      </c>
      <c r="K33" s="4">
        <v>0.5</v>
      </c>
      <c r="L33">
        <f>SUM(K18:K33)</f>
        <v>39.25</v>
      </c>
    </row>
    <row r="34" spans="2:12" x14ac:dyDescent="0.25">
      <c r="B34" s="1">
        <v>41087</v>
      </c>
      <c r="C34" t="s">
        <v>79</v>
      </c>
      <c r="E34">
        <v>1.75</v>
      </c>
      <c r="H34" s="1">
        <v>41066</v>
      </c>
      <c r="I34" t="s">
        <v>0</v>
      </c>
      <c r="K34" s="4">
        <v>1.5</v>
      </c>
    </row>
    <row r="35" spans="2:12" x14ac:dyDescent="0.25">
      <c r="B35" s="1">
        <v>41091</v>
      </c>
      <c r="C35" t="s">
        <v>90</v>
      </c>
      <c r="E35">
        <v>4</v>
      </c>
      <c r="H35" s="1">
        <v>41066</v>
      </c>
      <c r="I35" t="s">
        <v>59</v>
      </c>
      <c r="K35" s="4">
        <v>1.75</v>
      </c>
    </row>
    <row r="36" spans="2:12" x14ac:dyDescent="0.25">
      <c r="B36" s="1">
        <v>41096</v>
      </c>
      <c r="C36" t="s">
        <v>92</v>
      </c>
      <c r="E36">
        <v>1.25</v>
      </c>
      <c r="H36" s="1">
        <v>41068</v>
      </c>
      <c r="I36" t="s">
        <v>60</v>
      </c>
      <c r="K36" s="4">
        <v>2</v>
      </c>
    </row>
    <row r="37" spans="2:12" x14ac:dyDescent="0.25">
      <c r="B37" s="1">
        <v>41098</v>
      </c>
      <c r="C37" t="s">
        <v>93</v>
      </c>
      <c r="E37">
        <v>1.25</v>
      </c>
      <c r="H37" s="1">
        <v>41069</v>
      </c>
      <c r="I37" t="s">
        <v>61</v>
      </c>
      <c r="K37" s="4">
        <v>0.75</v>
      </c>
    </row>
    <row r="38" spans="2:12" x14ac:dyDescent="0.25">
      <c r="B38" s="1">
        <v>41099</v>
      </c>
      <c r="C38" t="s">
        <v>93</v>
      </c>
      <c r="E38">
        <v>0.5</v>
      </c>
      <c r="H38" s="1">
        <v>41070</v>
      </c>
      <c r="I38" t="s">
        <v>62</v>
      </c>
      <c r="K38" s="4">
        <v>2</v>
      </c>
    </row>
    <row r="39" spans="2:12" x14ac:dyDescent="0.25">
      <c r="B39" t="s">
        <v>96</v>
      </c>
      <c r="C39" t="s">
        <v>97</v>
      </c>
      <c r="E39">
        <v>1.5</v>
      </c>
      <c r="H39" s="1">
        <v>41070</v>
      </c>
      <c r="I39" t="s">
        <v>63</v>
      </c>
      <c r="K39" s="4">
        <v>1.25</v>
      </c>
    </row>
    <row r="40" spans="2:12" x14ac:dyDescent="0.25">
      <c r="B40" s="1">
        <v>41110</v>
      </c>
      <c r="C40" t="s">
        <v>99</v>
      </c>
      <c r="E40">
        <v>1.5</v>
      </c>
      <c r="H40" s="1">
        <v>41072</v>
      </c>
      <c r="I40" t="s">
        <v>69</v>
      </c>
      <c r="K40" s="4">
        <v>2.75</v>
      </c>
    </row>
    <row r="41" spans="2:12" x14ac:dyDescent="0.25">
      <c r="B41" s="1">
        <v>41081</v>
      </c>
      <c r="C41" t="s">
        <v>99</v>
      </c>
      <c r="E41">
        <v>1</v>
      </c>
      <c r="H41" s="1">
        <v>41073</v>
      </c>
      <c r="I41" t="s">
        <v>64</v>
      </c>
      <c r="K41">
        <v>0.5</v>
      </c>
    </row>
    <row r="42" spans="2:12" x14ac:dyDescent="0.25">
      <c r="H42" s="1">
        <v>41073</v>
      </c>
      <c r="I42" t="s">
        <v>65</v>
      </c>
      <c r="K42" s="4">
        <v>3.5</v>
      </c>
    </row>
    <row r="43" spans="2:12" x14ac:dyDescent="0.25">
      <c r="H43" s="1">
        <v>41073</v>
      </c>
      <c r="I43" t="s">
        <v>66</v>
      </c>
      <c r="K43" s="4">
        <v>1.25</v>
      </c>
    </row>
    <row r="44" spans="2:12" x14ac:dyDescent="0.25">
      <c r="H44" s="1">
        <v>41074</v>
      </c>
      <c r="I44" t="s">
        <v>67</v>
      </c>
      <c r="K44" s="4">
        <v>3.25</v>
      </c>
    </row>
    <row r="45" spans="2:12" x14ac:dyDescent="0.25">
      <c r="E45" s="5"/>
      <c r="F45" s="5"/>
      <c r="H45" s="1">
        <v>41075</v>
      </c>
      <c r="I45" t="s">
        <v>70</v>
      </c>
      <c r="K45" s="4">
        <v>3</v>
      </c>
    </row>
    <row r="46" spans="2:12" x14ac:dyDescent="0.25">
      <c r="H46" s="1">
        <v>41075</v>
      </c>
      <c r="I46" t="s">
        <v>71</v>
      </c>
      <c r="K46" s="4">
        <v>1.5</v>
      </c>
    </row>
    <row r="47" spans="2:12" x14ac:dyDescent="0.25">
      <c r="H47" s="1">
        <v>41076</v>
      </c>
      <c r="I47" t="s">
        <v>74</v>
      </c>
      <c r="K47" s="4">
        <v>2</v>
      </c>
    </row>
    <row r="48" spans="2:12" x14ac:dyDescent="0.25">
      <c r="H48" s="1">
        <v>41076</v>
      </c>
      <c r="I48" t="s">
        <v>75</v>
      </c>
      <c r="K48" s="4">
        <v>1</v>
      </c>
    </row>
    <row r="49" spans="5:14" x14ac:dyDescent="0.25">
      <c r="H49" s="1">
        <v>41079</v>
      </c>
      <c r="I49" t="s">
        <v>76</v>
      </c>
      <c r="K49" s="4">
        <v>3.5</v>
      </c>
    </row>
    <row r="50" spans="5:14" x14ac:dyDescent="0.25">
      <c r="H50" s="1">
        <v>41080</v>
      </c>
      <c r="I50" t="s">
        <v>81</v>
      </c>
      <c r="K50" s="4">
        <v>2.25</v>
      </c>
    </row>
    <row r="51" spans="5:14" x14ac:dyDescent="0.25">
      <c r="E51" s="5"/>
      <c r="H51" s="1">
        <v>41082</v>
      </c>
      <c r="I51" t="s">
        <v>0</v>
      </c>
      <c r="K51" s="4">
        <v>1</v>
      </c>
    </row>
    <row r="52" spans="5:14" x14ac:dyDescent="0.25">
      <c r="E52" s="5">
        <f>SUM(E4:E50)</f>
        <v>77.75</v>
      </c>
      <c r="F52" s="5" t="s">
        <v>72</v>
      </c>
      <c r="H52" s="1">
        <v>41083</v>
      </c>
      <c r="I52" t="s">
        <v>82</v>
      </c>
      <c r="K52" s="4">
        <v>5</v>
      </c>
    </row>
    <row r="53" spans="5:14" x14ac:dyDescent="0.25">
      <c r="E53" s="5">
        <v>135</v>
      </c>
      <c r="F53" s="5" t="s">
        <v>73</v>
      </c>
      <c r="H53" s="1">
        <v>41084</v>
      </c>
      <c r="I53" t="s">
        <v>83</v>
      </c>
      <c r="K53" s="4">
        <v>1.5</v>
      </c>
      <c r="M53">
        <f>SUM(K34:K57)</f>
        <v>54</v>
      </c>
      <c r="N53">
        <f>M53*15.53*(1-0.17)</f>
        <v>696.05459999999994</v>
      </c>
    </row>
    <row r="54" spans="5:14" x14ac:dyDescent="0.25">
      <c r="E54" s="7">
        <f>E53-E52</f>
        <v>57.25</v>
      </c>
      <c r="F54" s="5" t="s">
        <v>94</v>
      </c>
      <c r="H54" s="1">
        <v>41086</v>
      </c>
      <c r="I54" t="s">
        <v>84</v>
      </c>
      <c r="K54" s="4">
        <v>2.25</v>
      </c>
    </row>
    <row r="55" spans="5:14" x14ac:dyDescent="0.25">
      <c r="H55" s="1">
        <v>41087</v>
      </c>
      <c r="I55" t="s">
        <v>85</v>
      </c>
      <c r="K55" s="4">
        <v>2.25</v>
      </c>
      <c r="L55" s="9">
        <v>6</v>
      </c>
    </row>
    <row r="56" spans="5:14" x14ac:dyDescent="0.25">
      <c r="H56" s="1">
        <v>41089</v>
      </c>
      <c r="I56" t="s">
        <v>86</v>
      </c>
      <c r="K56" s="4">
        <v>2.25</v>
      </c>
      <c r="L56" s="9"/>
      <c r="M56" t="s">
        <v>88</v>
      </c>
    </row>
    <row r="57" spans="5:14" x14ac:dyDescent="0.25">
      <c r="H57" s="1">
        <v>41090</v>
      </c>
      <c r="I57" t="s">
        <v>87</v>
      </c>
      <c r="K57" s="4">
        <v>6</v>
      </c>
      <c r="L57" s="9"/>
      <c r="M57">
        <f>SUM(K55:K57)-L55</f>
        <v>4.5</v>
      </c>
    </row>
    <row r="58" spans="5:14" x14ac:dyDescent="0.25">
      <c r="H58" s="1">
        <v>41091</v>
      </c>
      <c r="I58" t="s">
        <v>89</v>
      </c>
      <c r="K58" s="4">
        <v>2.75</v>
      </c>
      <c r="L58" s="6"/>
    </row>
    <row r="59" spans="5:14" x14ac:dyDescent="0.25">
      <c r="H59" s="1">
        <v>41096</v>
      </c>
      <c r="I59" t="s">
        <v>0</v>
      </c>
      <c r="K59" s="4">
        <v>2.5</v>
      </c>
    </row>
    <row r="60" spans="5:14" x14ac:dyDescent="0.25">
      <c r="H60" s="1">
        <v>41098</v>
      </c>
      <c r="I60" t="s">
        <v>91</v>
      </c>
      <c r="K60" s="4">
        <v>5</v>
      </c>
    </row>
    <row r="61" spans="5:14" x14ac:dyDescent="0.25">
      <c r="H61" s="1">
        <v>41099</v>
      </c>
      <c r="I61" t="s">
        <v>95</v>
      </c>
      <c r="K61" s="4">
        <v>4</v>
      </c>
    </row>
    <row r="62" spans="5:14" x14ac:dyDescent="0.25">
      <c r="H62" s="1">
        <v>41109</v>
      </c>
      <c r="I62" t="s">
        <v>98</v>
      </c>
      <c r="K62" s="4">
        <v>2.5</v>
      </c>
    </row>
    <row r="63" spans="5:14" x14ac:dyDescent="0.25">
      <c r="H63" s="1">
        <v>41080</v>
      </c>
      <c r="I63" t="s">
        <v>0</v>
      </c>
      <c r="K63" s="4">
        <v>2.5</v>
      </c>
    </row>
    <row r="64" spans="5:14" x14ac:dyDescent="0.25">
      <c r="H64" s="1">
        <v>41110</v>
      </c>
      <c r="I64" t="s">
        <v>98</v>
      </c>
      <c r="K64" s="4">
        <v>3.5</v>
      </c>
    </row>
    <row r="65" spans="8:12" x14ac:dyDescent="0.25">
      <c r="H65" s="1">
        <v>41111</v>
      </c>
      <c r="I65" t="s">
        <v>95</v>
      </c>
      <c r="K65" s="4">
        <v>4.5</v>
      </c>
    </row>
    <row r="66" spans="8:12" x14ac:dyDescent="0.25">
      <c r="H66" s="1">
        <v>41115</v>
      </c>
      <c r="I66" t="s">
        <v>0</v>
      </c>
      <c r="K66" s="4">
        <v>1.75</v>
      </c>
    </row>
    <row r="67" spans="8:12" x14ac:dyDescent="0.25">
      <c r="H67" s="1">
        <v>41116</v>
      </c>
      <c r="I67" t="s">
        <v>100</v>
      </c>
      <c r="K67" s="4">
        <v>2.25</v>
      </c>
    </row>
    <row r="68" spans="8:12" x14ac:dyDescent="0.25">
      <c r="H68" s="1">
        <v>41117</v>
      </c>
      <c r="I68" t="s">
        <v>101</v>
      </c>
      <c r="K68" s="4">
        <v>3.25</v>
      </c>
      <c r="L68" t="s">
        <v>102</v>
      </c>
    </row>
    <row r="69" spans="8:12" x14ac:dyDescent="0.25">
      <c r="H69" s="1">
        <v>41117</v>
      </c>
      <c r="I69" t="s">
        <v>101</v>
      </c>
      <c r="K69" s="4">
        <v>2.5</v>
      </c>
    </row>
    <row r="70" spans="8:12" x14ac:dyDescent="0.25">
      <c r="H70" s="1">
        <v>41123</v>
      </c>
      <c r="I70" t="s">
        <v>0</v>
      </c>
      <c r="K70" s="4">
        <v>1</v>
      </c>
    </row>
    <row r="71" spans="8:12" x14ac:dyDescent="0.25">
      <c r="H71" s="1">
        <v>41130</v>
      </c>
      <c r="I71" t="s">
        <v>95</v>
      </c>
      <c r="K71" s="4">
        <v>2</v>
      </c>
    </row>
    <row r="72" spans="8:12" x14ac:dyDescent="0.25">
      <c r="H72" s="1">
        <v>41142</v>
      </c>
      <c r="I72" t="s">
        <v>0</v>
      </c>
      <c r="K72" s="4">
        <v>1</v>
      </c>
    </row>
    <row r="73" spans="8:12" x14ac:dyDescent="0.25">
      <c r="H73" s="1">
        <v>41143</v>
      </c>
      <c r="I73" t="s">
        <v>95</v>
      </c>
      <c r="K73" s="4">
        <v>4</v>
      </c>
    </row>
    <row r="74" spans="8:12" x14ac:dyDescent="0.25">
      <c r="K74" s="4">
        <v>4</v>
      </c>
    </row>
    <row r="75" spans="8:12" x14ac:dyDescent="0.25">
      <c r="H75" s="1">
        <v>41153</v>
      </c>
      <c r="I75" t="s">
        <v>103</v>
      </c>
      <c r="K75" s="4">
        <v>2</v>
      </c>
    </row>
    <row r="76" spans="8:12" x14ac:dyDescent="0.25">
      <c r="H76" s="1">
        <v>41153</v>
      </c>
      <c r="I76" t="s">
        <v>104</v>
      </c>
      <c r="K76" s="4">
        <v>2</v>
      </c>
    </row>
    <row r="77" spans="8:12" x14ac:dyDescent="0.25">
      <c r="H77" s="1">
        <v>41159</v>
      </c>
      <c r="I77" t="s">
        <v>0</v>
      </c>
      <c r="K77" s="4">
        <v>1</v>
      </c>
    </row>
    <row r="78" spans="8:12" x14ac:dyDescent="0.25">
      <c r="H78" s="1">
        <v>41160</v>
      </c>
      <c r="I78" t="s">
        <v>105</v>
      </c>
      <c r="K78" s="4">
        <v>1.5</v>
      </c>
    </row>
    <row r="79" spans="8:12" x14ac:dyDescent="0.25">
      <c r="H79" s="1">
        <v>41161</v>
      </c>
      <c r="I79" t="s">
        <v>106</v>
      </c>
      <c r="K79" s="4">
        <v>5.5</v>
      </c>
    </row>
    <row r="80" spans="8:12" x14ac:dyDescent="0.25">
      <c r="H80" s="1">
        <v>41162</v>
      </c>
      <c r="I80" t="s">
        <v>107</v>
      </c>
      <c r="K80" s="4">
        <v>1.5</v>
      </c>
    </row>
    <row r="81" spans="8:13" x14ac:dyDescent="0.25">
      <c r="H81" s="1">
        <v>41165</v>
      </c>
      <c r="I81" t="s">
        <v>108</v>
      </c>
      <c r="K81" s="4">
        <v>1</v>
      </c>
    </row>
    <row r="82" spans="8:13" x14ac:dyDescent="0.25">
      <c r="H82" t="s">
        <v>109</v>
      </c>
      <c r="K82" s="4">
        <v>20</v>
      </c>
    </row>
    <row r="83" spans="8:13" x14ac:dyDescent="0.25">
      <c r="H83" s="1">
        <v>41190</v>
      </c>
      <c r="I83" t="s">
        <v>110</v>
      </c>
      <c r="K83" s="4">
        <v>2.5</v>
      </c>
    </row>
    <row r="84" spans="8:13" x14ac:dyDescent="0.25">
      <c r="H84" s="1">
        <v>41195</v>
      </c>
      <c r="I84" t="s">
        <v>111</v>
      </c>
      <c r="K84" s="4">
        <v>1</v>
      </c>
    </row>
    <row r="85" spans="8:13" x14ac:dyDescent="0.25">
      <c r="H85" s="1">
        <v>41197</v>
      </c>
      <c r="I85" s="1" t="s">
        <v>111</v>
      </c>
      <c r="K85" s="4">
        <v>2.5</v>
      </c>
    </row>
    <row r="86" spans="8:13" x14ac:dyDescent="0.25">
      <c r="H86" s="1">
        <v>41199</v>
      </c>
      <c r="I86" t="s">
        <v>95</v>
      </c>
      <c r="K86" s="4">
        <v>3.5</v>
      </c>
    </row>
    <row r="87" spans="8:13" x14ac:dyDescent="0.25">
      <c r="H87" s="1">
        <v>41227</v>
      </c>
      <c r="I87" t="s">
        <v>112</v>
      </c>
      <c r="K87" s="4">
        <v>1.5</v>
      </c>
    </row>
    <row r="92" spans="8:13" x14ac:dyDescent="0.25">
      <c r="L92">
        <f>SUM(K75:K90)</f>
        <v>45.5</v>
      </c>
      <c r="M92">
        <f>L92*15.53*(1-0.17)</f>
        <v>586.49045000000001</v>
      </c>
    </row>
    <row r="93" spans="8:13" x14ac:dyDescent="0.25">
      <c r="K93">
        <f>SUM(K4:K87)</f>
        <v>220.25</v>
      </c>
    </row>
    <row r="94" spans="8:13" x14ac:dyDescent="0.25">
      <c r="K94">
        <f>K93*15.53</f>
        <v>3420.4825000000001</v>
      </c>
    </row>
    <row r="96" spans="8:13" x14ac:dyDescent="0.25">
      <c r="H96" s="1">
        <v>41341</v>
      </c>
      <c r="I96" t="s">
        <v>113</v>
      </c>
      <c r="K96">
        <v>6.25</v>
      </c>
    </row>
    <row r="97" spans="8:12" x14ac:dyDescent="0.25">
      <c r="H97" s="1">
        <v>41342</v>
      </c>
      <c r="I97" t="s">
        <v>114</v>
      </c>
      <c r="K97">
        <v>5</v>
      </c>
    </row>
    <row r="98" spans="8:12" x14ac:dyDescent="0.25">
      <c r="H98" s="1">
        <v>41343</v>
      </c>
      <c r="I98" t="s">
        <v>115</v>
      </c>
      <c r="K98">
        <v>3.25</v>
      </c>
    </row>
    <row r="99" spans="8:12" x14ac:dyDescent="0.25">
      <c r="H99" s="1">
        <v>41345</v>
      </c>
      <c r="K99">
        <v>3.25</v>
      </c>
      <c r="L99">
        <f>SUM(K96:K99)*20</f>
        <v>355</v>
      </c>
    </row>
    <row r="100" spans="8:12" x14ac:dyDescent="0.25">
      <c r="H100" s="1">
        <v>41351</v>
      </c>
      <c r="K100">
        <v>2.75</v>
      </c>
    </row>
    <row r="101" spans="8:12" x14ac:dyDescent="0.25">
      <c r="H101" s="1">
        <v>41356</v>
      </c>
      <c r="K101">
        <v>4.5</v>
      </c>
    </row>
    <row r="102" spans="8:12" x14ac:dyDescent="0.25">
      <c r="H102" s="1">
        <v>41357</v>
      </c>
      <c r="K102">
        <v>2</v>
      </c>
    </row>
    <row r="103" spans="8:12" x14ac:dyDescent="0.25">
      <c r="H103" s="1">
        <v>41358</v>
      </c>
      <c r="K103">
        <v>5.5</v>
      </c>
    </row>
    <row r="104" spans="8:12" x14ac:dyDescent="0.25">
      <c r="H104" s="1">
        <v>41359</v>
      </c>
      <c r="K104">
        <v>3.75</v>
      </c>
    </row>
    <row r="105" spans="8:12" x14ac:dyDescent="0.25">
      <c r="K105">
        <f xml:space="preserve"> SUM(K96:K104)</f>
        <v>36.25</v>
      </c>
      <c r="L105">
        <f>K105*20*0.8</f>
        <v>580</v>
      </c>
    </row>
    <row r="107" spans="8:12" x14ac:dyDescent="0.25">
      <c r="H107" s="1">
        <v>41426</v>
      </c>
      <c r="I107" t="s">
        <v>116</v>
      </c>
      <c r="K107">
        <v>2.5</v>
      </c>
    </row>
    <row r="108" spans="8:12" x14ac:dyDescent="0.25">
      <c r="H108" s="1">
        <v>41428</v>
      </c>
      <c r="I108" t="s">
        <v>117</v>
      </c>
      <c r="K108">
        <v>4</v>
      </c>
    </row>
    <row r="109" spans="8:12" x14ac:dyDescent="0.25">
      <c r="H109" s="1">
        <v>41429</v>
      </c>
      <c r="I109" t="s">
        <v>117</v>
      </c>
      <c r="K109">
        <v>5.75</v>
      </c>
    </row>
    <row r="110" spans="8:12" x14ac:dyDescent="0.25">
      <c r="H110" s="1">
        <v>41430</v>
      </c>
      <c r="I110" t="s">
        <v>118</v>
      </c>
      <c r="K110">
        <v>5.25</v>
      </c>
    </row>
    <row r="111" spans="8:12" x14ac:dyDescent="0.25">
      <c r="H111" s="1">
        <v>41431</v>
      </c>
      <c r="I111" t="s">
        <v>119</v>
      </c>
      <c r="K111">
        <v>4.75</v>
      </c>
    </row>
    <row r="112" spans="8:12" x14ac:dyDescent="0.25">
      <c r="H112" s="1">
        <v>41432</v>
      </c>
      <c r="I112" t="s">
        <v>119</v>
      </c>
      <c r="K112">
        <v>6.5</v>
      </c>
    </row>
    <row r="113" spans="8:13" x14ac:dyDescent="0.25">
      <c r="H113" s="1">
        <v>41433</v>
      </c>
      <c r="I113" t="s">
        <v>120</v>
      </c>
      <c r="K113">
        <v>6.5</v>
      </c>
    </row>
    <row r="114" spans="8:13" x14ac:dyDescent="0.25">
      <c r="H114" s="1">
        <v>41434</v>
      </c>
      <c r="I114" t="s">
        <v>121</v>
      </c>
      <c r="K114">
        <v>2.5</v>
      </c>
    </row>
    <row r="115" spans="8:13" x14ac:dyDescent="0.25">
      <c r="H115" s="1">
        <v>41435</v>
      </c>
      <c r="I115" t="s">
        <v>122</v>
      </c>
      <c r="K115">
        <v>4</v>
      </c>
    </row>
    <row r="116" spans="8:13" x14ac:dyDescent="0.25">
      <c r="H116" s="1">
        <v>41436</v>
      </c>
      <c r="I116" t="s">
        <v>123</v>
      </c>
      <c r="K116">
        <v>3</v>
      </c>
    </row>
    <row r="117" spans="8:13" x14ac:dyDescent="0.25">
      <c r="H117" s="1">
        <v>41437</v>
      </c>
      <c r="I117" t="s">
        <v>124</v>
      </c>
      <c r="K117">
        <v>5.5</v>
      </c>
    </row>
    <row r="118" spans="8:13" x14ac:dyDescent="0.25">
      <c r="H118" s="1">
        <v>41439</v>
      </c>
      <c r="K118">
        <v>4</v>
      </c>
    </row>
    <row r="119" spans="8:13" x14ac:dyDescent="0.25">
      <c r="H119" s="1">
        <v>41440</v>
      </c>
      <c r="K119">
        <v>7.25</v>
      </c>
    </row>
    <row r="120" spans="8:13" x14ac:dyDescent="0.25">
      <c r="H120" s="1">
        <v>41441</v>
      </c>
      <c r="K120">
        <v>8.5</v>
      </c>
    </row>
    <row r="121" spans="8:13" x14ac:dyDescent="0.25">
      <c r="H121" s="1">
        <v>41444</v>
      </c>
      <c r="K121">
        <v>0.75</v>
      </c>
    </row>
    <row r="122" spans="8:13" x14ac:dyDescent="0.25">
      <c r="H122" s="1">
        <v>41448</v>
      </c>
      <c r="K122">
        <v>2.25</v>
      </c>
    </row>
    <row r="123" spans="8:13" x14ac:dyDescent="0.25">
      <c r="H123" s="1">
        <v>41449</v>
      </c>
      <c r="K123">
        <v>7</v>
      </c>
    </row>
    <row r="124" spans="8:13" x14ac:dyDescent="0.25">
      <c r="H124" s="1">
        <v>41450</v>
      </c>
      <c r="K124">
        <v>2.5</v>
      </c>
    </row>
    <row r="127" spans="8:13" x14ac:dyDescent="0.25">
      <c r="K127">
        <f xml:space="preserve"> SUM(K107:K125)</f>
        <v>82.5</v>
      </c>
      <c r="L127">
        <f>K127*20*0.85</f>
        <v>1402.5</v>
      </c>
      <c r="M127">
        <f>K127*20</f>
        <v>1650</v>
      </c>
    </row>
    <row r="129" spans="8:11" x14ac:dyDescent="0.25">
      <c r="H129" s="1">
        <v>41456</v>
      </c>
      <c r="I129" t="s">
        <v>125</v>
      </c>
      <c r="K129">
        <v>4</v>
      </c>
    </row>
    <row r="130" spans="8:11" x14ac:dyDescent="0.25">
      <c r="H130" s="1">
        <v>41458</v>
      </c>
      <c r="I130" t="s">
        <v>126</v>
      </c>
      <c r="K130">
        <v>1.5</v>
      </c>
    </row>
    <row r="131" spans="8:11" x14ac:dyDescent="0.25">
      <c r="H131" s="1">
        <v>41460</v>
      </c>
      <c r="I131" t="s">
        <v>126</v>
      </c>
      <c r="K131">
        <v>5</v>
      </c>
    </row>
    <row r="132" spans="8:11" x14ac:dyDescent="0.25">
      <c r="H132" s="1">
        <v>41461</v>
      </c>
      <c r="I132" t="s">
        <v>126</v>
      </c>
      <c r="K132">
        <v>1.25</v>
      </c>
    </row>
    <row r="133" spans="8:11" x14ac:dyDescent="0.25">
      <c r="H133" s="1">
        <v>41463</v>
      </c>
      <c r="I133" t="s">
        <v>126</v>
      </c>
      <c r="K133">
        <v>2</v>
      </c>
    </row>
    <row r="145" spans="11:13" x14ac:dyDescent="0.25">
      <c r="K145">
        <f xml:space="preserve"> SUM(K129:K144)</f>
        <v>13.75</v>
      </c>
      <c r="L145">
        <f>K145*20*0.8</f>
        <v>220</v>
      </c>
      <c r="M145">
        <f>K145*20</f>
        <v>275</v>
      </c>
    </row>
  </sheetData>
  <mergeCells count="3">
    <mergeCell ref="B2:E2"/>
    <mergeCell ref="H2:K2"/>
    <mergeCell ref="L55:L5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J Park</dc:creator>
  <cp:lastModifiedBy>JJP</cp:lastModifiedBy>
  <dcterms:created xsi:type="dcterms:W3CDTF">2012-02-22T03:20:23Z</dcterms:created>
  <dcterms:modified xsi:type="dcterms:W3CDTF">2013-07-08T21:42:49Z</dcterms:modified>
</cp:coreProperties>
</file>