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TdgdfPU/MqiRUuBS6ozFPLBSQU0hjEB6uTQJOlK2ZE="/>
    </ext>
  </extLst>
</workbook>
</file>

<file path=xl/sharedStrings.xml><?xml version="1.0" encoding="utf-8"?>
<sst xmlns="http://schemas.openxmlformats.org/spreadsheetml/2006/main" count="22" uniqueCount="20">
  <si>
    <t>Airfoil Pressure Distribution Data Gathering</t>
  </si>
  <si>
    <t>Airfoil Info</t>
  </si>
  <si>
    <t>Span (m)</t>
  </si>
  <si>
    <t>Chord (m)</t>
  </si>
  <si>
    <t>Air Information</t>
  </si>
  <si>
    <t>Density (kg/m3)</t>
  </si>
  <si>
    <t>Kinematic viscosity (m2/s)</t>
  </si>
  <si>
    <t>Water Information (Manometer Liquid)</t>
  </si>
  <si>
    <t>Oil Information (Pitot Liquid)</t>
  </si>
  <si>
    <t>Gravity (m/s2)</t>
  </si>
  <si>
    <t>Pitot static (mm)</t>
  </si>
  <si>
    <t>Calculated Velocity (m/s)</t>
  </si>
  <si>
    <t>Re_c</t>
  </si>
  <si>
    <t>Dynamic Pressure (Pa)</t>
  </si>
  <si>
    <t>Angle of inclination (deg)</t>
  </si>
  <si>
    <t>Pressure Taps</t>
  </si>
  <si>
    <t>Tare (mm)</t>
  </si>
  <si>
    <t>Pressure measurement (mm)</t>
  </si>
  <si>
    <t>Pressure (Pa)</t>
  </si>
  <si>
    <t>Static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</si>
</sst>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2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/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2" numFmtId="0" xfId="0" applyAlignment="1" applyFont="1">
      <alignment horizontal="center" vertical="center"/>
    </xf>
    <xf borderId="0" fillId="0" fontId="4" numFmtId="164" xfId="0" applyFont="1" applyNumberFormat="1"/>
    <xf borderId="0" fillId="0" fontId="3" numFmtId="0" xfId="0" applyAlignment="1" applyFont="1">
      <alignment horizontal="center" vertical="center"/>
    </xf>
    <xf borderId="0" fillId="0" fontId="4" numFmtId="2" xfId="0" applyFont="1" applyNumberFormat="1"/>
    <xf borderId="1" fillId="0" fontId="2" numFmtId="0" xfId="0" applyAlignment="1" applyBorder="1" applyFont="1">
      <alignment horizontal="center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2" xfId="0" applyAlignment="1" applyBorder="1" applyFont="1" applyNumberFormat="1">
      <alignment horizontal="center" vertical="center"/>
    </xf>
    <xf borderId="5" fillId="0" fontId="4" numFmtId="1" xfId="0" applyAlignment="1" applyBorder="1" applyFont="1" applyNumberForma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0" fontId="7" numFmtId="0" xfId="0" applyBorder="1" applyFont="1"/>
    <xf borderId="0" fillId="0" fontId="5" numFmtId="0" xfId="0" applyFont="1"/>
    <xf borderId="0" fillId="0" fontId="5" numFmtId="0" xfId="0" applyFont="1"/>
    <xf borderId="0" fillId="0" fontId="6" numFmtId="0" xfId="0" applyAlignment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7" numFmtId="0" xfId="0" applyBorder="1" applyFont="1"/>
    <xf borderId="11" fillId="0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0" fillId="0" fontId="8" numFmtId="0" xfId="0" applyAlignment="1" applyFont="1">
      <alignment horizontal="center" readingOrder="0"/>
    </xf>
    <xf borderId="15" fillId="0" fontId="6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4" numFmtId="1" xfId="0" applyAlignment="1" applyBorder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19" fillId="0" fontId="4" numFmtId="1" xfId="0" applyAlignment="1" applyBorder="1" applyFont="1" applyNumberFormat="1">
      <alignment horizontal="center" vertical="center"/>
    </xf>
    <xf borderId="20" fillId="0" fontId="6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4" fillId="0" fontId="4" numFmtId="1" xfId="0" applyAlignment="1" applyBorder="1" applyFont="1" applyNumberFormat="1">
      <alignment horizontal="center" vertical="center"/>
    </xf>
    <xf borderId="6" fillId="0" fontId="4" numFmtId="1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2" width="18.0"/>
    <col customWidth="1" min="3" max="3" width="20.0"/>
    <col customWidth="1" min="4" max="32" width="11.0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  <c r="B3" s="4">
        <v>0.3</v>
      </c>
      <c r="C3" s="4"/>
      <c r="D3" s="4"/>
    </row>
    <row r="4" ht="15.75" customHeight="1">
      <c r="A4" s="3" t="s">
        <v>3</v>
      </c>
      <c r="B4" s="4">
        <v>0.152</v>
      </c>
      <c r="C4" s="4"/>
      <c r="D4" s="4"/>
    </row>
    <row r="5" ht="15.75" customHeight="1">
      <c r="A5" s="2" t="s">
        <v>4</v>
      </c>
      <c r="B5" s="4"/>
      <c r="C5" s="4"/>
      <c r="D5" s="4"/>
    </row>
    <row r="6" ht="15.75" customHeight="1">
      <c r="A6" s="3" t="s">
        <v>5</v>
      </c>
      <c r="B6" s="4">
        <v>1.06</v>
      </c>
      <c r="C6" s="4"/>
      <c r="D6" s="4"/>
    </row>
    <row r="7" ht="15.75" customHeight="1">
      <c r="A7" s="3" t="s">
        <v>6</v>
      </c>
      <c r="B7" s="4">
        <f>15.06*10^(-6)</f>
        <v>0.00001506</v>
      </c>
      <c r="C7" s="4"/>
      <c r="D7" s="4"/>
    </row>
    <row r="8" ht="15.75" customHeight="1">
      <c r="A8" s="2" t="s">
        <v>7</v>
      </c>
      <c r="C8" s="4"/>
      <c r="D8" s="4"/>
    </row>
    <row r="9" ht="15.75" customHeight="1">
      <c r="A9" s="3" t="s">
        <v>5</v>
      </c>
      <c r="B9" s="5">
        <v>997.0</v>
      </c>
      <c r="C9" s="4"/>
      <c r="D9" s="4"/>
    </row>
    <row r="10" ht="15.75" customHeight="1">
      <c r="A10" s="2" t="s">
        <v>8</v>
      </c>
      <c r="C10" s="6"/>
      <c r="D10" s="4"/>
      <c r="E10" s="2"/>
      <c r="G10" s="2"/>
      <c r="I10" s="2"/>
      <c r="K10" s="2"/>
      <c r="M10" s="2"/>
      <c r="O10" s="2"/>
      <c r="Q10" s="2"/>
      <c r="S10" s="2"/>
      <c r="U10" s="2"/>
      <c r="W10" s="2"/>
      <c r="Y10" s="2"/>
      <c r="AA10" s="2"/>
      <c r="AC10" s="2"/>
      <c r="AE10" s="2"/>
      <c r="AF10" s="2"/>
    </row>
    <row r="11" ht="15.75" customHeight="1">
      <c r="A11" s="3" t="s">
        <v>5</v>
      </c>
      <c r="B11" s="7">
        <f>B9*0.87</f>
        <v>867.39</v>
      </c>
      <c r="C11" s="8"/>
      <c r="D11" s="4"/>
      <c r="E11" s="3"/>
      <c r="G11" s="3"/>
      <c r="I11" s="3"/>
      <c r="K11" s="3"/>
      <c r="M11" s="3"/>
      <c r="O11" s="3"/>
      <c r="Q11" s="3"/>
      <c r="S11" s="3"/>
      <c r="U11" s="3"/>
      <c r="W11" s="3"/>
      <c r="Y11" s="3"/>
      <c r="AA11" s="3"/>
      <c r="AC11" s="3"/>
      <c r="AE11" s="3"/>
      <c r="AF11" s="3"/>
    </row>
    <row r="12" ht="15.75" customHeight="1">
      <c r="A12" s="2" t="s">
        <v>9</v>
      </c>
      <c r="B12" s="9">
        <v>9.81</v>
      </c>
      <c r="C12" s="8"/>
      <c r="D12" s="4"/>
      <c r="E12" s="3"/>
      <c r="G12" s="3"/>
      <c r="I12" s="3"/>
      <c r="K12" s="3"/>
      <c r="M12" s="3"/>
      <c r="O12" s="3"/>
      <c r="Q12" s="3"/>
      <c r="S12" s="3"/>
      <c r="U12" s="3"/>
      <c r="W12" s="3"/>
      <c r="Y12" s="3"/>
      <c r="AA12" s="3"/>
      <c r="AC12" s="3"/>
      <c r="AE12" s="3"/>
      <c r="AF12" s="3"/>
    </row>
    <row r="13" ht="15.75" customHeight="1">
      <c r="B13" s="4"/>
      <c r="C13" s="4"/>
      <c r="D13" s="4"/>
    </row>
    <row r="14" ht="15.75" customHeight="1">
      <c r="B14" s="10" t="s">
        <v>10</v>
      </c>
      <c r="C14" s="11" t="s">
        <v>11</v>
      </c>
      <c r="D14" s="11" t="s">
        <v>12</v>
      </c>
      <c r="E14" s="12" t="s">
        <v>13</v>
      </c>
    </row>
    <row r="15" ht="15.75" customHeight="1">
      <c r="B15" s="13">
        <v>40.0</v>
      </c>
      <c r="C15" s="14">
        <f>sqrt((2*B11*B12*B15/1000)/(B6))</f>
        <v>25.34158474</v>
      </c>
      <c r="D15" s="15">
        <f>C15*B4/B7</f>
        <v>255771.6388</v>
      </c>
      <c r="E15" s="16">
        <f>0.5*B6*C15^2</f>
        <v>340.363836</v>
      </c>
    </row>
    <row r="16" ht="15.75" customHeight="1"/>
    <row r="17" ht="15.75" customHeight="1">
      <c r="A17" s="17" t="s">
        <v>14</v>
      </c>
      <c r="B17" s="18"/>
      <c r="C17" s="11">
        <v>0.0</v>
      </c>
      <c r="D17" s="11">
        <f t="shared" ref="D17:K17" si="1">C17+2</f>
        <v>2</v>
      </c>
      <c r="E17" s="11">
        <f t="shared" si="1"/>
        <v>4</v>
      </c>
      <c r="F17" s="11">
        <f t="shared" si="1"/>
        <v>6</v>
      </c>
      <c r="G17" s="11">
        <f t="shared" si="1"/>
        <v>8</v>
      </c>
      <c r="H17" s="11">
        <f t="shared" si="1"/>
        <v>10</v>
      </c>
      <c r="I17" s="11">
        <f t="shared" si="1"/>
        <v>12</v>
      </c>
      <c r="J17" s="11">
        <f t="shared" si="1"/>
        <v>14</v>
      </c>
      <c r="K17" s="12">
        <f t="shared" si="1"/>
        <v>16</v>
      </c>
      <c r="L17" s="11">
        <v>0.0</v>
      </c>
      <c r="M17" s="11">
        <f t="shared" ref="M17:T17" si="2">L17+2</f>
        <v>2</v>
      </c>
      <c r="N17" s="11">
        <f t="shared" si="2"/>
        <v>4</v>
      </c>
      <c r="O17" s="11">
        <f t="shared" si="2"/>
        <v>6</v>
      </c>
      <c r="P17" s="11">
        <f t="shared" si="2"/>
        <v>8</v>
      </c>
      <c r="Q17" s="11">
        <f t="shared" si="2"/>
        <v>10</v>
      </c>
      <c r="R17" s="11">
        <f t="shared" si="2"/>
        <v>12</v>
      </c>
      <c r="S17" s="11">
        <f t="shared" si="2"/>
        <v>14</v>
      </c>
      <c r="T17" s="12">
        <f t="shared" si="2"/>
        <v>16</v>
      </c>
      <c r="U17" s="19"/>
      <c r="V17" s="19"/>
      <c r="W17" s="20"/>
      <c r="X17" s="20"/>
      <c r="Y17" s="20"/>
      <c r="Z17" s="20"/>
      <c r="AA17" s="20"/>
      <c r="AB17" s="20"/>
      <c r="AC17" s="20"/>
      <c r="AD17" s="20"/>
      <c r="AE17" s="20"/>
      <c r="AF17" s="21"/>
    </row>
    <row r="18" ht="15.75" customHeight="1">
      <c r="A18" s="22" t="s">
        <v>15</v>
      </c>
      <c r="B18" s="23" t="s">
        <v>16</v>
      </c>
      <c r="C18" s="24" t="s">
        <v>17</v>
      </c>
      <c r="D18" s="25"/>
      <c r="E18" s="25"/>
      <c r="F18" s="25"/>
      <c r="G18" s="25"/>
      <c r="H18" s="25"/>
      <c r="I18" s="25"/>
      <c r="J18" s="25"/>
      <c r="K18" s="26"/>
      <c r="L18" s="27" t="s">
        <v>18</v>
      </c>
      <c r="M18" s="25"/>
      <c r="N18" s="25"/>
      <c r="O18" s="25"/>
      <c r="P18" s="25"/>
      <c r="Q18" s="25"/>
      <c r="R18" s="25"/>
      <c r="S18" s="25"/>
      <c r="T18" s="2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9"/>
    </row>
    <row r="19" ht="15.75" customHeight="1">
      <c r="A19" s="30">
        <v>1.0</v>
      </c>
      <c r="B19" s="31">
        <v>302.0</v>
      </c>
      <c r="C19" s="32">
        <v>280.0</v>
      </c>
      <c r="D19" s="4">
        <v>248.0</v>
      </c>
      <c r="E19" s="4">
        <v>236.0</v>
      </c>
      <c r="F19" s="4">
        <v>202.0</v>
      </c>
      <c r="G19" s="4">
        <v>178.0</v>
      </c>
      <c r="H19" s="4">
        <v>151.0</v>
      </c>
      <c r="I19" s="4">
        <v>126.0</v>
      </c>
      <c r="J19" s="4">
        <v>92.0</v>
      </c>
      <c r="K19" s="4">
        <v>226.0</v>
      </c>
      <c r="L19" s="33">
        <f t="shared" ref="L19:T19" si="3">($B19-C19)/1000*$B$9*$B$12</f>
        <v>215.17254</v>
      </c>
      <c r="M19" s="34">
        <f t="shared" si="3"/>
        <v>528.15078</v>
      </c>
      <c r="N19" s="34">
        <f t="shared" si="3"/>
        <v>645.51762</v>
      </c>
      <c r="O19" s="34">
        <f t="shared" si="3"/>
        <v>978.057</v>
      </c>
      <c r="P19" s="34">
        <f t="shared" si="3"/>
        <v>1212.79068</v>
      </c>
      <c r="Q19" s="34">
        <f t="shared" si="3"/>
        <v>1476.86607</v>
      </c>
      <c r="R19" s="34">
        <f t="shared" si="3"/>
        <v>1721.38032</v>
      </c>
      <c r="S19" s="34">
        <f t="shared" si="3"/>
        <v>2053.9197</v>
      </c>
      <c r="T19" s="35">
        <f t="shared" si="3"/>
        <v>743.32332</v>
      </c>
      <c r="U19" s="19"/>
    </row>
    <row r="20" ht="15.75" customHeight="1">
      <c r="A20" s="30">
        <f t="shared" ref="A20:A38" si="5">A19+1</f>
        <v>2</v>
      </c>
      <c r="B20" s="31">
        <v>302.0</v>
      </c>
      <c r="C20" s="32">
        <v>282.0</v>
      </c>
      <c r="D20" s="4">
        <v>294.0</v>
      </c>
      <c r="E20" s="4">
        <v>298.0</v>
      </c>
      <c r="F20" s="4">
        <v>302.0</v>
      </c>
      <c r="G20" s="4">
        <v>302.0</v>
      </c>
      <c r="H20" s="4">
        <v>302.0</v>
      </c>
      <c r="I20" s="4">
        <v>302.0</v>
      </c>
      <c r="J20" s="4">
        <v>299.0</v>
      </c>
      <c r="K20" s="4">
        <v>302.0</v>
      </c>
      <c r="L20" s="33">
        <f t="shared" ref="L20:T20" si="4">($B20-C20)/1000*$B$9*$B$12</f>
        <v>195.6114</v>
      </c>
      <c r="M20" s="34">
        <f t="shared" si="4"/>
        <v>78.24456</v>
      </c>
      <c r="N20" s="34">
        <f t="shared" si="4"/>
        <v>39.12228</v>
      </c>
      <c r="O20" s="34">
        <f t="shared" si="4"/>
        <v>0</v>
      </c>
      <c r="P20" s="34">
        <f t="shared" si="4"/>
        <v>0</v>
      </c>
      <c r="Q20" s="34">
        <f t="shared" si="4"/>
        <v>0</v>
      </c>
      <c r="R20" s="34">
        <f t="shared" si="4"/>
        <v>0</v>
      </c>
      <c r="S20" s="34">
        <f t="shared" si="4"/>
        <v>29.34171</v>
      </c>
      <c r="T20" s="35">
        <f t="shared" si="4"/>
        <v>0</v>
      </c>
      <c r="U20" s="19"/>
    </row>
    <row r="21" ht="15.75" customHeight="1">
      <c r="A21" s="30">
        <f t="shared" si="5"/>
        <v>3</v>
      </c>
      <c r="B21" s="31">
        <v>301.0</v>
      </c>
      <c r="C21" s="32">
        <v>260.0</v>
      </c>
      <c r="D21" s="4">
        <v>234.0</v>
      </c>
      <c r="E21" s="4">
        <v>226.0</v>
      </c>
      <c r="F21" s="4">
        <v>202.0</v>
      </c>
      <c r="G21" s="4">
        <v>183.0</v>
      </c>
      <c r="H21" s="4">
        <v>162.0</v>
      </c>
      <c r="I21" s="4">
        <v>136.0</v>
      </c>
      <c r="J21" s="4">
        <v>102.0</v>
      </c>
      <c r="K21" s="4">
        <v>222.0</v>
      </c>
      <c r="L21" s="33">
        <f t="shared" ref="L21:T21" si="6">($B21-C21)/1000*$B$9*$B$12</f>
        <v>401.00337</v>
      </c>
      <c r="M21" s="34">
        <f t="shared" si="6"/>
        <v>655.29819</v>
      </c>
      <c r="N21" s="34">
        <f t="shared" si="6"/>
        <v>733.54275</v>
      </c>
      <c r="O21" s="34">
        <f t="shared" si="6"/>
        <v>968.27643</v>
      </c>
      <c r="P21" s="34">
        <f t="shared" si="6"/>
        <v>1154.10726</v>
      </c>
      <c r="Q21" s="34">
        <f t="shared" si="6"/>
        <v>1359.49923</v>
      </c>
      <c r="R21" s="34">
        <f t="shared" si="6"/>
        <v>1613.79405</v>
      </c>
      <c r="S21" s="34">
        <f t="shared" si="6"/>
        <v>1946.33343</v>
      </c>
      <c r="T21" s="35">
        <f t="shared" si="6"/>
        <v>772.66503</v>
      </c>
      <c r="U21" s="19"/>
    </row>
    <row r="22" ht="15.75" customHeight="1">
      <c r="A22" s="30">
        <f t="shared" si="5"/>
        <v>4</v>
      </c>
      <c r="B22" s="31">
        <v>301.0</v>
      </c>
      <c r="C22" s="32">
        <v>246.0</v>
      </c>
      <c r="D22" s="4">
        <v>264.0</v>
      </c>
      <c r="E22" s="4">
        <v>268.0</v>
      </c>
      <c r="F22" s="4">
        <v>280.0</v>
      </c>
      <c r="G22" s="4">
        <v>286.0</v>
      </c>
      <c r="H22" s="4">
        <v>291.0</v>
      </c>
      <c r="I22" s="4">
        <v>294.0</v>
      </c>
      <c r="J22" s="4">
        <v>298.0</v>
      </c>
      <c r="K22" s="4">
        <v>294.0</v>
      </c>
      <c r="L22" s="33">
        <f t="shared" ref="L22:T22" si="7">($B22-C22)/1000*$B$9*$B$12</f>
        <v>537.93135</v>
      </c>
      <c r="M22" s="34">
        <f t="shared" si="7"/>
        <v>361.88109</v>
      </c>
      <c r="N22" s="34">
        <f t="shared" si="7"/>
        <v>322.75881</v>
      </c>
      <c r="O22" s="34">
        <f t="shared" si="7"/>
        <v>205.39197</v>
      </c>
      <c r="P22" s="34">
        <f t="shared" si="7"/>
        <v>146.70855</v>
      </c>
      <c r="Q22" s="34">
        <f t="shared" si="7"/>
        <v>97.8057</v>
      </c>
      <c r="R22" s="34">
        <f t="shared" si="7"/>
        <v>68.46399</v>
      </c>
      <c r="S22" s="34">
        <f t="shared" si="7"/>
        <v>29.34171</v>
      </c>
      <c r="T22" s="35">
        <f t="shared" si="7"/>
        <v>68.46399</v>
      </c>
      <c r="U22" s="19"/>
    </row>
    <row r="23" ht="15.75" customHeight="1">
      <c r="A23" s="30">
        <f t="shared" si="5"/>
        <v>5</v>
      </c>
      <c r="B23" s="31">
        <v>301.0</v>
      </c>
      <c r="C23" s="32">
        <v>248.0</v>
      </c>
      <c r="D23" s="4">
        <v>228.0</v>
      </c>
      <c r="E23" s="4">
        <v>222.0</v>
      </c>
      <c r="F23" s="4">
        <v>205.0</v>
      </c>
      <c r="G23" s="4">
        <v>198.0</v>
      </c>
      <c r="H23" s="4">
        <v>192.0</v>
      </c>
      <c r="I23" s="4">
        <v>184.0</v>
      </c>
      <c r="J23" s="4">
        <v>172.0</v>
      </c>
      <c r="K23" s="4">
        <v>220.0</v>
      </c>
      <c r="L23" s="33">
        <f t="shared" ref="L23:T23" si="8">($B23-C23)/1000*$B$9*$B$12</f>
        <v>518.37021</v>
      </c>
      <c r="M23" s="34">
        <f t="shared" si="8"/>
        <v>713.98161</v>
      </c>
      <c r="N23" s="34">
        <f t="shared" si="8"/>
        <v>772.66503</v>
      </c>
      <c r="O23" s="34">
        <f t="shared" si="8"/>
        <v>938.93472</v>
      </c>
      <c r="P23" s="34">
        <f t="shared" si="8"/>
        <v>1007.39871</v>
      </c>
      <c r="Q23" s="34">
        <f t="shared" si="8"/>
        <v>1066.08213</v>
      </c>
      <c r="R23" s="34">
        <f t="shared" si="8"/>
        <v>1144.32669</v>
      </c>
      <c r="S23" s="34">
        <f t="shared" si="8"/>
        <v>1261.69353</v>
      </c>
      <c r="T23" s="35">
        <f t="shared" si="8"/>
        <v>792.22617</v>
      </c>
      <c r="U23" s="19"/>
    </row>
    <row r="24" ht="15.75" customHeight="1">
      <c r="A24" s="30">
        <f t="shared" si="5"/>
        <v>6</v>
      </c>
      <c r="B24" s="31">
        <v>301.0</v>
      </c>
      <c r="C24" s="32">
        <v>250.0</v>
      </c>
      <c r="D24" s="4">
        <v>242.0</v>
      </c>
      <c r="E24" s="4">
        <v>240.0</v>
      </c>
      <c r="F24" s="4">
        <v>234.0</v>
      </c>
      <c r="G24" s="4">
        <v>231.0</v>
      </c>
      <c r="H24" s="4">
        <v>227.0</v>
      </c>
      <c r="I24" s="4">
        <v>224.0</v>
      </c>
      <c r="J24" s="4">
        <v>221.0</v>
      </c>
      <c r="K24" s="4">
        <v>224.0</v>
      </c>
      <c r="L24" s="33">
        <f t="shared" ref="L24:T24" si="9">($B24-C24)/1000*$B$9*$B$12</f>
        <v>498.80907</v>
      </c>
      <c r="M24" s="34">
        <f t="shared" si="9"/>
        <v>577.05363</v>
      </c>
      <c r="N24" s="34">
        <f t="shared" si="9"/>
        <v>596.61477</v>
      </c>
      <c r="O24" s="34">
        <f t="shared" si="9"/>
        <v>655.29819</v>
      </c>
      <c r="P24" s="34">
        <f t="shared" si="9"/>
        <v>684.6399</v>
      </c>
      <c r="Q24" s="34">
        <f t="shared" si="9"/>
        <v>723.76218</v>
      </c>
      <c r="R24" s="34">
        <f t="shared" si="9"/>
        <v>753.10389</v>
      </c>
      <c r="S24" s="34">
        <f t="shared" si="9"/>
        <v>782.4456</v>
      </c>
      <c r="T24" s="35">
        <f t="shared" si="9"/>
        <v>753.10389</v>
      </c>
      <c r="U24" s="19"/>
    </row>
    <row r="25" ht="15.75" customHeight="1">
      <c r="A25" s="30">
        <f t="shared" si="5"/>
        <v>7</v>
      </c>
      <c r="B25" s="31">
        <v>301.0</v>
      </c>
      <c r="C25" s="32">
        <v>252.0</v>
      </c>
      <c r="D25" s="4">
        <v>240.0</v>
      </c>
      <c r="E25" s="4">
        <v>236.0</v>
      </c>
      <c r="F25" s="4">
        <v>224.0</v>
      </c>
      <c r="G25" s="4">
        <v>220.0</v>
      </c>
      <c r="H25" s="4">
        <v>213.0</v>
      </c>
      <c r="I25" s="4">
        <v>207.0</v>
      </c>
      <c r="J25" s="4">
        <v>200.0</v>
      </c>
      <c r="K25" s="4">
        <v>227.0</v>
      </c>
      <c r="L25" s="33">
        <f t="shared" ref="L25:T25" si="10">($B25-C25)/1000*$B$9*$B$12</f>
        <v>479.24793</v>
      </c>
      <c r="M25" s="34">
        <f t="shared" si="10"/>
        <v>596.61477</v>
      </c>
      <c r="N25" s="34">
        <f t="shared" si="10"/>
        <v>635.73705</v>
      </c>
      <c r="O25" s="34">
        <f t="shared" si="10"/>
        <v>753.10389</v>
      </c>
      <c r="P25" s="34">
        <f t="shared" si="10"/>
        <v>792.22617</v>
      </c>
      <c r="Q25" s="34">
        <f t="shared" si="10"/>
        <v>860.69016</v>
      </c>
      <c r="R25" s="34">
        <f t="shared" si="10"/>
        <v>919.37358</v>
      </c>
      <c r="S25" s="34">
        <f t="shared" si="10"/>
        <v>987.83757</v>
      </c>
      <c r="T25" s="35">
        <f t="shared" si="10"/>
        <v>723.76218</v>
      </c>
      <c r="U25" s="19"/>
    </row>
    <row r="26" ht="15.75" customHeight="1">
      <c r="A26" s="30">
        <f t="shared" si="5"/>
        <v>8</v>
      </c>
      <c r="B26" s="31">
        <v>301.0</v>
      </c>
      <c r="C26" s="32">
        <v>245.0</v>
      </c>
      <c r="D26" s="4">
        <v>255.0</v>
      </c>
      <c r="E26" s="4">
        <v>258.0</v>
      </c>
      <c r="F26" s="4">
        <v>266.0</v>
      </c>
      <c r="G26" s="4">
        <v>270.0</v>
      </c>
      <c r="H26" s="4">
        <v>275.0</v>
      </c>
      <c r="I26" s="4">
        <v>278.0</v>
      </c>
      <c r="J26" s="4">
        <v>284.0</v>
      </c>
      <c r="K26" s="4">
        <v>278.0</v>
      </c>
      <c r="L26" s="33">
        <f t="shared" ref="L26:T26" si="11">($B26-C26)/1000*$B$9*$B$12</f>
        <v>547.71192</v>
      </c>
      <c r="M26" s="34">
        <f t="shared" si="11"/>
        <v>449.90622</v>
      </c>
      <c r="N26" s="34">
        <f t="shared" si="11"/>
        <v>420.56451</v>
      </c>
      <c r="O26" s="34">
        <f t="shared" si="11"/>
        <v>342.31995</v>
      </c>
      <c r="P26" s="34">
        <f t="shared" si="11"/>
        <v>303.19767</v>
      </c>
      <c r="Q26" s="34">
        <f t="shared" si="11"/>
        <v>254.29482</v>
      </c>
      <c r="R26" s="34">
        <f t="shared" si="11"/>
        <v>224.95311</v>
      </c>
      <c r="S26" s="34">
        <f t="shared" si="11"/>
        <v>166.26969</v>
      </c>
      <c r="T26" s="35">
        <f t="shared" si="11"/>
        <v>224.95311</v>
      </c>
      <c r="U26" s="19"/>
    </row>
    <row r="27" ht="15.75" customHeight="1">
      <c r="A27" s="30">
        <f t="shared" si="5"/>
        <v>9</v>
      </c>
      <c r="B27" s="31">
        <v>301.0</v>
      </c>
      <c r="C27" s="32">
        <v>242.0</v>
      </c>
      <c r="D27" s="4">
        <v>254.0</v>
      </c>
      <c r="E27" s="4">
        <v>258.0</v>
      </c>
      <c r="F27" s="4">
        <v>267.0</v>
      </c>
      <c r="G27" s="4">
        <v>272.0</v>
      </c>
      <c r="H27" s="4">
        <v>278.0</v>
      </c>
      <c r="I27" s="4">
        <v>283.0</v>
      </c>
      <c r="J27" s="4">
        <v>288.0</v>
      </c>
      <c r="K27" s="4">
        <v>284.0</v>
      </c>
      <c r="L27" s="33">
        <f t="shared" ref="L27:T27" si="12">($B27-C27)/1000*$B$9*$B$12</f>
        <v>577.05363</v>
      </c>
      <c r="M27" s="34">
        <f t="shared" si="12"/>
        <v>459.68679</v>
      </c>
      <c r="N27" s="34">
        <f t="shared" si="12"/>
        <v>420.56451</v>
      </c>
      <c r="O27" s="34">
        <f t="shared" si="12"/>
        <v>332.53938</v>
      </c>
      <c r="P27" s="34">
        <f t="shared" si="12"/>
        <v>283.63653</v>
      </c>
      <c r="Q27" s="34">
        <f t="shared" si="12"/>
        <v>224.95311</v>
      </c>
      <c r="R27" s="34">
        <f t="shared" si="12"/>
        <v>176.05026</v>
      </c>
      <c r="S27" s="34">
        <f t="shared" si="12"/>
        <v>127.14741</v>
      </c>
      <c r="T27" s="35">
        <f t="shared" si="12"/>
        <v>166.26969</v>
      </c>
      <c r="U27" s="19"/>
    </row>
    <row r="28" ht="15.75" customHeight="1">
      <c r="A28" s="30">
        <f t="shared" si="5"/>
        <v>10</v>
      </c>
      <c r="B28" s="31">
        <v>301.0</v>
      </c>
      <c r="C28" s="32">
        <v>265.0</v>
      </c>
      <c r="D28" s="4">
        <v>270.0</v>
      </c>
      <c r="E28" s="4">
        <v>270.0</v>
      </c>
      <c r="F28" s="4">
        <v>275.0</v>
      </c>
      <c r="G28" s="4">
        <v>277.0</v>
      </c>
      <c r="H28" s="4">
        <v>280.0</v>
      </c>
      <c r="I28" s="4">
        <v>280.0</v>
      </c>
      <c r="J28" s="4">
        <v>284.0</v>
      </c>
      <c r="K28" s="4">
        <v>280.0</v>
      </c>
      <c r="L28" s="33">
        <f t="shared" ref="L28:T28" si="13">($B28-C28)/1000*$B$9*$B$12</f>
        <v>352.10052</v>
      </c>
      <c r="M28" s="34">
        <f t="shared" si="13"/>
        <v>303.19767</v>
      </c>
      <c r="N28" s="34">
        <f t="shared" si="13"/>
        <v>303.19767</v>
      </c>
      <c r="O28" s="34">
        <f t="shared" si="13"/>
        <v>254.29482</v>
      </c>
      <c r="P28" s="34">
        <f t="shared" si="13"/>
        <v>234.73368</v>
      </c>
      <c r="Q28" s="34">
        <f t="shared" si="13"/>
        <v>205.39197</v>
      </c>
      <c r="R28" s="34">
        <f t="shared" si="13"/>
        <v>205.39197</v>
      </c>
      <c r="S28" s="34">
        <f t="shared" si="13"/>
        <v>166.26969</v>
      </c>
      <c r="T28" s="35">
        <f t="shared" si="13"/>
        <v>205.39197</v>
      </c>
      <c r="U28" s="19"/>
    </row>
    <row r="29" ht="15.75" customHeight="1">
      <c r="A29" s="30">
        <f t="shared" si="5"/>
        <v>11</v>
      </c>
      <c r="B29" s="31">
        <v>301.0</v>
      </c>
      <c r="C29" s="32">
        <v>252.0</v>
      </c>
      <c r="D29" s="4">
        <v>248.0</v>
      </c>
      <c r="E29" s="4">
        <v>248.0</v>
      </c>
      <c r="F29" s="4">
        <v>244.0</v>
      </c>
      <c r="G29" s="4">
        <v>242.0</v>
      </c>
      <c r="H29" s="4">
        <v>240.0</v>
      </c>
      <c r="I29" s="4">
        <v>238.0</v>
      </c>
      <c r="J29" s="4">
        <v>238.0</v>
      </c>
      <c r="K29" s="4">
        <v>228.0</v>
      </c>
      <c r="L29" s="33">
        <f t="shared" ref="L29:T29" si="14">($B29-C29)/1000*$B$9*$B$12</f>
        <v>479.24793</v>
      </c>
      <c r="M29" s="34">
        <f t="shared" si="14"/>
        <v>518.37021</v>
      </c>
      <c r="N29" s="34">
        <f t="shared" si="14"/>
        <v>518.37021</v>
      </c>
      <c r="O29" s="34">
        <f t="shared" si="14"/>
        <v>557.49249</v>
      </c>
      <c r="P29" s="34">
        <f t="shared" si="14"/>
        <v>577.05363</v>
      </c>
      <c r="Q29" s="34">
        <f t="shared" si="14"/>
        <v>596.61477</v>
      </c>
      <c r="R29" s="34">
        <f t="shared" si="14"/>
        <v>616.17591</v>
      </c>
      <c r="S29" s="34">
        <f t="shared" si="14"/>
        <v>616.17591</v>
      </c>
      <c r="T29" s="35">
        <f t="shared" si="14"/>
        <v>713.98161</v>
      </c>
      <c r="U29" s="19"/>
    </row>
    <row r="30" ht="15.75" customHeight="1">
      <c r="A30" s="30">
        <f t="shared" si="5"/>
        <v>12</v>
      </c>
      <c r="B30" s="31">
        <v>301.0</v>
      </c>
      <c r="C30" s="32">
        <v>250.0</v>
      </c>
      <c r="D30" s="4">
        <v>255.0</v>
      </c>
      <c r="E30" s="4">
        <v>256.0</v>
      </c>
      <c r="F30" s="4">
        <v>261.0</v>
      </c>
      <c r="G30" s="4">
        <v>263.0</v>
      </c>
      <c r="H30" s="4">
        <v>266.0</v>
      </c>
      <c r="I30" s="4">
        <v>267.0</v>
      </c>
      <c r="J30" s="4">
        <v>270.0</v>
      </c>
      <c r="K30" s="4">
        <v>266.0</v>
      </c>
      <c r="L30" s="33">
        <f t="shared" ref="L30:T30" si="15">($B30-C30)/1000*$B$9*$B$12</f>
        <v>498.80907</v>
      </c>
      <c r="M30" s="34">
        <f t="shared" si="15"/>
        <v>449.90622</v>
      </c>
      <c r="N30" s="34">
        <f t="shared" si="15"/>
        <v>440.12565</v>
      </c>
      <c r="O30" s="34">
        <f t="shared" si="15"/>
        <v>391.2228</v>
      </c>
      <c r="P30" s="34">
        <f t="shared" si="15"/>
        <v>371.66166</v>
      </c>
      <c r="Q30" s="34">
        <f t="shared" si="15"/>
        <v>342.31995</v>
      </c>
      <c r="R30" s="34">
        <f t="shared" si="15"/>
        <v>332.53938</v>
      </c>
      <c r="S30" s="34">
        <f t="shared" si="15"/>
        <v>303.19767</v>
      </c>
      <c r="T30" s="35">
        <f t="shared" si="15"/>
        <v>342.31995</v>
      </c>
      <c r="U30" s="19"/>
    </row>
    <row r="31" ht="15.75" customHeight="1">
      <c r="A31" s="30">
        <f t="shared" si="5"/>
        <v>13</v>
      </c>
      <c r="B31" s="31">
        <v>301.0</v>
      </c>
      <c r="C31" s="32">
        <v>256.0</v>
      </c>
      <c r="D31" s="4">
        <v>254.0</v>
      </c>
      <c r="E31" s="4">
        <v>254.0</v>
      </c>
      <c r="F31" s="4">
        <v>252.0</v>
      </c>
      <c r="G31" s="4">
        <v>250.0</v>
      </c>
      <c r="H31" s="4">
        <v>250.0</v>
      </c>
      <c r="I31" s="4">
        <v>248.0</v>
      </c>
      <c r="J31" s="4">
        <v>248.0</v>
      </c>
      <c r="K31" s="4">
        <v>234.0</v>
      </c>
      <c r="L31" s="33">
        <f t="shared" ref="L31:T31" si="16">($B31-C31)/1000*$B$9*$B$12</f>
        <v>440.12565</v>
      </c>
      <c r="M31" s="34">
        <f t="shared" si="16"/>
        <v>459.68679</v>
      </c>
      <c r="N31" s="34">
        <f t="shared" si="16"/>
        <v>459.68679</v>
      </c>
      <c r="O31" s="34">
        <f t="shared" si="16"/>
        <v>479.24793</v>
      </c>
      <c r="P31" s="34">
        <f t="shared" si="16"/>
        <v>498.80907</v>
      </c>
      <c r="Q31" s="34">
        <f t="shared" si="16"/>
        <v>498.80907</v>
      </c>
      <c r="R31" s="34">
        <f t="shared" si="16"/>
        <v>518.37021</v>
      </c>
      <c r="S31" s="34">
        <f t="shared" si="16"/>
        <v>518.37021</v>
      </c>
      <c r="T31" s="35">
        <f t="shared" si="16"/>
        <v>655.29819</v>
      </c>
      <c r="U31" s="19"/>
    </row>
    <row r="32" ht="15.75" customHeight="1">
      <c r="A32" s="30">
        <f t="shared" si="5"/>
        <v>14</v>
      </c>
      <c r="B32" s="31">
        <v>301.0</v>
      </c>
      <c r="C32" s="32">
        <v>252.0</v>
      </c>
      <c r="D32" s="4">
        <v>256.0</v>
      </c>
      <c r="E32" s="4">
        <v>257.0</v>
      </c>
      <c r="F32" s="4">
        <v>260.0</v>
      </c>
      <c r="G32" s="4">
        <v>262.0</v>
      </c>
      <c r="H32" s="4">
        <v>264.0</v>
      </c>
      <c r="I32" s="4">
        <v>265.0</v>
      </c>
      <c r="J32" s="4">
        <v>267.0</v>
      </c>
      <c r="K32" s="4">
        <v>264.0</v>
      </c>
      <c r="L32" s="33">
        <f t="shared" ref="L32:T32" si="17">($B32-C32)/1000*$B$9*$B$12</f>
        <v>479.24793</v>
      </c>
      <c r="M32" s="34">
        <f t="shared" si="17"/>
        <v>440.12565</v>
      </c>
      <c r="N32" s="34">
        <f t="shared" si="17"/>
        <v>430.34508</v>
      </c>
      <c r="O32" s="34">
        <f t="shared" si="17"/>
        <v>401.00337</v>
      </c>
      <c r="P32" s="34">
        <f t="shared" si="17"/>
        <v>381.44223</v>
      </c>
      <c r="Q32" s="34">
        <f t="shared" si="17"/>
        <v>361.88109</v>
      </c>
      <c r="R32" s="34">
        <f t="shared" si="17"/>
        <v>352.10052</v>
      </c>
      <c r="S32" s="34">
        <f t="shared" si="17"/>
        <v>332.53938</v>
      </c>
      <c r="T32" s="35">
        <f t="shared" si="17"/>
        <v>361.88109</v>
      </c>
      <c r="U32" s="19"/>
    </row>
    <row r="33" ht="15.75" customHeight="1">
      <c r="A33" s="30">
        <f t="shared" si="5"/>
        <v>15</v>
      </c>
      <c r="B33" s="31">
        <v>301.0</v>
      </c>
      <c r="C33" s="32">
        <v>250.0</v>
      </c>
      <c r="D33" s="4">
        <v>248.0</v>
      </c>
      <c r="E33" s="4">
        <v>248.0</v>
      </c>
      <c r="F33" s="4">
        <v>246.0</v>
      </c>
      <c r="G33" s="4">
        <v>245.0</v>
      </c>
      <c r="H33" s="4">
        <v>244.0</v>
      </c>
      <c r="I33" s="4">
        <v>244.0</v>
      </c>
      <c r="J33" s="4">
        <v>244.0</v>
      </c>
      <c r="K33" s="4">
        <v>224.0</v>
      </c>
      <c r="L33" s="33">
        <f t="shared" ref="L33:T33" si="18">($B33-C33)/1000*$B$9*$B$12</f>
        <v>498.80907</v>
      </c>
      <c r="M33" s="34">
        <f t="shared" si="18"/>
        <v>518.37021</v>
      </c>
      <c r="N33" s="34">
        <f t="shared" si="18"/>
        <v>518.37021</v>
      </c>
      <c r="O33" s="34">
        <f t="shared" si="18"/>
        <v>537.93135</v>
      </c>
      <c r="P33" s="34">
        <f t="shared" si="18"/>
        <v>547.71192</v>
      </c>
      <c r="Q33" s="34">
        <f t="shared" si="18"/>
        <v>557.49249</v>
      </c>
      <c r="R33" s="34">
        <f t="shared" si="18"/>
        <v>557.49249</v>
      </c>
      <c r="S33" s="34">
        <f t="shared" si="18"/>
        <v>557.49249</v>
      </c>
      <c r="T33" s="35">
        <f t="shared" si="18"/>
        <v>753.10389</v>
      </c>
      <c r="U33" s="19"/>
    </row>
    <row r="34" ht="15.75" customHeight="1">
      <c r="A34" s="30">
        <f t="shared" si="5"/>
        <v>16</v>
      </c>
      <c r="B34" s="31">
        <v>301.0</v>
      </c>
      <c r="C34" s="32">
        <v>254.0</v>
      </c>
      <c r="D34" s="4">
        <v>256.0</v>
      </c>
      <c r="E34" s="4">
        <v>256.0</v>
      </c>
      <c r="F34" s="4">
        <v>259.0</v>
      </c>
      <c r="G34" s="4">
        <v>260.0</v>
      </c>
      <c r="H34" s="4">
        <v>262.0</v>
      </c>
      <c r="I34" s="4">
        <v>262.0</v>
      </c>
      <c r="J34" s="4">
        <v>264.0</v>
      </c>
      <c r="K34" s="4">
        <v>259.0</v>
      </c>
      <c r="L34" s="33">
        <f t="shared" ref="L34:T34" si="19">($B34-C34)/1000*$B$9*$B$12</f>
        <v>459.68679</v>
      </c>
      <c r="M34" s="34">
        <f t="shared" si="19"/>
        <v>440.12565</v>
      </c>
      <c r="N34" s="34">
        <f t="shared" si="19"/>
        <v>440.12565</v>
      </c>
      <c r="O34" s="34">
        <f t="shared" si="19"/>
        <v>410.78394</v>
      </c>
      <c r="P34" s="34">
        <f t="shared" si="19"/>
        <v>401.00337</v>
      </c>
      <c r="Q34" s="34">
        <f t="shared" si="19"/>
        <v>381.44223</v>
      </c>
      <c r="R34" s="34">
        <f t="shared" si="19"/>
        <v>381.44223</v>
      </c>
      <c r="S34" s="34">
        <f t="shared" si="19"/>
        <v>361.88109</v>
      </c>
      <c r="T34" s="35">
        <f t="shared" si="19"/>
        <v>410.78394</v>
      </c>
      <c r="U34" s="19"/>
    </row>
    <row r="35" ht="15.75" customHeight="1">
      <c r="A35" s="30">
        <f t="shared" si="5"/>
        <v>17</v>
      </c>
      <c r="B35" s="31">
        <v>301.0</v>
      </c>
      <c r="C35" s="32">
        <v>260.0</v>
      </c>
      <c r="D35" s="4">
        <v>258.0</v>
      </c>
      <c r="E35" s="4">
        <v>258.0</v>
      </c>
      <c r="F35" s="4">
        <v>257.0</v>
      </c>
      <c r="G35" s="4">
        <v>257.0</v>
      </c>
      <c r="H35" s="4">
        <v>257.0</v>
      </c>
      <c r="I35" s="4">
        <v>257.0</v>
      </c>
      <c r="J35" s="4">
        <v>256.0</v>
      </c>
      <c r="K35" s="4">
        <v>238.0</v>
      </c>
      <c r="L35" s="33">
        <f t="shared" ref="L35:T35" si="20">($B35-C35)/1000*$B$9*$B$12</f>
        <v>401.00337</v>
      </c>
      <c r="M35" s="34">
        <f t="shared" si="20"/>
        <v>420.56451</v>
      </c>
      <c r="N35" s="34">
        <f t="shared" si="20"/>
        <v>420.56451</v>
      </c>
      <c r="O35" s="34">
        <f t="shared" si="20"/>
        <v>430.34508</v>
      </c>
      <c r="P35" s="34">
        <f t="shared" si="20"/>
        <v>430.34508</v>
      </c>
      <c r="Q35" s="34">
        <f t="shared" si="20"/>
        <v>430.34508</v>
      </c>
      <c r="R35" s="34">
        <f t="shared" si="20"/>
        <v>430.34508</v>
      </c>
      <c r="S35" s="34">
        <f t="shared" si="20"/>
        <v>440.12565</v>
      </c>
      <c r="T35" s="35">
        <f t="shared" si="20"/>
        <v>616.17591</v>
      </c>
      <c r="U35" s="19"/>
    </row>
    <row r="36" ht="15.75" customHeight="1">
      <c r="A36" s="30">
        <f t="shared" si="5"/>
        <v>18</v>
      </c>
      <c r="B36" s="31">
        <v>300.0</v>
      </c>
      <c r="C36" s="32">
        <v>258.0</v>
      </c>
      <c r="D36" s="4">
        <v>258.0</v>
      </c>
      <c r="E36" s="4">
        <v>259.0</v>
      </c>
      <c r="F36" s="4">
        <v>260.0</v>
      </c>
      <c r="G36" s="4">
        <v>262.0</v>
      </c>
      <c r="H36" s="4">
        <v>262.0</v>
      </c>
      <c r="I36" s="4">
        <v>262.0</v>
      </c>
      <c r="J36" s="4">
        <v>263.0</v>
      </c>
      <c r="K36" s="4">
        <v>257.0</v>
      </c>
      <c r="L36" s="33">
        <f t="shared" ref="L36:T36" si="21">($B36-C36)/1000*$B$9*$B$12</f>
        <v>410.78394</v>
      </c>
      <c r="M36" s="34">
        <f t="shared" si="21"/>
        <v>410.78394</v>
      </c>
      <c r="N36" s="34">
        <f t="shared" si="21"/>
        <v>401.00337</v>
      </c>
      <c r="O36" s="34">
        <f t="shared" si="21"/>
        <v>391.2228</v>
      </c>
      <c r="P36" s="34">
        <f t="shared" si="21"/>
        <v>371.66166</v>
      </c>
      <c r="Q36" s="34">
        <f t="shared" si="21"/>
        <v>371.66166</v>
      </c>
      <c r="R36" s="34">
        <f t="shared" si="21"/>
        <v>371.66166</v>
      </c>
      <c r="S36" s="34">
        <f t="shared" si="21"/>
        <v>361.88109</v>
      </c>
      <c r="T36" s="35">
        <f t="shared" si="21"/>
        <v>420.56451</v>
      </c>
      <c r="U36" s="19"/>
    </row>
    <row r="37" ht="15.75" customHeight="1">
      <c r="A37" s="30">
        <f t="shared" si="5"/>
        <v>19</v>
      </c>
      <c r="B37" s="31">
        <v>300.0</v>
      </c>
      <c r="C37" s="32">
        <v>262.0</v>
      </c>
      <c r="D37" s="4">
        <v>260.0</v>
      </c>
      <c r="E37" s="4">
        <v>260.0</v>
      </c>
      <c r="F37" s="4">
        <v>260.0</v>
      </c>
      <c r="G37" s="4">
        <v>260.0</v>
      </c>
      <c r="H37" s="4">
        <v>260.0</v>
      </c>
      <c r="I37" s="4">
        <v>260.0</v>
      </c>
      <c r="J37" s="4">
        <v>258.0</v>
      </c>
      <c r="K37" s="4">
        <v>239.0</v>
      </c>
      <c r="L37" s="33">
        <f t="shared" ref="L37:T37" si="22">($B37-C37)/1000*$B$9*$B$12</f>
        <v>371.66166</v>
      </c>
      <c r="M37" s="34">
        <f t="shared" si="22"/>
        <v>391.2228</v>
      </c>
      <c r="N37" s="34">
        <f t="shared" si="22"/>
        <v>391.2228</v>
      </c>
      <c r="O37" s="34">
        <f t="shared" si="22"/>
        <v>391.2228</v>
      </c>
      <c r="P37" s="34">
        <f t="shared" si="22"/>
        <v>391.2228</v>
      </c>
      <c r="Q37" s="34">
        <f t="shared" si="22"/>
        <v>391.2228</v>
      </c>
      <c r="R37" s="34">
        <f t="shared" si="22"/>
        <v>391.2228</v>
      </c>
      <c r="S37" s="34">
        <f t="shared" si="22"/>
        <v>410.78394</v>
      </c>
      <c r="T37" s="35">
        <f t="shared" si="22"/>
        <v>596.61477</v>
      </c>
      <c r="U37" s="19"/>
    </row>
    <row r="38" ht="15.75" customHeight="1">
      <c r="A38" s="30">
        <f t="shared" si="5"/>
        <v>20</v>
      </c>
      <c r="B38" s="31">
        <v>300.0</v>
      </c>
      <c r="C38" s="32">
        <v>252.0</v>
      </c>
      <c r="D38" s="4">
        <v>252.0</v>
      </c>
      <c r="E38" s="4">
        <v>252.0</v>
      </c>
      <c r="F38" s="4">
        <v>254.0</v>
      </c>
      <c r="G38" s="4">
        <v>255.0</v>
      </c>
      <c r="H38" s="4">
        <v>254.0</v>
      </c>
      <c r="I38" s="4">
        <v>254.0</v>
      </c>
      <c r="J38" s="4">
        <v>254.0</v>
      </c>
      <c r="K38" s="4">
        <v>245.0</v>
      </c>
      <c r="L38" s="33">
        <f t="shared" ref="L38:T38" si="23">($B38-C38)/1000*$B$9*$B$12</f>
        <v>469.46736</v>
      </c>
      <c r="M38" s="34">
        <f t="shared" si="23"/>
        <v>469.46736</v>
      </c>
      <c r="N38" s="34">
        <f t="shared" si="23"/>
        <v>469.46736</v>
      </c>
      <c r="O38" s="34">
        <f t="shared" si="23"/>
        <v>449.90622</v>
      </c>
      <c r="P38" s="34">
        <f t="shared" si="23"/>
        <v>440.12565</v>
      </c>
      <c r="Q38" s="34">
        <f t="shared" si="23"/>
        <v>449.90622</v>
      </c>
      <c r="R38" s="34">
        <f t="shared" si="23"/>
        <v>449.90622</v>
      </c>
      <c r="S38" s="34">
        <f t="shared" si="23"/>
        <v>449.90622</v>
      </c>
      <c r="T38" s="35">
        <f t="shared" si="23"/>
        <v>537.93135</v>
      </c>
      <c r="U38" s="19"/>
    </row>
    <row r="39" ht="15.75" customHeight="1">
      <c r="A39" s="36" t="s">
        <v>19</v>
      </c>
      <c r="B39" s="37">
        <v>300.0</v>
      </c>
      <c r="C39" s="38">
        <v>256.0</v>
      </c>
      <c r="D39" s="39">
        <v>254.0</v>
      </c>
      <c r="E39" s="39">
        <v>250.0</v>
      </c>
      <c r="F39" s="39">
        <v>254.0</v>
      </c>
      <c r="G39" s="39">
        <v>254.0</v>
      </c>
      <c r="H39" s="39">
        <v>254.0</v>
      </c>
      <c r="I39" s="39">
        <v>254.0</v>
      </c>
      <c r="J39" s="39">
        <v>254.0</v>
      </c>
      <c r="K39" s="39">
        <v>255.0</v>
      </c>
      <c r="L39" s="40">
        <f t="shared" ref="L39:T39" si="24">($B39-C39)/1000*$B$9*$B$12</f>
        <v>430.34508</v>
      </c>
      <c r="M39" s="15">
        <f t="shared" si="24"/>
        <v>449.90622</v>
      </c>
      <c r="N39" s="15">
        <f t="shared" si="24"/>
        <v>489.0285</v>
      </c>
      <c r="O39" s="15">
        <f t="shared" si="24"/>
        <v>449.90622</v>
      </c>
      <c r="P39" s="15">
        <f t="shared" si="24"/>
        <v>449.90622</v>
      </c>
      <c r="Q39" s="15">
        <f t="shared" si="24"/>
        <v>449.90622</v>
      </c>
      <c r="R39" s="15">
        <f t="shared" si="24"/>
        <v>449.90622</v>
      </c>
      <c r="S39" s="15">
        <f t="shared" si="24"/>
        <v>449.90622</v>
      </c>
      <c r="T39" s="41">
        <f t="shared" si="24"/>
        <v>440.12565</v>
      </c>
      <c r="U39" s="4"/>
    </row>
    <row r="40" ht="15.75" customHeight="1">
      <c r="J40" s="42"/>
      <c r="K40" s="42"/>
      <c r="L40" s="42"/>
    </row>
    <row r="41" ht="15.75" customHeight="1">
      <c r="J41" s="43"/>
      <c r="K41" s="43"/>
      <c r="L41" s="43"/>
    </row>
    <row r="42" ht="15.75" customHeight="1"/>
    <row r="43" ht="15.75" customHeight="1">
      <c r="C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/>
    <row r="65" ht="15.75" customHeight="1"/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C67" s="4"/>
    </row>
    <row r="68" ht="15.75" customHeight="1">
      <c r="A68" s="4"/>
      <c r="B68" s="4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A69" s="4"/>
      <c r="B69" s="4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A70" s="4"/>
      <c r="B70" s="4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A71" s="4"/>
      <c r="B71" s="4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A72" s="4"/>
      <c r="B72" s="4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4"/>
      <c r="B73" s="4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4"/>
      <c r="B74" s="4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4"/>
      <c r="B75" s="4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4"/>
      <c r="B76" s="4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4"/>
      <c r="B77" s="4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A78" s="4"/>
      <c r="B78" s="4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A79" s="4"/>
      <c r="B79" s="4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A80" s="4"/>
      <c r="B80" s="4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A81" s="4"/>
      <c r="B81" s="4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4"/>
      <c r="B82" s="4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/>
      <c r="B83" s="4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4"/>
      <c r="B84" s="4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4"/>
      <c r="B85" s="4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/>
      <c r="B86" s="4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A87" s="4"/>
      <c r="B87" s="4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7:B17"/>
    <mergeCell ref="C18:K18"/>
    <mergeCell ref="L18:T18"/>
    <mergeCell ref="C43:L43"/>
    <mergeCell ref="C67:L6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2023-09-18T21:35:55Z</dcterms:created>
  <dc:creator>Emil Larose</dc:creator>
</cp:coreProperties>
</file>