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jm75583/Dropbox/teaching/TEMBA 2024/Examples/"/>
    </mc:Choice>
  </mc:AlternateContent>
  <xr:revisionPtr revIDLastSave="0" documentId="8_{2088FEE3-1C72-E44D-855D-4E96356C9205}" xr6:coauthVersionLast="47" xr6:coauthVersionMax="47" xr10:uidLastSave="{00000000-0000-0000-0000-000000000000}"/>
  <bookViews>
    <workbookView xWindow="15420" yWindow="4780" windowWidth="37080" windowHeight="22260" xr2:uid="{3CF9FE94-B9CD-314A-A1BA-38B0C10C339F}"/>
  </bookViews>
  <sheets>
    <sheet name="Plot of Returns" sheetId="3" r:id="rId1"/>
    <sheet name="Portfolio" sheetId="1" r:id="rId2"/>
    <sheet name="Data" sheetId="2" r:id="rId3"/>
  </sheets>
  <definedNames>
    <definedName name="solver_adj" localSheetId="1" hidden="1">Portfolio!$G$23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Portfolio!$G$23</definedName>
    <definedName name="solver_lhs2" localSheetId="1" hidden="1">Portfolio!$G$23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Portfolio!$L$23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E5" i="1"/>
  <c r="F2" i="1"/>
  <c r="G2" i="1" s="1"/>
  <c r="F3" i="1"/>
  <c r="E3" i="1"/>
  <c r="E2" i="1"/>
  <c r="H13" i="1"/>
  <c r="H14" i="1"/>
  <c r="H15" i="1"/>
  <c r="H16" i="1"/>
  <c r="H17" i="1"/>
  <c r="H18" i="1"/>
  <c r="H19" i="1"/>
  <c r="H20" i="1"/>
  <c r="H21" i="1"/>
  <c r="H22" i="1"/>
  <c r="H12" i="1"/>
  <c r="J23" i="1" l="1"/>
  <c r="K23" i="1" s="1"/>
  <c r="I23" i="1"/>
  <c r="I14" i="1"/>
  <c r="I16" i="1"/>
  <c r="I12" i="1"/>
  <c r="G3" i="1"/>
  <c r="H3" i="1" s="1"/>
  <c r="J12" i="1"/>
  <c r="K12" i="1" s="1"/>
  <c r="I13" i="1"/>
  <c r="I15" i="1"/>
  <c r="I17" i="1"/>
  <c r="I18" i="1"/>
  <c r="I19" i="1"/>
  <c r="I20" i="1"/>
  <c r="I21" i="1"/>
  <c r="I2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H2" i="1"/>
  <c r="E6" i="1" l="1"/>
  <c r="L23" i="1"/>
  <c r="L12" i="1"/>
  <c r="L22" i="1"/>
  <c r="L21" i="1"/>
  <c r="L20" i="1"/>
  <c r="L19" i="1"/>
  <c r="L18" i="1"/>
  <c r="L17" i="1"/>
  <c r="L16" i="1"/>
  <c r="L15" i="1"/>
  <c r="L14" i="1"/>
  <c r="L13" i="1"/>
</calcChain>
</file>

<file path=xl/sharedStrings.xml><?xml version="1.0" encoding="utf-8"?>
<sst xmlns="http://schemas.openxmlformats.org/spreadsheetml/2006/main" count="18" uniqueCount="13">
  <si>
    <t>F</t>
  </si>
  <si>
    <t>TSLA</t>
  </si>
  <si>
    <t>Expected Value</t>
  </si>
  <si>
    <t>Variance</t>
  </si>
  <si>
    <t>sd</t>
  </si>
  <si>
    <t>SR</t>
  </si>
  <si>
    <t>Cov</t>
  </si>
  <si>
    <t>correlation</t>
  </si>
  <si>
    <t>EV</t>
  </si>
  <si>
    <t>Var</t>
  </si>
  <si>
    <t>SD</t>
  </si>
  <si>
    <t>Ford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</si>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</sst>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</a:t>
            </a:r>
            <a:r>
              <a:rPr lang="en-US" baseline="0"/>
              <a:t> Returns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680664916885392E-2"/>
          <c:y val="0.1750116652085156"/>
          <c:w val="0.8839860017497812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Monthly Returns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Portfolio!$A$2:$A$61</c:f>
              <c:numCache>
                <c:formatCode>General</c:formatCode>
                <c:ptCount val="60"/>
                <c:pt idx="0">
                  <c:v>8.672294704528019</c:v>
                </c:pt>
                <c:pt idx="1">
                  <c:v>-7.0613409415121282</c:v>
                </c:pt>
                <c:pt idx="2">
                  <c:v>-6.4386317907444726</c:v>
                </c:pt>
                <c:pt idx="3">
                  <c:v>0.95108695652173092</c:v>
                </c:pt>
                <c:pt idx="4">
                  <c:v>25.692041522491337</c:v>
                </c:pt>
                <c:pt idx="5">
                  <c:v>-6.0260586319218268</c:v>
                </c:pt>
                <c:pt idx="6">
                  <c:v>3.2013479359730481</c:v>
                </c:pt>
                <c:pt idx="7">
                  <c:v>9.8591549295774534</c:v>
                </c:pt>
                <c:pt idx="8">
                  <c:v>19.523269012485798</c:v>
                </c:pt>
                <c:pt idx="9">
                  <c:v>-4.0393013100436788</c:v>
                </c:pt>
                <c:pt idx="10">
                  <c:v>15.964240102171136</c:v>
                </c:pt>
                <c:pt idx="11">
                  <c:v>15.201192250372584</c:v>
                </c:pt>
                <c:pt idx="12">
                  <c:v>-1.624815361890686</c:v>
                </c:pt>
                <c:pt idx="13">
                  <c:v>2.5563909774436078</c:v>
                </c:pt>
                <c:pt idx="14">
                  <c:v>8.3606557377049295</c:v>
                </c:pt>
                <c:pt idx="15">
                  <c:v>6.1082024432809705</c:v>
                </c:pt>
                <c:pt idx="16">
                  <c:v>13.745019920318734</c:v>
                </c:pt>
                <c:pt idx="17">
                  <c:v>9.9352051835853139</c:v>
                </c:pt>
                <c:pt idx="18">
                  <c:v>-32.067510548523209</c:v>
                </c:pt>
                <c:pt idx="19">
                  <c:v>-21.355932203389827</c:v>
                </c:pt>
                <c:pt idx="20">
                  <c:v>-5.0592034445640355</c:v>
                </c:pt>
                <c:pt idx="21">
                  <c:v>2.422907488986791</c:v>
                </c:pt>
                <c:pt idx="22">
                  <c:v>4.8611111111111098</c:v>
                </c:pt>
                <c:pt idx="23">
                  <c:v>-6.5288356909684406</c:v>
                </c:pt>
              </c:numCache>
            </c:numRef>
          </c:xVal>
          <c:yVal>
            <c:numRef>
              <c:f>Portfolio!$B$2:$B$61</c:f>
              <c:numCache>
                <c:formatCode>General</c:formatCode>
                <c:ptCount val="60"/>
                <c:pt idx="0">
                  <c:v>5.6397197489597364</c:v>
                </c:pt>
                <c:pt idx="1">
                  <c:v>5.1028616880654107</c:v>
                </c:pt>
                <c:pt idx="2">
                  <c:v>0.47959031417920456</c:v>
                </c:pt>
                <c:pt idx="3">
                  <c:v>8.2669655797015338</c:v>
                </c:pt>
                <c:pt idx="4">
                  <c:v>-11.165107983842079</c:v>
                </c:pt>
                <c:pt idx="5">
                  <c:v>3.060852906582606</c:v>
                </c:pt>
                <c:pt idx="6">
                  <c:v>-3.2139837080842391</c:v>
                </c:pt>
                <c:pt idx="7">
                  <c:v>-17.04429215381515</c:v>
                </c:pt>
                <c:pt idx="8">
                  <c:v>10.295222366497562</c:v>
                </c:pt>
                <c:pt idx="9">
                  <c:v>18.085973434766888</c:v>
                </c:pt>
                <c:pt idx="10">
                  <c:v>44.060917271509332</c:v>
                </c:pt>
                <c:pt idx="11">
                  <c:v>-11.961158616405637</c:v>
                </c:pt>
                <c:pt idx="12">
                  <c:v>-14.563674436501552</c:v>
                </c:pt>
                <c:pt idx="13">
                  <c:v>71.929344950156192</c:v>
                </c:pt>
                <c:pt idx="14">
                  <c:v>32.110812968593351</c:v>
                </c:pt>
                <c:pt idx="15">
                  <c:v>25.85198206552479</c:v>
                </c:pt>
                <c:pt idx="16">
                  <c:v>10.596032068769068</c:v>
                </c:pt>
                <c:pt idx="17">
                  <c:v>55.134925900888447</c:v>
                </c:pt>
                <c:pt idx="18">
                  <c:v>-26.327921613135043</c:v>
                </c:pt>
                <c:pt idx="19">
                  <c:v>-0.84608871804670871</c:v>
                </c:pt>
                <c:pt idx="20">
                  <c:v>53.255602588537187</c:v>
                </c:pt>
                <c:pt idx="21">
                  <c:v>26.99757408914272</c:v>
                </c:pt>
                <c:pt idx="22">
                  <c:v>4.3057712588093286</c:v>
                </c:pt>
                <c:pt idx="23">
                  <c:v>30.401658385093153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3-0B43-80A9-DE3646E0A28C}"/>
            </c:ext>
          </c:extLst>
        </c:ser>
        <c:ser>
          <c:idx val="1"/>
          <c:order val="1"/>
          <c:tx>
            <c:v>Ave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bg1">
                    <a:lumMod val="65000"/>
                  </a:schemeClr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6-6A83-0B43-80A9-DE3646E0A28C}"/>
              </c:ext>
            </c:extLst>
          </c:dPt>
          <c:xVal>
            <c:numLit>
              <c:formatCode>General</c:formatCode>
              <c:ptCount val="2"/>
              <c:pt idx="0">
                <c:v>-80</c:v>
              </c:pt>
              <c:pt idx="1">
                <c:v>80</c:v>
              </c:pt>
            </c:numLit>
          </c:xVal>
          <c:yVal>
            <c:numLit>
              <c:formatCode>General</c:formatCode>
              <c:ptCount val="2"/>
              <c:pt idx="0">
                <c:v>13.35</c:v>
              </c:pt>
              <c:pt idx="1">
                <c:v>13.35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A83-0B43-80A9-DE3646E0A28C}"/>
            </c:ext>
          </c:extLst>
        </c:ser>
        <c:ser>
          <c:idx val="2"/>
          <c:order val="2"/>
          <c:spPr>
            <a:ln w="19050"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bg1">
                    <a:lumMod val="65000"/>
                  </a:schemeClr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9-6A83-0B43-80A9-DE3646E0A28C}"/>
              </c:ext>
            </c:extLst>
          </c:dPt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2.36</c:v>
              </c:pt>
              <c:pt idx="1">
                <c:v>2.36</c:v>
              </c:pt>
            </c:numLit>
          </c:xVal>
          <c:yVal>
            <c:numLit>
              <c:formatCode>General</c:formatCode>
              <c:ptCount val="2"/>
              <c:pt idx="0">
                <c:v>-80</c:v>
              </c:pt>
              <c:pt idx="1">
                <c:v>80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A83-0B43-80A9-DE3646E0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67088"/>
        <c:axId val="649401984"/>
      </c:scatterChart>
      <c:valAx>
        <c:axId val="649367088"/>
        <c:scaling>
          <c:orientation val="minMax"/>
          <c:max val="8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1984"/>
        <c:crosses val="autoZero"/>
        <c:crossBetween val="midCat"/>
      </c:valAx>
      <c:valAx>
        <c:axId val="649401984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67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34628</xdr:colOff>
      <xdr:row>0</xdr:row>
      <xdr:rowOff>23721</xdr:rowOff>
    </xdr:from>
    <xdr:to>
      <xdr:col>6</xdr:col>
      <xdr:colOff>257595</xdr:colOff>
      <xdr:row>25</xdr:row>
      <xdr:rowOff>17972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2AEE-1C19-F005-F084-B736ED505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F660-3078-F24B-904D-FEE755B6AE02}">
  <dimension ref="A1"/>
  <sheetViews>
    <sheetView tabSelected="1" zoomScale="212" zoomScaleNormal="212" workbookViewId="0">
      <selection activeCell="I7" sqref="I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3B0F-AB50-F844-8966-3A76689527C1}">
  <dimension ref="A1:L25"/>
  <sheetViews>
    <sheetView zoomScale="200" zoomScaleNormal="200" workbookViewId="0">
      <selection activeCell="E10" sqref="E10"/>
    </sheetView>
  </sheetViews>
  <sheetFormatPr baseColWidth="10" defaultColWidth="11" defaultRowHeight="15" x14ac:dyDescent="0.2"/>
  <cols>
    <col min="4" max="4" width="10.5" customWidth="1"/>
    <col min="5" max="5" width="13.1640625" customWidth="1"/>
    <col min="6" max="6" width="8.33203125" customWidth="1"/>
    <col min="7" max="7" width="6.5" customWidth="1"/>
    <col min="8" max="8" width="6" customWidth="1"/>
    <col min="12" max="12" width="6.5" customWidth="1"/>
  </cols>
  <sheetData>
    <row r="1" spans="1:12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</row>
    <row r="2" spans="1:12" x14ac:dyDescent="0.2">
      <c r="A2">
        <v>8.672294704528019</v>
      </c>
      <c r="B2">
        <v>5.6397197489597364</v>
      </c>
      <c r="D2" t="s">
        <v>0</v>
      </c>
      <c r="E2">
        <f>AVERAGE(A2:A61)</f>
        <v>2.3688537647080952</v>
      </c>
      <c r="F2">
        <f>_xlfn.VAR.S(A2:A61)</f>
        <v>161.13706990265453</v>
      </c>
      <c r="G2">
        <f>SQRT(F2)</f>
        <v>12.693977702148942</v>
      </c>
      <c r="H2">
        <f>E2/G2</f>
        <v>0.18661240946618932</v>
      </c>
    </row>
    <row r="3" spans="1:12" x14ac:dyDescent="0.2">
      <c r="A3">
        <v>-7.0613409415121282</v>
      </c>
      <c r="B3">
        <v>5.1028616880654107</v>
      </c>
      <c r="D3" t="s">
        <v>1</v>
      </c>
      <c r="E3">
        <f>AVERAGE(B2:B61)</f>
        <v>13.352232514831089</v>
      </c>
      <c r="F3">
        <f>_xlfn.VAR.S(B2:B61)</f>
        <v>619.09747934507232</v>
      </c>
      <c r="G3">
        <f>SQRT(F3)</f>
        <v>24.881669544969693</v>
      </c>
      <c r="H3">
        <f>E3/G3</f>
        <v>0.53662928408799238</v>
      </c>
    </row>
    <row r="4" spans="1:12" x14ac:dyDescent="0.2">
      <c r="A4">
        <v>-6.4386317907444726</v>
      </c>
      <c r="B4">
        <v>0.47959031417920456</v>
      </c>
    </row>
    <row r="5" spans="1:12" x14ac:dyDescent="0.2">
      <c r="A5">
        <v>0.95108695652173092</v>
      </c>
      <c r="B5">
        <v>8.2669655797015338</v>
      </c>
      <c r="D5" t="s">
        <v>6</v>
      </c>
      <c r="E5">
        <f>_xlfn.COVARIANCE.S(A2:A61,B2:B61)</f>
        <v>53.588407815759439</v>
      </c>
    </row>
    <row r="6" spans="1:12" x14ac:dyDescent="0.2">
      <c r="A6">
        <v>25.692041522491337</v>
      </c>
      <c r="B6">
        <v>-11.165107983842079</v>
      </c>
      <c r="D6" t="s">
        <v>7</v>
      </c>
      <c r="E6">
        <f>E5/(G2*G3)</f>
        <v>0.1696655247898502</v>
      </c>
    </row>
    <row r="7" spans="1:12" x14ac:dyDescent="0.2">
      <c r="A7">
        <v>-6.0260586319218268</v>
      </c>
      <c r="B7">
        <v>3.060852906582606</v>
      </c>
    </row>
    <row r="8" spans="1:12" x14ac:dyDescent="0.2">
      <c r="A8">
        <v>3.2013479359730481</v>
      </c>
      <c r="B8">
        <v>-3.2139837080842391</v>
      </c>
    </row>
    <row r="9" spans="1:12" x14ac:dyDescent="0.2">
      <c r="A9">
        <v>9.8591549295774534</v>
      </c>
      <c r="B9">
        <v>-17.04429215381515</v>
      </c>
    </row>
    <row r="10" spans="1:12" x14ac:dyDescent="0.2">
      <c r="A10">
        <v>19.523269012485798</v>
      </c>
      <c r="B10">
        <v>10.295222366497562</v>
      </c>
    </row>
    <row r="11" spans="1:12" x14ac:dyDescent="0.2">
      <c r="A11">
        <v>-4.0393013100436788</v>
      </c>
      <c r="B11">
        <v>18.085973434766888</v>
      </c>
      <c r="G11" t="s">
        <v>0</v>
      </c>
      <c r="H11" t="s">
        <v>1</v>
      </c>
      <c r="I11" t="s">
        <v>8</v>
      </c>
      <c r="J11" t="s">
        <v>9</v>
      </c>
      <c r="K11" t="s">
        <v>10</v>
      </c>
      <c r="L11" t="s">
        <v>5</v>
      </c>
    </row>
    <row r="12" spans="1:12" x14ac:dyDescent="0.2">
      <c r="A12">
        <v>15.964240102171136</v>
      </c>
      <c r="B12">
        <v>44.060917271509332</v>
      </c>
      <c r="G12">
        <v>1</v>
      </c>
      <c r="H12">
        <f>(1-G12)</f>
        <v>0</v>
      </c>
      <c r="I12">
        <f>G12*$E$2+H12*$E$3</f>
        <v>2.3688537647080952</v>
      </c>
      <c r="J12">
        <f>G12^2*$F$2+H12^2*$F$3+2*G12*H12*$E$5</f>
        <v>161.13706990265453</v>
      </c>
      <c r="K12">
        <f>SQRT(J12)</f>
        <v>12.693977702148942</v>
      </c>
      <c r="L12">
        <f>I12/K12</f>
        <v>0.18661240946618932</v>
      </c>
    </row>
    <row r="13" spans="1:12" x14ac:dyDescent="0.2">
      <c r="A13">
        <v>15.201192250372584</v>
      </c>
      <c r="B13">
        <v>-11.961158616405637</v>
      </c>
      <c r="G13">
        <v>0.9</v>
      </c>
      <c r="H13">
        <f t="shared" ref="H13:H22" si="0">(1-G13)</f>
        <v>9.9999999999999978E-2</v>
      </c>
      <c r="I13">
        <f t="shared" ref="I13:I22" si="1">G13*$E$2+H13*$E$3</f>
        <v>3.4671916397203941</v>
      </c>
      <c r="J13">
        <f t="shared" ref="J13:J22" si="2">G13^2*$F$2+H13^2*$F$3+2*G13*H13*$E$5</f>
        <v>146.35791482143759</v>
      </c>
      <c r="K13">
        <f t="shared" ref="K13:K22" si="3">SQRT(J13)</f>
        <v>12.097847528442305</v>
      </c>
      <c r="L13">
        <f t="shared" ref="L13:L22" si="4">I13/K13</f>
        <v>0.28659574619112621</v>
      </c>
    </row>
    <row r="14" spans="1:12" x14ac:dyDescent="0.2">
      <c r="A14">
        <v>-1.624815361890686</v>
      </c>
      <c r="B14">
        <v>-14.563674436501552</v>
      </c>
      <c r="G14">
        <v>0.8</v>
      </c>
      <c r="H14">
        <f t="shared" si="0"/>
        <v>0.19999999999999996</v>
      </c>
      <c r="I14">
        <f>G14*$E$2+H14*$E$3</f>
        <v>4.5655295147326935</v>
      </c>
      <c r="J14">
        <f t="shared" si="2"/>
        <v>145.03991441254482</v>
      </c>
      <c r="K14">
        <f t="shared" si="3"/>
        <v>12.043251820523592</v>
      </c>
      <c r="L14">
        <f t="shared" si="4"/>
        <v>0.37909441592446935</v>
      </c>
    </row>
    <row r="15" spans="1:12" x14ac:dyDescent="0.2">
      <c r="A15">
        <v>2.5563909774436078</v>
      </c>
      <c r="B15">
        <v>71.929344950156192</v>
      </c>
      <c r="G15">
        <v>0.7</v>
      </c>
      <c r="H15">
        <f t="shared" si="0"/>
        <v>0.30000000000000004</v>
      </c>
      <c r="I15">
        <f t="shared" si="1"/>
        <v>5.6638673897449934</v>
      </c>
      <c r="J15">
        <f t="shared" si="2"/>
        <v>157.18306867597619</v>
      </c>
      <c r="K15">
        <f t="shared" si="3"/>
        <v>12.537267193291216</v>
      </c>
      <c r="L15">
        <f t="shared" si="4"/>
        <v>0.45176251749470336</v>
      </c>
    </row>
    <row r="16" spans="1:12" x14ac:dyDescent="0.2">
      <c r="A16">
        <v>8.3606557377049295</v>
      </c>
      <c r="B16">
        <v>32.110812968593351</v>
      </c>
      <c r="G16">
        <v>0.6</v>
      </c>
      <c r="H16">
        <f t="shared" si="0"/>
        <v>0.4</v>
      </c>
      <c r="I16">
        <f>G16*$E$2+H16*$E$3</f>
        <v>6.7622052647572932</v>
      </c>
      <c r="J16">
        <f t="shared" si="2"/>
        <v>182.78737761173173</v>
      </c>
      <c r="K16">
        <f t="shared" si="3"/>
        <v>13.519888224823893</v>
      </c>
      <c r="L16">
        <f t="shared" si="4"/>
        <v>0.5001672463786494</v>
      </c>
    </row>
    <row r="17" spans="1:12" x14ac:dyDescent="0.2">
      <c r="A17">
        <v>6.1082024432809705</v>
      </c>
      <c r="B17">
        <v>25.85198206552479</v>
      </c>
      <c r="G17">
        <v>0.5</v>
      </c>
      <c r="H17">
        <f t="shared" si="0"/>
        <v>0.5</v>
      </c>
      <c r="I17">
        <f t="shared" si="1"/>
        <v>7.8605431397695922</v>
      </c>
      <c r="J17">
        <f t="shared" si="2"/>
        <v>221.85284121981141</v>
      </c>
      <c r="K17">
        <f t="shared" si="3"/>
        <v>14.894725281783865</v>
      </c>
      <c r="L17">
        <f t="shared" si="4"/>
        <v>0.52774005502357113</v>
      </c>
    </row>
    <row r="18" spans="1:12" x14ac:dyDescent="0.2">
      <c r="A18">
        <v>13.745019920318734</v>
      </c>
      <c r="B18">
        <v>10.596032068769068</v>
      </c>
      <c r="G18">
        <v>0.4</v>
      </c>
      <c r="H18">
        <f t="shared" si="0"/>
        <v>0.6</v>
      </c>
      <c r="I18">
        <f t="shared" si="1"/>
        <v>8.9588810147818911</v>
      </c>
      <c r="J18">
        <f t="shared" si="2"/>
        <v>274.37945950021532</v>
      </c>
      <c r="K18">
        <f t="shared" si="3"/>
        <v>16.56440338497633</v>
      </c>
      <c r="L18">
        <f t="shared" si="4"/>
        <v>0.54085141532519454</v>
      </c>
    </row>
    <row r="19" spans="1:12" x14ac:dyDescent="0.2">
      <c r="A19">
        <v>9.9352051835853139</v>
      </c>
      <c r="B19">
        <v>55.134925900888447</v>
      </c>
      <c r="G19">
        <v>0.3</v>
      </c>
      <c r="H19">
        <f t="shared" si="0"/>
        <v>0.7</v>
      </c>
      <c r="I19">
        <f t="shared" si="1"/>
        <v>10.057218889794189</v>
      </c>
      <c r="J19">
        <f t="shared" si="2"/>
        <v>340.36723245294326</v>
      </c>
      <c r="K19">
        <f t="shared" si="3"/>
        <v>18.449044215160395</v>
      </c>
      <c r="L19">
        <f t="shared" si="4"/>
        <v>0.54513495509592458</v>
      </c>
    </row>
    <row r="20" spans="1:12" x14ac:dyDescent="0.2">
      <c r="A20">
        <v>-32.067510548523209</v>
      </c>
      <c r="B20">
        <v>-26.327921613135043</v>
      </c>
      <c r="G20">
        <v>0.2</v>
      </c>
      <c r="H20">
        <f t="shared" si="0"/>
        <v>0.8</v>
      </c>
      <c r="I20">
        <f t="shared" si="1"/>
        <v>11.155556764806491</v>
      </c>
      <c r="J20">
        <f t="shared" si="2"/>
        <v>419.81616007799562</v>
      </c>
      <c r="K20">
        <f t="shared" si="3"/>
        <v>20.489415806166743</v>
      </c>
      <c r="L20">
        <f t="shared" si="4"/>
        <v>0.54445460379836597</v>
      </c>
    </row>
    <row r="21" spans="1:12" x14ac:dyDescent="0.2">
      <c r="A21">
        <v>-21.355932203389827</v>
      </c>
      <c r="B21">
        <v>-0.84608871804670871</v>
      </c>
      <c r="G21">
        <v>0.1</v>
      </c>
      <c r="H21">
        <f t="shared" si="0"/>
        <v>0.9</v>
      </c>
      <c r="I21">
        <f t="shared" si="1"/>
        <v>12.253894639818789</v>
      </c>
      <c r="J21">
        <f t="shared" si="2"/>
        <v>512.72624237537184</v>
      </c>
      <c r="K21">
        <f t="shared" si="3"/>
        <v>22.643459152156321</v>
      </c>
      <c r="L21">
        <f t="shared" si="4"/>
        <v>0.54116707864627911</v>
      </c>
    </row>
    <row r="22" spans="1:12" x14ac:dyDescent="0.2">
      <c r="A22">
        <v>-5.0592034445640355</v>
      </c>
      <c r="B22">
        <v>53.255602588537187</v>
      </c>
      <c r="G22">
        <v>0</v>
      </c>
      <c r="H22">
        <f t="shared" si="0"/>
        <v>1</v>
      </c>
      <c r="I22">
        <f t="shared" si="1"/>
        <v>13.352232514831089</v>
      </c>
      <c r="J22">
        <f t="shared" si="2"/>
        <v>619.09747934507232</v>
      </c>
      <c r="K22">
        <f t="shared" si="3"/>
        <v>24.881669544969693</v>
      </c>
      <c r="L22">
        <f t="shared" si="4"/>
        <v>0.53662928408799238</v>
      </c>
    </row>
    <row r="23" spans="1:12" x14ac:dyDescent="0.2">
      <c r="A23">
        <v>2.422907488986791</v>
      </c>
      <c r="B23">
        <v>26.99757408914272</v>
      </c>
      <c r="G23">
        <v>0.27057922409443325</v>
      </c>
      <c r="H23">
        <f t="shared" ref="H23" si="5">(1-G23)</f>
        <v>0.72942077590556675</v>
      </c>
      <c r="I23">
        <f t="shared" ref="I23" si="6">G23*$E$2+H23*$E$3</f>
        <v>10.380358414687523</v>
      </c>
      <c r="J23">
        <f t="shared" ref="J23" si="7">G23^2*$F$2+H23^2*$F$3+2*G23*H23*$E$5</f>
        <v>362.34412202978291</v>
      </c>
      <c r="K23">
        <f t="shared" ref="K23" si="8">SQRT(J23)</f>
        <v>19.035338768453347</v>
      </c>
      <c r="L23">
        <f t="shared" ref="L23" si="9">I23/K23</f>
        <v>0.5453203928206708</v>
      </c>
    </row>
    <row r="24" spans="1:12" x14ac:dyDescent="0.2">
      <c r="A24">
        <v>4.8611111111111098</v>
      </c>
      <c r="B24">
        <v>4.3057712588093286</v>
      </c>
    </row>
    <row r="25" spans="1:12" x14ac:dyDescent="0.2">
      <c r="A25">
        <v>-6.5288356909684406</v>
      </c>
      <c r="B25">
        <v>30.401658385093153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AD1C-A10B-0743-AA08-DE3165CAE7A8}">
  <dimension ref="A1:C61"/>
  <sheetViews>
    <sheetView topLeftCell="A5" workbookViewId="0">
      <selection activeCell="B38" sqref="B38:B61"/>
    </sheetView>
  </sheetViews>
  <sheetFormatPr baseColWidth="10" defaultColWidth="11" defaultRowHeight="15" x14ac:dyDescent="0.2"/>
  <cols>
    <col min="3" max="3" width="11" style="1"/>
  </cols>
  <sheetData>
    <row r="1" spans="1:3" x14ac:dyDescent="0.2">
      <c r="A1" t="s">
        <v>12</v>
      </c>
      <c r="B1" t="s">
        <v>11</v>
      </c>
    </row>
    <row r="2" spans="1:3" x14ac:dyDescent="0.2">
      <c r="A2">
        <v>-2.1616422861941316</v>
      </c>
      <c r="B2">
        <v>-0.90252707581227121</v>
      </c>
      <c r="C2" s="1">
        <v>45538</v>
      </c>
    </row>
    <row r="3" spans="1:3" x14ac:dyDescent="0.2">
      <c r="A3">
        <v>-5.9642500244696652</v>
      </c>
      <c r="B3">
        <v>3.0386740331491722</v>
      </c>
      <c r="C3" s="1">
        <v>45505</v>
      </c>
    </row>
    <row r="4" spans="1:3" x14ac:dyDescent="0.2">
      <c r="A4">
        <v>15.446225441324739</v>
      </c>
      <c r="B4">
        <v>-13.853503184713377</v>
      </c>
      <c r="C4" s="1">
        <v>45474</v>
      </c>
    </row>
    <row r="5" spans="1:3" x14ac:dyDescent="0.2">
      <c r="A5">
        <v>11.087407761539106</v>
      </c>
      <c r="B5">
        <v>2.3673469387755031</v>
      </c>
      <c r="C5" s="1">
        <v>45444</v>
      </c>
    </row>
    <row r="6" spans="1:3" x14ac:dyDescent="0.2">
      <c r="A6">
        <v>-2.1538450549450507</v>
      </c>
      <c r="B6">
        <v>-0.24671052631578422</v>
      </c>
      <c r="C6" s="1">
        <v>45413</v>
      </c>
    </row>
    <row r="7" spans="1:3" x14ac:dyDescent="0.2">
      <c r="A7">
        <v>4.0358750529133864</v>
      </c>
      <c r="B7">
        <v>-8.8522130532633145</v>
      </c>
      <c r="C7" s="1">
        <v>45383</v>
      </c>
    </row>
    <row r="8" spans="1:3" x14ac:dyDescent="0.2">
      <c r="A8">
        <v>-12.332939610354282</v>
      </c>
      <c r="B8">
        <v>5.9856344772545889</v>
      </c>
      <c r="C8" s="1">
        <v>45352</v>
      </c>
    </row>
    <row r="9" spans="1:3" x14ac:dyDescent="0.2">
      <c r="A9">
        <v>7.0981458885941695</v>
      </c>
      <c r="B9">
        <v>5.2453468697123453</v>
      </c>
      <c r="C9" s="1">
        <v>45323</v>
      </c>
    </row>
    <row r="10" spans="1:3" x14ac:dyDescent="0.2">
      <c r="A10">
        <v>-25.107968849104534</v>
      </c>
      <c r="B10">
        <v>-2.6578073089700873</v>
      </c>
      <c r="C10" s="1">
        <v>45292</v>
      </c>
    </row>
    <row r="11" spans="1:3" x14ac:dyDescent="0.2">
      <c r="A11">
        <v>6.5797362382248332</v>
      </c>
      <c r="B11">
        <v>18.464528668610306</v>
      </c>
      <c r="C11" s="1">
        <v>45261</v>
      </c>
    </row>
    <row r="12" spans="1:3" x14ac:dyDescent="0.2">
      <c r="A12">
        <v>17.663208310343354</v>
      </c>
      <c r="B12">
        <v>4.2682926829268286</v>
      </c>
      <c r="C12" s="1">
        <v>45231</v>
      </c>
    </row>
    <row r="13" spans="1:3" x14ac:dyDescent="0.2">
      <c r="A13">
        <v>-17.960868575310389</v>
      </c>
      <c r="B13">
        <v>-21.243941841680133</v>
      </c>
      <c r="C13" s="1">
        <v>45200</v>
      </c>
    </row>
    <row r="14" spans="1:3" x14ac:dyDescent="0.2">
      <c r="A14">
        <v>-2.7365345278498689</v>
      </c>
      <c r="B14">
        <v>2.1381578947368403</v>
      </c>
      <c r="C14" s="1">
        <v>45170</v>
      </c>
    </row>
    <row r="15" spans="1:3" x14ac:dyDescent="0.2">
      <c r="A15">
        <v>-3.0721936050404284</v>
      </c>
      <c r="B15">
        <v>-7.7566539923954334</v>
      </c>
      <c r="C15" s="1">
        <v>45139</v>
      </c>
    </row>
    <row r="16" spans="1:3" x14ac:dyDescent="0.2">
      <c r="A16">
        <v>-3.2767902375055074</v>
      </c>
      <c r="B16">
        <v>-12.805280528052801</v>
      </c>
      <c r="C16" s="1">
        <v>45108</v>
      </c>
    </row>
    <row r="17" spans="1:3" x14ac:dyDescent="0.2">
      <c r="A17">
        <v>29.211705498034558</v>
      </c>
      <c r="B17">
        <v>25.352112676056343</v>
      </c>
      <c r="C17" s="1">
        <v>45078</v>
      </c>
    </row>
    <row r="18" spans="1:3" x14ac:dyDescent="0.2">
      <c r="A18">
        <v>24.980079364835198</v>
      </c>
      <c r="B18">
        <v>-8.3263946711072331E-2</v>
      </c>
      <c r="C18" s="1">
        <v>45047</v>
      </c>
    </row>
    <row r="19" spans="1:3" x14ac:dyDescent="0.2">
      <c r="A19">
        <v>-17.808016251152686</v>
      </c>
      <c r="B19">
        <v>-5.1875498802872997</v>
      </c>
      <c r="C19" s="1">
        <v>45017</v>
      </c>
    </row>
    <row r="20" spans="1:3" x14ac:dyDescent="0.2">
      <c r="A20">
        <v>0.60617814730979569</v>
      </c>
      <c r="B20">
        <v>2.0242914979757085</v>
      </c>
      <c r="C20" s="1">
        <v>44986</v>
      </c>
    </row>
    <row r="21" spans="1:3" x14ac:dyDescent="0.2">
      <c r="A21">
        <v>18.298929313352865</v>
      </c>
      <c r="B21">
        <v>-10.724852071005913</v>
      </c>
      <c r="C21" s="1">
        <v>44958</v>
      </c>
    </row>
    <row r="22" spans="1:3" x14ac:dyDescent="0.2">
      <c r="A22">
        <v>46.214231060907984</v>
      </c>
      <c r="B22">
        <v>14.29780033840947</v>
      </c>
      <c r="C22" s="1">
        <v>44927</v>
      </c>
    </row>
    <row r="23" spans="1:3" x14ac:dyDescent="0.2">
      <c r="A23">
        <v>-37.497463593490323</v>
      </c>
      <c r="B23">
        <v>-17.459190915542933</v>
      </c>
      <c r="C23" s="1">
        <v>44896</v>
      </c>
    </row>
    <row r="24" spans="1:3" x14ac:dyDescent="0.2">
      <c r="A24">
        <v>-16.812649218380916</v>
      </c>
      <c r="B24">
        <v>2.4318349299926312</v>
      </c>
      <c r="C24" s="1">
        <v>44866</v>
      </c>
    </row>
    <row r="25" spans="1:3" x14ac:dyDescent="0.2">
      <c r="A25">
        <v>-10.593322986247541</v>
      </c>
      <c r="B25">
        <v>17.486818980667824</v>
      </c>
      <c r="C25" s="1">
        <v>44835</v>
      </c>
    </row>
    <row r="26" spans="1:3" x14ac:dyDescent="0.2">
      <c r="A26">
        <v>-2.6891141498220179</v>
      </c>
      <c r="B26">
        <v>-25.827814569536429</v>
      </c>
      <c r="C26" s="1">
        <v>44805</v>
      </c>
    </row>
    <row r="27" spans="1:3" x14ac:dyDescent="0.2">
      <c r="A27">
        <v>-8.5193077942656057</v>
      </c>
      <c r="B27">
        <v>3.9563437926330156</v>
      </c>
      <c r="C27" s="1">
        <v>44774</v>
      </c>
    </row>
    <row r="28" spans="1:3" x14ac:dyDescent="0.2">
      <c r="A28">
        <v>30.903081057268718</v>
      </c>
      <c r="B28">
        <v>32.342342342342342</v>
      </c>
      <c r="C28" s="1">
        <v>44743</v>
      </c>
    </row>
    <row r="29" spans="1:3" x14ac:dyDescent="0.2">
      <c r="A29">
        <v>-10.824198669854601</v>
      </c>
      <c r="B29">
        <v>-19.812680115273775</v>
      </c>
      <c r="C29" s="1">
        <v>44713</v>
      </c>
    </row>
    <row r="30" spans="1:3" x14ac:dyDescent="0.2">
      <c r="A30">
        <v>-11.909109241513782</v>
      </c>
      <c r="B30">
        <v>-2.4251069900142643</v>
      </c>
      <c r="C30" s="1">
        <v>44682</v>
      </c>
    </row>
    <row r="31" spans="1:3" x14ac:dyDescent="0.2">
      <c r="A31">
        <v>-19.459835948960688</v>
      </c>
      <c r="B31">
        <v>-16.754850088183428</v>
      </c>
      <c r="C31" s="1">
        <v>44652</v>
      </c>
    </row>
    <row r="32" spans="1:3" x14ac:dyDescent="0.2">
      <c r="A32">
        <v>23.907645053495724</v>
      </c>
      <c r="B32">
        <v>-2.8719126938541066</v>
      </c>
      <c r="C32" s="1">
        <v>44621</v>
      </c>
    </row>
    <row r="33" spans="1:3" x14ac:dyDescent="0.2">
      <c r="A33">
        <v>-6.9267832416401296</v>
      </c>
      <c r="B33">
        <v>-14.798650422190661</v>
      </c>
      <c r="C33" s="1">
        <v>44593</v>
      </c>
    </row>
    <row r="34" spans="1:3" x14ac:dyDescent="0.2">
      <c r="A34">
        <v>-18.386413079185182</v>
      </c>
      <c r="B34">
        <v>-4.5604184297132111</v>
      </c>
      <c r="C34" s="1">
        <v>44562</v>
      </c>
    </row>
    <row r="35" spans="1:3" x14ac:dyDescent="0.2">
      <c r="A35">
        <v>-8.9532138891684685</v>
      </c>
      <c r="B35">
        <v>5.8074429856058476</v>
      </c>
      <c r="C35" s="1">
        <v>44531</v>
      </c>
    </row>
    <row r="36" spans="1:3" x14ac:dyDescent="0.2">
      <c r="A36">
        <v>-2.0957031153374474E-2</v>
      </c>
      <c r="B36">
        <v>9.6571485714285643</v>
      </c>
      <c r="C36" s="1">
        <v>44501</v>
      </c>
    </row>
    <row r="37" spans="1:3" x14ac:dyDescent="0.2">
      <c r="A37">
        <v>43.114079679018509</v>
      </c>
      <c r="B37">
        <v>19.775596072931265</v>
      </c>
      <c r="C37" s="1">
        <v>44470</v>
      </c>
    </row>
    <row r="38" spans="1:3" x14ac:dyDescent="0.2">
      <c r="A38">
        <v>5.6397197489597364</v>
      </c>
      <c r="B38">
        <v>8.672294704528019</v>
      </c>
      <c r="C38" s="1">
        <v>44440</v>
      </c>
    </row>
    <row r="39" spans="1:3" x14ac:dyDescent="0.2">
      <c r="A39">
        <v>5.1028616880654107</v>
      </c>
      <c r="B39">
        <v>-7.0613409415121282</v>
      </c>
      <c r="C39" s="1">
        <v>44409</v>
      </c>
    </row>
    <row r="40" spans="1:3" x14ac:dyDescent="0.2">
      <c r="A40">
        <v>0.47959031417920456</v>
      </c>
      <c r="B40">
        <v>-6.4386317907444726</v>
      </c>
      <c r="C40" s="1">
        <v>44378</v>
      </c>
    </row>
    <row r="41" spans="1:3" x14ac:dyDescent="0.2">
      <c r="A41">
        <v>8.2669655797015338</v>
      </c>
      <c r="B41">
        <v>0.95108695652173092</v>
      </c>
      <c r="C41" s="1">
        <v>44348</v>
      </c>
    </row>
    <row r="42" spans="1:3" x14ac:dyDescent="0.2">
      <c r="A42">
        <v>-11.165107983842079</v>
      </c>
      <c r="B42">
        <v>25.692041522491337</v>
      </c>
      <c r="C42" s="1">
        <v>44317</v>
      </c>
    </row>
    <row r="43" spans="1:3" x14ac:dyDescent="0.2">
      <c r="A43">
        <v>3.060852906582606</v>
      </c>
      <c r="B43">
        <v>-6.0260586319218268</v>
      </c>
      <c r="C43" s="1">
        <v>44287</v>
      </c>
    </row>
    <row r="44" spans="1:3" x14ac:dyDescent="0.2">
      <c r="A44">
        <v>-3.2139837080842391</v>
      </c>
      <c r="B44">
        <v>3.2013479359730481</v>
      </c>
      <c r="C44" s="1">
        <v>44256</v>
      </c>
    </row>
    <row r="45" spans="1:3" x14ac:dyDescent="0.2">
      <c r="A45">
        <v>-17.04429215381515</v>
      </c>
      <c r="B45">
        <v>9.8591549295774534</v>
      </c>
      <c r="C45" s="1">
        <v>44228</v>
      </c>
    </row>
    <row r="46" spans="1:3" x14ac:dyDescent="0.2">
      <c r="A46">
        <v>10.295222366497562</v>
      </c>
      <c r="B46">
        <v>19.523269012485798</v>
      </c>
      <c r="C46" s="1">
        <v>44197</v>
      </c>
    </row>
    <row r="47" spans="1:3" x14ac:dyDescent="0.2">
      <c r="A47">
        <v>18.085973434766888</v>
      </c>
      <c r="B47">
        <v>-4.0393013100436788</v>
      </c>
      <c r="C47" s="1">
        <v>44166</v>
      </c>
    </row>
    <row r="48" spans="1:3" x14ac:dyDescent="0.2">
      <c r="A48">
        <v>44.060917271509332</v>
      </c>
      <c r="B48">
        <v>15.964240102171136</v>
      </c>
      <c r="C48" s="1">
        <v>44136</v>
      </c>
    </row>
    <row r="49" spans="1:3" x14ac:dyDescent="0.2">
      <c r="A49">
        <v>-11.961158616405637</v>
      </c>
      <c r="B49">
        <v>15.201192250372584</v>
      </c>
      <c r="C49" s="1">
        <v>44105</v>
      </c>
    </row>
    <row r="50" spans="1:3" x14ac:dyDescent="0.2">
      <c r="A50">
        <v>-14.563674436501552</v>
      </c>
      <c r="B50">
        <v>-1.624815361890686</v>
      </c>
      <c r="C50" s="1">
        <v>44075</v>
      </c>
    </row>
    <row r="51" spans="1:3" x14ac:dyDescent="0.2">
      <c r="A51">
        <v>71.929344950156192</v>
      </c>
      <c r="B51">
        <v>2.5563909774436078</v>
      </c>
      <c r="C51" s="1">
        <v>44044</v>
      </c>
    </row>
    <row r="52" spans="1:3" x14ac:dyDescent="0.2">
      <c r="A52">
        <v>32.110812968593351</v>
      </c>
      <c r="B52">
        <v>8.3606557377049295</v>
      </c>
      <c r="C52" s="1">
        <v>44013</v>
      </c>
    </row>
    <row r="53" spans="1:3" x14ac:dyDescent="0.2">
      <c r="A53">
        <v>25.85198206552479</v>
      </c>
      <c r="B53">
        <v>6.1082024432809705</v>
      </c>
      <c r="C53" s="1">
        <v>43983</v>
      </c>
    </row>
    <row r="54" spans="1:3" x14ac:dyDescent="0.2">
      <c r="A54">
        <v>10.596032068769068</v>
      </c>
      <c r="B54">
        <v>13.745019920318734</v>
      </c>
      <c r="C54" s="1">
        <v>43952</v>
      </c>
    </row>
    <row r="55" spans="1:3" x14ac:dyDescent="0.2">
      <c r="A55">
        <v>55.134925900888447</v>
      </c>
      <c r="B55">
        <v>9.9352051835853139</v>
      </c>
      <c r="C55" s="1">
        <v>43922</v>
      </c>
    </row>
    <row r="56" spans="1:3" x14ac:dyDescent="0.2">
      <c r="A56">
        <v>-26.327921613135043</v>
      </c>
      <c r="B56">
        <v>-32.067510548523209</v>
      </c>
      <c r="C56" s="1">
        <v>43891</v>
      </c>
    </row>
    <row r="57" spans="1:3" x14ac:dyDescent="0.2">
      <c r="A57">
        <v>-0.84608871804670871</v>
      </c>
      <c r="B57">
        <v>-21.355932203389827</v>
      </c>
      <c r="C57" s="1">
        <v>43862</v>
      </c>
    </row>
    <row r="58" spans="1:3" x14ac:dyDescent="0.2">
      <c r="A58">
        <v>53.255602588537187</v>
      </c>
      <c r="B58">
        <v>-5.0592034445640355</v>
      </c>
      <c r="C58" s="1">
        <v>43831</v>
      </c>
    </row>
    <row r="59" spans="1:3" x14ac:dyDescent="0.2">
      <c r="A59">
        <v>26.99757408914272</v>
      </c>
      <c r="B59">
        <v>2.422907488986791</v>
      </c>
      <c r="C59" s="1">
        <v>43800</v>
      </c>
    </row>
    <row r="60" spans="1:3" x14ac:dyDescent="0.2">
      <c r="A60">
        <v>4.3057712588093286</v>
      </c>
      <c r="B60">
        <v>4.8611111111111098</v>
      </c>
      <c r="C60" s="1">
        <v>43770</v>
      </c>
    </row>
    <row r="61" spans="1:3" x14ac:dyDescent="0.2">
      <c r="A61">
        <v>30.401658385093153</v>
      </c>
      <c r="B61">
        <v>-6.5288356909684406</v>
      </c>
      <c r="C61" s="1">
        <v>43739</v>
      </c>
    </row>
  </sheetData>
  <sortState xmlns:xlrd2="http://schemas.microsoft.com/office/spreadsheetml/2017/richdata2" ref="A2:C62">
    <sortCondition descending="1" ref="C2:C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of Returns</vt:lpstr>
      <vt:lpstr>Portfolio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Carvalho, Carlos M.</dc:creator>
  <cp:keywords/>
  <dc:description/>
  <cp:lastModifiedBy>Microsoft Office User</cp:lastModifiedBy>
  <cp:revision/>
  <dcterms:created xsi:type="dcterms:W3CDTF">2024-04-05T20:45:06Z</dcterms:created>
  <dcterms:modified xsi:type="dcterms:W3CDTF">2024-09-03T22:04:05Z</dcterms:modified>
  <cp:category/>
  <cp:contentStatus/>
</cp:coreProperties>
</file>