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xr:revisionPtr revIDLastSave="0" documentId="13_ncr:1000001_{26BFE06A-7703-D148-8C16-DB367233D137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VIX_Transactions_Brokerag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5" i="1" l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</calcChain>
</file>

<file path=xl/sharedStrings.xml><?xml version="1.0" encoding="utf-8"?>
<sst xmlns="http://schemas.openxmlformats.org/spreadsheetml/2006/main" count="336" uniqueCount="185">
  <si>
    <t>Date</t>
  </si>
  <si>
    <t>Action</t>
  </si>
  <si>
    <t>Symbol</t>
  </si>
  <si>
    <t>Description</t>
  </si>
  <si>
    <t>Quantity</t>
  </si>
  <si>
    <t>Price</t>
  </si>
  <si>
    <t>Fees &amp; Comm</t>
  </si>
  <si>
    <t>Amount</t>
  </si>
  <si>
    <t>Approx_VIX_Level</t>
  </si>
  <si>
    <t>Comments</t>
  </si>
  <si>
    <t>08/13/2025</t>
  </si>
  <si>
    <t>Buy to Open</t>
  </si>
  <si>
    <t>VIX 11/19/2025 20.00 C</t>
  </si>
  <si>
    <t>CALL CBOE VOLATILITY IDX$20 EXP 11/19/25</t>
  </si>
  <si>
    <t>$3.26</t>
  </si>
  <si>
    <t>$10.81</t>
  </si>
  <si>
    <t>-$3270.81</t>
  </si>
  <si>
    <t>VIX at ~0 decile based on the YTD VIX data</t>
  </si>
  <si>
    <t>08/12/2025</t>
  </si>
  <si>
    <t>VIX 09/17/2025 20.00 C</t>
  </si>
  <si>
    <t>CALL CBOE VOLATILITY IDX$20 EXP 09/17/25</t>
  </si>
  <si>
    <t>$1.54</t>
  </si>
  <si>
    <t>$9.31</t>
  </si>
  <si>
    <t>-$1549.31</t>
  </si>
  <si>
    <t>Doubled existing position to reduce cost basis</t>
  </si>
  <si>
    <t>VIX 10/22/2025 19.00 C</t>
  </si>
  <si>
    <t>CALL CBOE VOLATILITY IDX$19 EXP 10/22/25</t>
  </si>
  <si>
    <t>$3.05</t>
  </si>
  <si>
    <t>-$3060.81</t>
  </si>
  <si>
    <t>VIX 11/19/2025 21.00 C</t>
  </si>
  <si>
    <t>CALL CBOE VOLATILITY IDX$21 EXP 11/19/25</t>
  </si>
  <si>
    <t>$3.00</t>
  </si>
  <si>
    <t>-$3010.81</t>
  </si>
  <si>
    <t>08/01/2025</t>
  </si>
  <si>
    <t>Sell to Close</t>
  </si>
  <si>
    <t>$5.40</t>
  </si>
  <si>
    <t>$1519.60</t>
  </si>
  <si>
    <t>Sold half of position due to theta drag, held remaining half for vol spike</t>
  </si>
  <si>
    <t>07/23/2025</t>
  </si>
  <si>
    <t>VIX 10/22/2025 21.00 C</t>
  </si>
  <si>
    <t>CALL CBOE VOLATILITY IDX$21 EXP 10/22/25</t>
  </si>
  <si>
    <t>$2.92</t>
  </si>
  <si>
    <t>-$2930.81</t>
  </si>
  <si>
    <t>Continued low volatility, opened long dated call position; VIX level at 4th historical decile</t>
  </si>
  <si>
    <t>07/17/2025</t>
  </si>
  <si>
    <t>VIX 10/22/2025 23.00 C</t>
  </si>
  <si>
    <t>CALL CBOE VOLATILITY IDX$23 EXP 10/22/25</t>
  </si>
  <si>
    <t>$2.75</t>
  </si>
  <si>
    <t>-$2760.81</t>
  </si>
  <si>
    <t>06/26/2025</t>
  </si>
  <si>
    <t>VIX 10/22/2025 22.00 C</t>
  </si>
  <si>
    <t>CALL CBOE VOLATILITY IDX$22 EXP 10/22/25</t>
  </si>
  <si>
    <t>$2.94</t>
  </si>
  <si>
    <t>-$2950.81</t>
  </si>
  <si>
    <t>Opened long dated call position; VIX level at 4th historical decile</t>
  </si>
  <si>
    <t>05/13/2025</t>
  </si>
  <si>
    <t>VIX 08/20/2025 45.00 P</t>
  </si>
  <si>
    <t>PUT CBOE VOLATILITY IDX $45 EXP 08/20/25</t>
  </si>
  <si>
    <t>$25.40</t>
  </si>
  <si>
    <t>$2.16</t>
  </si>
  <si>
    <t>$5077.84</t>
  </si>
  <si>
    <t>VIX 07/16/2025 45.00 P</t>
  </si>
  <si>
    <t>PUT CBOE VOLATILITY IDX $45 EXP 07/16/25</t>
  </si>
  <si>
    <t>$25.65</t>
  </si>
  <si>
    <t>$5127.84</t>
  </si>
  <si>
    <t>VIX 07/16/2025 36.00 P</t>
  </si>
  <si>
    <t>PUT CBOE VOLATILITY IDX $36 EXP 07/16/25</t>
  </si>
  <si>
    <t>$17.00</t>
  </si>
  <si>
    <t>$1.08</t>
  </si>
  <si>
    <t>$1698.92</t>
  </si>
  <si>
    <t>VIX 07/16/2025 29.00 P</t>
  </si>
  <si>
    <t>PUT CBOE VOLATILITY IDX $29 EXP 07/16/25</t>
  </si>
  <si>
    <t>$10.40</t>
  </si>
  <si>
    <t>$3.24</t>
  </si>
  <si>
    <t>$3116.76</t>
  </si>
  <si>
    <t>$16.90</t>
  </si>
  <si>
    <t>$3377.84</t>
  </si>
  <si>
    <t>$10.30</t>
  </si>
  <si>
    <t>$2057.84</t>
  </si>
  <si>
    <t>05/12/2025</t>
  </si>
  <si>
    <t>VIX 06/18/2025 45.00 P</t>
  </si>
  <si>
    <t>PUT CBOE VOLATILITY IDX $45 EXP 06/18/25</t>
  </si>
  <si>
    <t>$25.00</t>
  </si>
  <si>
    <t>$4997.84</t>
  </si>
  <si>
    <t>Market up on positive news of lowering tariffs with China; VIX down 15%, VVIX down 10%</t>
  </si>
  <si>
    <t>VIX 06/18/2025 27.00 P</t>
  </si>
  <si>
    <t>PUT CBOE VOLATILITY IDX $27 EXP 06/18/25</t>
  </si>
  <si>
    <t>$7.55</t>
  </si>
  <si>
    <t>$6.49</t>
  </si>
  <si>
    <t>$4523.51</t>
  </si>
  <si>
    <t>VIX 06/18/2025 36.00 P</t>
  </si>
  <si>
    <t>PUT CBOE VOLATILITY IDX $36 EXP 06/18/25</t>
  </si>
  <si>
    <t>$16.00</t>
  </si>
  <si>
    <t>$4796.76</t>
  </si>
  <si>
    <t>$7.40</t>
  </si>
  <si>
    <t>$4433.51</t>
  </si>
  <si>
    <t>05/07/2025</t>
  </si>
  <si>
    <t>VIX 05/21/2025 26.00 P</t>
  </si>
  <si>
    <t>PUT CBOE VOLATILITY IDX $26 EXP 05/21/25</t>
  </si>
  <si>
    <t>$3.55</t>
  </si>
  <si>
    <t>$4.32</t>
  </si>
  <si>
    <t>$1415.68</t>
  </si>
  <si>
    <t>Closed position ahead of Fed’s (Powell’s) comments</t>
  </si>
  <si>
    <t>VIX 05/21/2025 37.00 P</t>
  </si>
  <si>
    <t>PUT CBOE VOLATILITY IDX $37 EXP 05/21/25</t>
  </si>
  <si>
    <t>$13.75</t>
  </si>
  <si>
    <t>$4121.76</t>
  </si>
  <si>
    <t>05/02/2025</t>
  </si>
  <si>
    <t>$4.35</t>
  </si>
  <si>
    <t>$1735.68</t>
  </si>
  <si>
    <t>Sold half of remaining position due to vol spike concerns and theta</t>
  </si>
  <si>
    <t>04/24/2025</t>
  </si>
  <si>
    <t>$3.50</t>
  </si>
  <si>
    <t>$7.57</t>
  </si>
  <si>
    <t>$2442.43</t>
  </si>
  <si>
    <t>Sold half of position due to vol spike concerns and theta</t>
  </si>
  <si>
    <t>04/08/2025</t>
  </si>
  <si>
    <t>$4.55</t>
  </si>
  <si>
    <t>-$1824.32</t>
  </si>
  <si>
    <t>Averaged down on existing position</t>
  </si>
  <si>
    <t>04/07/2025</t>
  </si>
  <si>
    <t>$21.75</t>
  </si>
  <si>
    <t>-$4352.16</t>
  </si>
  <si>
    <t>$21.55</t>
  </si>
  <si>
    <t>-$4312.16</t>
  </si>
  <si>
    <t>$18.85</t>
  </si>
  <si>
    <t>-$3772.16</t>
  </si>
  <si>
    <t>04/04/2025</t>
  </si>
  <si>
    <t>$4.10</t>
  </si>
  <si>
    <t>-$4110.81</t>
  </si>
  <si>
    <t>$13.80</t>
  </si>
  <si>
    <t>-$4143.24</t>
  </si>
  <si>
    <t>$13.20</t>
  </si>
  <si>
    <t>-$3963.24</t>
  </si>
  <si>
    <t>$13.40</t>
  </si>
  <si>
    <t>-$4023.24</t>
  </si>
  <si>
    <t>04/03/2025</t>
  </si>
  <si>
    <t>$8.55</t>
  </si>
  <si>
    <t>-$4280.40</t>
  </si>
  <si>
    <t>$7.05</t>
  </si>
  <si>
    <t>$8.65</t>
  </si>
  <si>
    <t>-$5648.65</t>
  </si>
  <si>
    <t>03/24/2025</t>
  </si>
  <si>
    <t>VIX 04/16/2025 25.00 P</t>
  </si>
  <si>
    <t>PUT CBOE VOLATILITY IDX $25 EXP 04/16/25</t>
  </si>
  <si>
    <t>$7.00</t>
  </si>
  <si>
    <t>$3494.60</t>
  </si>
  <si>
    <t>03/10/2025</t>
  </si>
  <si>
    <t>$7.10</t>
  </si>
  <si>
    <t>-$3555.40</t>
  </si>
  <si>
    <t>Missed opportunity to close position for 20% profit before vol spike in early April 2025</t>
  </si>
  <si>
    <t>03/04/2025</t>
  </si>
  <si>
    <t>$5.65</t>
  </si>
  <si>
    <t>-$2830.40</t>
  </si>
  <si>
    <t>11/27/2024</t>
  </si>
  <si>
    <t>VIX 12/18/2024 30.00 P</t>
  </si>
  <si>
    <t>PUT CBOE VOLATILITY IDX $30 EXP 12/18/24</t>
  </si>
  <si>
    <t>$14.95</t>
  </si>
  <si>
    <t>$1493.92</t>
  </si>
  <si>
    <t>11/04/2024</t>
  </si>
  <si>
    <t>VIX 11/20/2024 25.00 P</t>
  </si>
  <si>
    <t>PUT CBOE VOLATILITY IDX $25 EXP 11/20/24</t>
  </si>
  <si>
    <t>$6.10</t>
  </si>
  <si>
    <t>$1217.84</t>
  </si>
  <si>
    <t>09/18/2024</t>
  </si>
  <si>
    <t>VIX 10/16/2024 40.00 P</t>
  </si>
  <si>
    <t>PUT CBOE VOLATILITY IDX $40 EXP 10/16/24</t>
  </si>
  <si>
    <t>$21.54</t>
  </si>
  <si>
    <t>$2152.92</t>
  </si>
  <si>
    <t>08/21/2024</t>
  </si>
  <si>
    <t>VIX 09/18/2024 34.00 P</t>
  </si>
  <si>
    <t>PUT CBOE VOLATILITY IDX $34 EXP 09/18/24</t>
  </si>
  <si>
    <t>$17.95</t>
  </si>
  <si>
    <t>$1793.92</t>
  </si>
  <si>
    <t>08/07/2024</t>
  </si>
  <si>
    <t>$5.90</t>
  </si>
  <si>
    <t>-$1182.16</t>
  </si>
  <si>
    <t>08/06/2024</t>
  </si>
  <si>
    <t>$10.25</t>
  </si>
  <si>
    <t>-$1026.08</t>
  </si>
  <si>
    <t>08/05/2024</t>
  </si>
  <si>
    <t>$10.95</t>
  </si>
  <si>
    <t>-$1096.08</t>
  </si>
  <si>
    <t>$16.35</t>
  </si>
  <si>
    <t>-$1636.08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</si>
</sst>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Roboto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 applyProtection="1"/>
    <xf numFmtId="49" fontId="0" fillId="0" borderId="0" xfId="0" applyNumberFormat="1" applyFont="1"/>
    <xf numFmtId="0" fontId="0" fillId="0" borderId="0" xfId="0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zoomScaleNormal="100" workbookViewId="0">
      <selection activeCell="J2" sqref="J2"/>
    </sheetView>
  </sheetViews>
  <sheetFormatPr defaultColWidth="11.59375" defaultRowHeight="12.75" customHeight="1" x14ac:dyDescent="0.15"/>
  <cols>
    <col min="1" max="1" width="10.515625" customWidth="1"/>
    <col min="2" max="2" width="11.8671875" customWidth="1"/>
    <col min="3" max="3" width="20.90234375" customWidth="1"/>
    <col min="4" max="4" width="41.12890625" customWidth="1"/>
    <col min="5" max="5" width="8.08984375" customWidth="1"/>
    <col min="6" max="6" width="7.01171875" customWidth="1"/>
    <col min="7" max="7" width="12.5390625" customWidth="1"/>
    <col min="8" max="8" width="9.4375" customWidth="1"/>
    <col min="9" max="9" width="15.640625" customWidth="1"/>
    <col min="10" max="10" width="71.605468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2.75" customHeight="1" x14ac:dyDescent="0.15">
      <c r="A2" s="2" t="s">
        <v>10</v>
      </c>
      <c r="B2" t="s">
        <v>11</v>
      </c>
      <c r="C2" t="s">
        <v>12</v>
      </c>
      <c r="D2" t="s">
        <v>13</v>
      </c>
      <c r="E2">
        <v>10</v>
      </c>
      <c r="F2" s="2" t="s">
        <v>14</v>
      </c>
      <c r="G2" s="2" t="s">
        <v>15</v>
      </c>
      <c r="H2" s="2" t="s">
        <v>16</v>
      </c>
      <c r="I2">
        <v>14.56</v>
      </c>
      <c r="J2" t="s">
        <v>17</v>
      </c>
    </row>
    <row r="3" spans="1:10" x14ac:dyDescent="0.15">
      <c r="A3" s="2" t="s">
        <v>18</v>
      </c>
      <c r="B3" t="s">
        <v>11</v>
      </c>
      <c r="C3" t="s">
        <v>19</v>
      </c>
      <c r="D3" t="s">
        <v>20</v>
      </c>
      <c r="E3">
        <v>10</v>
      </c>
      <c r="F3" s="2" t="s">
        <v>21</v>
      </c>
      <c r="G3" s="2" t="s">
        <v>22</v>
      </c>
      <c r="H3" s="2" t="s">
        <v>23</v>
      </c>
      <c r="I3">
        <v>14.87</v>
      </c>
      <c r="J3" t="s">
        <v>24</v>
      </c>
    </row>
    <row r="4" spans="1:10" x14ac:dyDescent="0.15">
      <c r="A4" s="2" t="s">
        <v>18</v>
      </c>
      <c r="B4" t="s">
        <v>11</v>
      </c>
      <c r="C4" t="s">
        <v>25</v>
      </c>
      <c r="D4" t="s">
        <v>26</v>
      </c>
      <c r="E4">
        <v>10</v>
      </c>
      <c r="F4" s="2" t="s">
        <v>27</v>
      </c>
      <c r="G4" s="2" t="s">
        <v>15</v>
      </c>
      <c r="H4" s="2" t="s">
        <v>28</v>
      </c>
      <c r="I4">
        <v>15.22</v>
      </c>
    </row>
    <row r="5" spans="1:10" x14ac:dyDescent="0.15">
      <c r="A5" s="2" t="s">
        <v>18</v>
      </c>
      <c r="B5" t="s">
        <v>11</v>
      </c>
      <c r="C5" t="s">
        <v>29</v>
      </c>
      <c r="D5" t="s">
        <v>30</v>
      </c>
      <c r="E5">
        <v>10</v>
      </c>
      <c r="F5" s="2" t="s">
        <v>31</v>
      </c>
      <c r="G5" s="2" t="s">
        <v>15</v>
      </c>
      <c r="H5" s="2" t="s">
        <v>32</v>
      </c>
      <c r="I5">
        <v>15.17</v>
      </c>
    </row>
    <row r="6" spans="1:10" x14ac:dyDescent="0.15">
      <c r="A6" s="2" t="s">
        <v>33</v>
      </c>
      <c r="B6" t="s">
        <v>34</v>
      </c>
      <c r="C6" t="s">
        <v>19</v>
      </c>
      <c r="D6" t="s">
        <v>20</v>
      </c>
      <c r="E6">
        <v>5</v>
      </c>
      <c r="F6" s="2" t="s">
        <v>27</v>
      </c>
      <c r="G6" s="2" t="s">
        <v>35</v>
      </c>
      <c r="H6" s="2" t="s">
        <v>36</v>
      </c>
      <c r="I6" s="3">
        <v>20.48</v>
      </c>
      <c r="J6" s="3" t="s">
        <v>37</v>
      </c>
    </row>
    <row r="7" spans="1:10" ht="14.25" x14ac:dyDescent="0.2">
      <c r="A7" s="2" t="s">
        <v>38</v>
      </c>
      <c r="B7" t="s">
        <v>11</v>
      </c>
      <c r="C7" t="s">
        <v>39</v>
      </c>
      <c r="D7" t="s">
        <v>40</v>
      </c>
      <c r="E7">
        <v>10</v>
      </c>
      <c r="F7" s="2" t="s">
        <v>41</v>
      </c>
      <c r="G7" s="2" t="s">
        <v>15</v>
      </c>
      <c r="H7" s="2" t="s">
        <v>42</v>
      </c>
      <c r="I7" s="3">
        <v>15.4</v>
      </c>
      <c r="J7" s="1" t="s">
        <v>43</v>
      </c>
    </row>
    <row r="8" spans="1:10" ht="14.25" x14ac:dyDescent="0.2">
      <c r="A8" s="2" t="s">
        <v>44</v>
      </c>
      <c r="B8" t="s">
        <v>11</v>
      </c>
      <c r="C8" t="s">
        <v>45</v>
      </c>
      <c r="D8" t="s">
        <v>46</v>
      </c>
      <c r="E8">
        <v>10</v>
      </c>
      <c r="F8" s="2" t="s">
        <v>47</v>
      </c>
      <c r="G8" s="2" t="s">
        <v>15</v>
      </c>
      <c r="H8" s="2" t="s">
        <v>48</v>
      </c>
      <c r="I8" s="3">
        <v>16.86</v>
      </c>
      <c r="J8" s="1" t="s">
        <v>43</v>
      </c>
    </row>
    <row r="9" spans="1:10" ht="14.25" x14ac:dyDescent="0.2">
      <c r="A9" s="2" t="s">
        <v>49</v>
      </c>
      <c r="B9" t="s">
        <v>11</v>
      </c>
      <c r="C9" t="s">
        <v>50</v>
      </c>
      <c r="D9" t="s">
        <v>51</v>
      </c>
      <c r="E9">
        <v>10</v>
      </c>
      <c r="F9" s="2" t="s">
        <v>52</v>
      </c>
      <c r="G9" s="2" t="s">
        <v>15</v>
      </c>
      <c r="H9" s="2" t="s">
        <v>53</v>
      </c>
      <c r="I9" s="1">
        <v>16.43</v>
      </c>
      <c r="J9" s="1" t="s">
        <v>54</v>
      </c>
    </row>
    <row r="10" spans="1:10" ht="14.25" x14ac:dyDescent="0.2">
      <c r="A10" s="2" t="s">
        <v>49</v>
      </c>
      <c r="B10" t="s">
        <v>11</v>
      </c>
      <c r="C10" t="s">
        <v>19</v>
      </c>
      <c r="D10" t="s">
        <v>20</v>
      </c>
      <c r="E10">
        <v>10</v>
      </c>
      <c r="F10" s="2" t="s">
        <v>31</v>
      </c>
      <c r="G10" s="2" t="s">
        <v>15</v>
      </c>
      <c r="H10" s="2" t="s">
        <v>32</v>
      </c>
      <c r="I10" s="1">
        <v>16.37</v>
      </c>
      <c r="J10" s="1" t="s">
        <v>54</v>
      </c>
    </row>
    <row r="11" spans="1:10" ht="14.25" x14ac:dyDescent="0.2">
      <c r="A11" s="2" t="s">
        <v>55</v>
      </c>
      <c r="B11" t="s">
        <v>34</v>
      </c>
      <c r="C11" t="s">
        <v>56</v>
      </c>
      <c r="D11" t="s">
        <v>57</v>
      </c>
      <c r="E11">
        <v>2</v>
      </c>
      <c r="F11" s="2" t="s">
        <v>58</v>
      </c>
      <c r="G11" s="2" t="s">
        <v>59</v>
      </c>
      <c r="H11" s="2" t="s">
        <v>60</v>
      </c>
      <c r="I11" s="1">
        <v>18.059999999999999</v>
      </c>
      <c r="J11" s="1"/>
    </row>
    <row r="12" spans="1:10" ht="14.25" x14ac:dyDescent="0.2">
      <c r="A12" s="2" t="s">
        <v>55</v>
      </c>
      <c r="B12" t="s">
        <v>34</v>
      </c>
      <c r="C12" t="s">
        <v>61</v>
      </c>
      <c r="D12" t="s">
        <v>62</v>
      </c>
      <c r="E12">
        <v>2</v>
      </c>
      <c r="F12" s="2" t="s">
        <v>63</v>
      </c>
      <c r="G12" s="2" t="s">
        <v>59</v>
      </c>
      <c r="H12" s="2" t="s">
        <v>64</v>
      </c>
      <c r="I12" s="1">
        <v>17.96</v>
      </c>
      <c r="J12" s="1"/>
    </row>
    <row r="13" spans="1:10" ht="14.25" x14ac:dyDescent="0.2">
      <c r="A13" s="2" t="s">
        <v>55</v>
      </c>
      <c r="B13" t="s">
        <v>34</v>
      </c>
      <c r="C13" t="s">
        <v>65</v>
      </c>
      <c r="D13" t="s">
        <v>66</v>
      </c>
      <c r="E13">
        <v>1</v>
      </c>
      <c r="F13" s="2" t="s">
        <v>67</v>
      </c>
      <c r="G13" s="2" t="s">
        <v>68</v>
      </c>
      <c r="H13" s="2" t="s">
        <v>69</v>
      </c>
      <c r="I13" s="1">
        <v>17.79</v>
      </c>
      <c r="J13" s="1"/>
    </row>
    <row r="14" spans="1:10" ht="14.25" x14ac:dyDescent="0.2">
      <c r="A14" s="2" t="s">
        <v>55</v>
      </c>
      <c r="B14" t="s">
        <v>34</v>
      </c>
      <c r="C14" t="s">
        <v>70</v>
      </c>
      <c r="D14" t="s">
        <v>71</v>
      </c>
      <c r="E14">
        <v>3</v>
      </c>
      <c r="F14" s="2" t="s">
        <v>72</v>
      </c>
      <c r="G14" s="2" t="s">
        <v>73</v>
      </c>
      <c r="H14" s="2" t="s">
        <v>74</v>
      </c>
      <c r="I14" s="1">
        <v>17.72</v>
      </c>
      <c r="J14" s="1"/>
    </row>
    <row r="15" spans="1:10" ht="14.25" x14ac:dyDescent="0.2">
      <c r="A15" s="2" t="s">
        <v>55</v>
      </c>
      <c r="B15" t="s">
        <v>34</v>
      </c>
      <c r="C15" t="s">
        <v>65</v>
      </c>
      <c r="D15" t="s">
        <v>66</v>
      </c>
      <c r="E15">
        <v>2</v>
      </c>
      <c r="F15" s="2" t="s">
        <v>75</v>
      </c>
      <c r="G15" s="2" t="s">
        <v>59</v>
      </c>
      <c r="H15" s="2" t="s">
        <v>76</v>
      </c>
      <c r="I15" s="1">
        <v>17.72</v>
      </c>
      <c r="J15" s="1"/>
    </row>
    <row r="16" spans="1:10" ht="14.25" x14ac:dyDescent="0.2">
      <c r="A16" s="2" t="s">
        <v>55</v>
      </c>
      <c r="B16" t="s">
        <v>34</v>
      </c>
      <c r="C16" t="s">
        <v>70</v>
      </c>
      <c r="D16" t="s">
        <v>71</v>
      </c>
      <c r="E16">
        <v>2</v>
      </c>
      <c r="F16" s="2" t="s">
        <v>77</v>
      </c>
      <c r="G16" s="2" t="s">
        <v>59</v>
      </c>
      <c r="H16" s="2" t="s">
        <v>78</v>
      </c>
      <c r="I16" s="1">
        <v>17.68</v>
      </c>
      <c r="J16" s="1"/>
    </row>
    <row r="17" spans="1:10" ht="14.25" x14ac:dyDescent="0.2">
      <c r="A17" s="2" t="s">
        <v>79</v>
      </c>
      <c r="B17" t="s">
        <v>34</v>
      </c>
      <c r="C17" t="s">
        <v>80</v>
      </c>
      <c r="D17" t="s">
        <v>81</v>
      </c>
      <c r="E17">
        <v>2</v>
      </c>
      <c r="F17" s="2" t="s">
        <v>82</v>
      </c>
      <c r="G17" s="2" t="s">
        <v>59</v>
      </c>
      <c r="H17" s="2" t="s">
        <v>83</v>
      </c>
      <c r="I17" s="1">
        <v>19.239999999999998</v>
      </c>
      <c r="J17" s="1" t="s">
        <v>84</v>
      </c>
    </row>
    <row r="18" spans="1:10" ht="14.25" x14ac:dyDescent="0.2">
      <c r="A18" s="2" t="s">
        <v>79</v>
      </c>
      <c r="B18" t="s">
        <v>34</v>
      </c>
      <c r="C18" t="s">
        <v>85</v>
      </c>
      <c r="D18" t="s">
        <v>86</v>
      </c>
      <c r="E18">
        <v>6</v>
      </c>
      <c r="F18" s="2" t="s">
        <v>87</v>
      </c>
      <c r="G18" s="2" t="s">
        <v>88</v>
      </c>
      <c r="H18" s="2" t="s">
        <v>89</v>
      </c>
      <c r="I18" s="1">
        <v>19.05</v>
      </c>
      <c r="J18" s="1" t="s">
        <v>84</v>
      </c>
    </row>
    <row r="19" spans="1:10" ht="14.25" x14ac:dyDescent="0.2">
      <c r="A19" s="2" t="s">
        <v>79</v>
      </c>
      <c r="B19" t="s">
        <v>34</v>
      </c>
      <c r="C19" t="s">
        <v>90</v>
      </c>
      <c r="D19" t="s">
        <v>91</v>
      </c>
      <c r="E19">
        <v>3</v>
      </c>
      <c r="F19" s="2" t="s">
        <v>92</v>
      </c>
      <c r="G19" s="2" t="s">
        <v>73</v>
      </c>
      <c r="H19" s="2" t="s">
        <v>93</v>
      </c>
      <c r="I19" s="1">
        <v>19.14</v>
      </c>
      <c r="J19" s="1" t="s">
        <v>84</v>
      </c>
    </row>
    <row r="20" spans="1:10" ht="14.25" x14ac:dyDescent="0.2">
      <c r="A20" s="2" t="s">
        <v>79</v>
      </c>
      <c r="B20" t="s">
        <v>34</v>
      </c>
      <c r="C20" t="s">
        <v>85</v>
      </c>
      <c r="D20" t="s">
        <v>86</v>
      </c>
      <c r="E20">
        <v>6</v>
      </c>
      <c r="F20" s="2" t="s">
        <v>94</v>
      </c>
      <c r="G20" s="2" t="s">
        <v>88</v>
      </c>
      <c r="H20" s="2" t="s">
        <v>95</v>
      </c>
      <c r="I20" s="1">
        <v>19.47</v>
      </c>
      <c r="J20" s="1" t="s">
        <v>84</v>
      </c>
    </row>
    <row r="21" spans="1:10" ht="14.25" x14ac:dyDescent="0.2">
      <c r="A21" s="2" t="s">
        <v>96</v>
      </c>
      <c r="B21" t="s">
        <v>34</v>
      </c>
      <c r="C21" t="s">
        <v>97</v>
      </c>
      <c r="D21" t="s">
        <v>98</v>
      </c>
      <c r="E21">
        <v>4</v>
      </c>
      <c r="F21" s="2" t="s">
        <v>99</v>
      </c>
      <c r="G21" s="2" t="s">
        <v>100</v>
      </c>
      <c r="H21" s="2" t="s">
        <v>101</v>
      </c>
      <c r="I21" s="1">
        <v>24.49</v>
      </c>
      <c r="J21" s="1" t="s">
        <v>102</v>
      </c>
    </row>
    <row r="22" spans="1:10" ht="14.25" x14ac:dyDescent="0.2">
      <c r="A22" s="2" t="s">
        <v>96</v>
      </c>
      <c r="B22" t="s">
        <v>34</v>
      </c>
      <c r="C22" t="s">
        <v>103</v>
      </c>
      <c r="D22" t="s">
        <v>104</v>
      </c>
      <c r="E22">
        <v>3</v>
      </c>
      <c r="F22" s="2" t="s">
        <v>105</v>
      </c>
      <c r="G22" s="2" t="s">
        <v>73</v>
      </c>
      <c r="H22" s="2" t="s">
        <v>106</v>
      </c>
      <c r="I22" s="1">
        <v>24.51</v>
      </c>
      <c r="J22" s="1" t="s">
        <v>102</v>
      </c>
    </row>
    <row r="23" spans="1:10" ht="14.25" x14ac:dyDescent="0.2">
      <c r="A23" s="2" t="s">
        <v>107</v>
      </c>
      <c r="B23" t="s">
        <v>34</v>
      </c>
      <c r="C23" t="s">
        <v>97</v>
      </c>
      <c r="D23" t="s">
        <v>98</v>
      </c>
      <c r="E23">
        <v>4</v>
      </c>
      <c r="F23" s="2" t="s">
        <v>108</v>
      </c>
      <c r="G23" s="2" t="s">
        <v>100</v>
      </c>
      <c r="H23" s="2" t="s">
        <v>109</v>
      </c>
      <c r="I23" s="1">
        <v>22.73</v>
      </c>
      <c r="J23" s="1" t="s">
        <v>110</v>
      </c>
    </row>
    <row r="24" spans="1:10" ht="14.25" x14ac:dyDescent="0.2">
      <c r="A24" s="2" t="s">
        <v>111</v>
      </c>
      <c r="B24" t="s">
        <v>34</v>
      </c>
      <c r="C24" t="s">
        <v>97</v>
      </c>
      <c r="D24" t="s">
        <v>98</v>
      </c>
      <c r="E24">
        <v>7</v>
      </c>
      <c r="F24" s="2" t="s">
        <v>112</v>
      </c>
      <c r="G24" s="2" t="s">
        <v>113</v>
      </c>
      <c r="H24" s="2" t="s">
        <v>114</v>
      </c>
      <c r="I24" s="1">
        <v>27.37</v>
      </c>
      <c r="J24" s="1" t="s">
        <v>115</v>
      </c>
    </row>
    <row r="25" spans="1:10" ht="14.25" x14ac:dyDescent="0.2">
      <c r="A25" s="2" t="s">
        <v>116</v>
      </c>
      <c r="B25" t="s">
        <v>11</v>
      </c>
      <c r="C25" t="s">
        <v>85</v>
      </c>
      <c r="D25" t="s">
        <v>86</v>
      </c>
      <c r="E25">
        <v>4</v>
      </c>
      <c r="F25" s="2" t="s">
        <v>117</v>
      </c>
      <c r="G25" s="2" t="s">
        <v>100</v>
      </c>
      <c r="H25" s="2" t="s">
        <v>118</v>
      </c>
      <c r="I25" s="1">
        <v>55.44</v>
      </c>
      <c r="J25" s="1" t="s">
        <v>119</v>
      </c>
    </row>
    <row r="26" spans="1:10" ht="14.25" x14ac:dyDescent="0.2">
      <c r="A26" s="2" t="s">
        <v>120</v>
      </c>
      <c r="B26" t="s">
        <v>11</v>
      </c>
      <c r="C26" t="s">
        <v>56</v>
      </c>
      <c r="D26" t="s">
        <v>57</v>
      </c>
      <c r="E26">
        <v>2</v>
      </c>
      <c r="F26" s="2" t="s">
        <v>121</v>
      </c>
      <c r="G26" s="2" t="s">
        <v>59</v>
      </c>
      <c r="H26" s="2" t="s">
        <v>122</v>
      </c>
      <c r="I26" s="1">
        <v>49.07</v>
      </c>
      <c r="J26" s="1"/>
    </row>
    <row r="27" spans="1:10" ht="14.25" x14ac:dyDescent="0.2">
      <c r="A27" s="2" t="s">
        <v>120</v>
      </c>
      <c r="B27" t="s">
        <v>11</v>
      </c>
      <c r="C27" t="s">
        <v>61</v>
      </c>
      <c r="D27" t="s">
        <v>62</v>
      </c>
      <c r="E27">
        <v>2</v>
      </c>
      <c r="F27" s="2" t="s">
        <v>123</v>
      </c>
      <c r="G27" s="2" t="s">
        <v>59</v>
      </c>
      <c r="H27" s="2" t="s">
        <v>124</v>
      </c>
      <c r="I27" s="1">
        <v>46.17</v>
      </c>
      <c r="J27" s="1"/>
    </row>
    <row r="28" spans="1:10" ht="14.25" x14ac:dyDescent="0.2">
      <c r="A28" s="2" t="s">
        <v>120</v>
      </c>
      <c r="B28" t="s">
        <v>11</v>
      </c>
      <c r="C28" t="s">
        <v>80</v>
      </c>
      <c r="D28" t="s">
        <v>81</v>
      </c>
      <c r="E28">
        <v>2</v>
      </c>
      <c r="F28" s="2" t="s">
        <v>125</v>
      </c>
      <c r="G28" s="2" t="s">
        <v>59</v>
      </c>
      <c r="H28" s="2" t="s">
        <v>126</v>
      </c>
      <c r="I28" s="1">
        <v>53.65</v>
      </c>
      <c r="J28" s="1"/>
    </row>
    <row r="29" spans="1:10" ht="14.25" x14ac:dyDescent="0.2">
      <c r="A29" s="2" t="s">
        <v>127</v>
      </c>
      <c r="B29" t="s">
        <v>11</v>
      </c>
      <c r="C29" t="s">
        <v>97</v>
      </c>
      <c r="D29" t="s">
        <v>98</v>
      </c>
      <c r="E29">
        <v>10</v>
      </c>
      <c r="F29" s="2" t="s">
        <v>128</v>
      </c>
      <c r="G29" s="2" t="s">
        <v>15</v>
      </c>
      <c r="H29" s="2" t="s">
        <v>129</v>
      </c>
      <c r="I29" s="1">
        <f>(39.27+38.49)/2</f>
        <v>38.880000000000003</v>
      </c>
      <c r="J29" s="1" t="s">
        <v>119</v>
      </c>
    </row>
    <row r="30" spans="1:10" ht="14.25" x14ac:dyDescent="0.2">
      <c r="A30" s="2" t="s">
        <v>127</v>
      </c>
      <c r="B30" t="s">
        <v>11</v>
      </c>
      <c r="C30" t="s">
        <v>65</v>
      </c>
      <c r="D30" t="s">
        <v>66</v>
      </c>
      <c r="E30">
        <v>3</v>
      </c>
      <c r="F30" s="2" t="s">
        <v>130</v>
      </c>
      <c r="G30" s="2" t="s">
        <v>73</v>
      </c>
      <c r="H30" s="2" t="s">
        <v>131</v>
      </c>
      <c r="I30" s="1">
        <f>(37.11+36.8)/2</f>
        <v>36.954999999999998</v>
      </c>
      <c r="J30" s="1"/>
    </row>
    <row r="31" spans="1:10" ht="14.25" x14ac:dyDescent="0.2">
      <c r="A31" s="2" t="s">
        <v>127</v>
      </c>
      <c r="B31" t="s">
        <v>11</v>
      </c>
      <c r="C31" t="s">
        <v>103</v>
      </c>
      <c r="D31" t="s">
        <v>104</v>
      </c>
      <c r="E31">
        <v>3</v>
      </c>
      <c r="F31" s="2" t="s">
        <v>132</v>
      </c>
      <c r="G31" s="2" t="s">
        <v>73</v>
      </c>
      <c r="H31" s="2" t="s">
        <v>133</v>
      </c>
      <c r="I31" s="1">
        <f>(37.03+35.89)/2</f>
        <v>36.46</v>
      </c>
      <c r="J31" s="1"/>
    </row>
    <row r="32" spans="1:10" ht="14.25" x14ac:dyDescent="0.2">
      <c r="A32" s="2" t="s">
        <v>127</v>
      </c>
      <c r="B32" t="s">
        <v>11</v>
      </c>
      <c r="C32" t="s">
        <v>90</v>
      </c>
      <c r="D32" t="s">
        <v>91</v>
      </c>
      <c r="E32">
        <v>3</v>
      </c>
      <c r="F32" s="2" t="s">
        <v>134</v>
      </c>
      <c r="G32" s="2" t="s">
        <v>73</v>
      </c>
      <c r="H32" s="2" t="s">
        <v>135</v>
      </c>
      <c r="I32" s="1">
        <f>(37.41+35.81)/2</f>
        <v>36.61</v>
      </c>
      <c r="J32" s="1"/>
    </row>
    <row r="33" spans="1:10" ht="14.25" x14ac:dyDescent="0.2">
      <c r="A33" s="2" t="s">
        <v>136</v>
      </c>
      <c r="B33" t="s">
        <v>11</v>
      </c>
      <c r="C33" t="s">
        <v>70</v>
      </c>
      <c r="D33" t="s">
        <v>71</v>
      </c>
      <c r="E33">
        <v>5</v>
      </c>
      <c r="F33" s="2" t="s">
        <v>137</v>
      </c>
      <c r="G33" s="2" t="s">
        <v>35</v>
      </c>
      <c r="H33" s="2" t="s">
        <v>138</v>
      </c>
      <c r="I33" s="1">
        <f>(29.29+28.77)/2</f>
        <v>29.03</v>
      </c>
      <c r="J33" s="1"/>
    </row>
    <row r="34" spans="1:10" ht="14.25" x14ac:dyDescent="0.2">
      <c r="A34" s="2" t="s">
        <v>136</v>
      </c>
      <c r="B34" t="s">
        <v>11</v>
      </c>
      <c r="C34" t="s">
        <v>85</v>
      </c>
      <c r="D34" t="s">
        <v>86</v>
      </c>
      <c r="E34">
        <v>8</v>
      </c>
      <c r="F34" s="2" t="s">
        <v>139</v>
      </c>
      <c r="G34" s="2" t="s">
        <v>140</v>
      </c>
      <c r="H34" s="2" t="s">
        <v>141</v>
      </c>
      <c r="I34" s="1">
        <f>(27.79+27.46)/2</f>
        <v>27.625</v>
      </c>
      <c r="J34" s="1"/>
    </row>
    <row r="35" spans="1:10" ht="14.25" x14ac:dyDescent="0.2">
      <c r="A35" s="2" t="s">
        <v>142</v>
      </c>
      <c r="B35" t="s">
        <v>34</v>
      </c>
      <c r="C35" t="s">
        <v>143</v>
      </c>
      <c r="D35" t="s">
        <v>144</v>
      </c>
      <c r="E35">
        <v>5</v>
      </c>
      <c r="F35" s="2" t="s">
        <v>145</v>
      </c>
      <c r="G35" s="2" t="s">
        <v>35</v>
      </c>
      <c r="H35" s="2" t="s">
        <v>146</v>
      </c>
      <c r="I35" s="1">
        <f>(18.04+17.98)/2</f>
        <v>18.009999999999998</v>
      </c>
      <c r="J35" s="1"/>
    </row>
    <row r="36" spans="1:10" ht="14.25" x14ac:dyDescent="0.2">
      <c r="A36" s="2" t="s">
        <v>147</v>
      </c>
      <c r="B36" t="s">
        <v>11</v>
      </c>
      <c r="C36" t="s">
        <v>97</v>
      </c>
      <c r="D36" t="s">
        <v>98</v>
      </c>
      <c r="E36">
        <v>5</v>
      </c>
      <c r="F36" s="2" t="s">
        <v>148</v>
      </c>
      <c r="G36" s="2" t="s">
        <v>35</v>
      </c>
      <c r="H36" s="2" t="s">
        <v>149</v>
      </c>
      <c r="I36" s="1">
        <f>(27.7+27.37)/2</f>
        <v>27.535</v>
      </c>
      <c r="J36" s="1" t="s">
        <v>150</v>
      </c>
    </row>
    <row r="37" spans="1:10" ht="14.25" x14ac:dyDescent="0.2">
      <c r="A37" s="2" t="s">
        <v>151</v>
      </c>
      <c r="B37" t="s">
        <v>11</v>
      </c>
      <c r="C37" t="s">
        <v>143</v>
      </c>
      <c r="D37" t="s">
        <v>144</v>
      </c>
      <c r="E37">
        <v>5</v>
      </c>
      <c r="F37" s="2" t="s">
        <v>152</v>
      </c>
      <c r="G37" s="2" t="s">
        <v>35</v>
      </c>
      <c r="H37" s="2" t="s">
        <v>153</v>
      </c>
      <c r="I37" s="1">
        <f>(26.15+25.34)/2</f>
        <v>25.744999999999997</v>
      </c>
      <c r="J37" s="1"/>
    </row>
    <row r="38" spans="1:10" ht="14.25" x14ac:dyDescent="0.2">
      <c r="A38" s="2" t="s">
        <v>154</v>
      </c>
      <c r="B38" t="s">
        <v>34</v>
      </c>
      <c r="C38" t="s">
        <v>155</v>
      </c>
      <c r="D38" t="s">
        <v>156</v>
      </c>
      <c r="E38">
        <v>1</v>
      </c>
      <c r="F38" s="2" t="s">
        <v>157</v>
      </c>
      <c r="G38" s="2" t="s">
        <v>68</v>
      </c>
      <c r="H38" s="2" t="s">
        <v>158</v>
      </c>
      <c r="I38" s="1">
        <f>(14.08+14.01)/2</f>
        <v>14.045</v>
      </c>
      <c r="J38" s="1"/>
    </row>
    <row r="39" spans="1:10" ht="14.25" x14ac:dyDescent="0.2">
      <c r="A39" s="2" t="s">
        <v>159</v>
      </c>
      <c r="B39" t="s">
        <v>34</v>
      </c>
      <c r="C39" t="s">
        <v>160</v>
      </c>
      <c r="D39" t="s">
        <v>161</v>
      </c>
      <c r="E39">
        <v>2</v>
      </c>
      <c r="F39" s="2" t="s">
        <v>162</v>
      </c>
      <c r="G39" s="2" t="s">
        <v>59</v>
      </c>
      <c r="H39" s="2" t="s">
        <v>163</v>
      </c>
      <c r="I39" s="1">
        <f>(22.51+22.35)/2</f>
        <v>22.43</v>
      </c>
      <c r="J39" s="1"/>
    </row>
    <row r="40" spans="1:10" ht="14.25" x14ac:dyDescent="0.2">
      <c r="A40" s="2" t="s">
        <v>164</v>
      </c>
      <c r="B40" t="s">
        <v>34</v>
      </c>
      <c r="C40" t="s">
        <v>165</v>
      </c>
      <c r="D40" t="s">
        <v>166</v>
      </c>
      <c r="E40">
        <v>1</v>
      </c>
      <c r="F40" s="2" t="s">
        <v>167</v>
      </c>
      <c r="G40" s="2" t="s">
        <v>68</v>
      </c>
      <c r="H40" s="2" t="s">
        <v>168</v>
      </c>
      <c r="I40" s="1">
        <f>(18.92+18.78)/2</f>
        <v>18.850000000000001</v>
      </c>
      <c r="J40" s="1"/>
    </row>
    <row r="41" spans="1:10" ht="14.25" x14ac:dyDescent="0.2">
      <c r="A41" s="2" t="s">
        <v>169</v>
      </c>
      <c r="B41" t="s">
        <v>34</v>
      </c>
      <c r="C41" t="s">
        <v>170</v>
      </c>
      <c r="D41" t="s">
        <v>171</v>
      </c>
      <c r="E41">
        <v>1</v>
      </c>
      <c r="F41" s="2" t="s">
        <v>172</v>
      </c>
      <c r="G41" s="2" t="s">
        <v>68</v>
      </c>
      <c r="H41" s="2" t="s">
        <v>173</v>
      </c>
      <c r="I41" s="1">
        <f>(16.59+16.4)/2</f>
        <v>16.494999999999997</v>
      </c>
      <c r="J41" s="1"/>
    </row>
    <row r="42" spans="1:10" ht="14.25" x14ac:dyDescent="0.2">
      <c r="A42" s="2" t="s">
        <v>174</v>
      </c>
      <c r="B42" t="s">
        <v>11</v>
      </c>
      <c r="C42" t="s">
        <v>160</v>
      </c>
      <c r="D42" t="s">
        <v>161</v>
      </c>
      <c r="E42">
        <v>2</v>
      </c>
      <c r="F42" s="2" t="s">
        <v>175</v>
      </c>
      <c r="G42" s="2" t="s">
        <v>59</v>
      </c>
      <c r="H42" s="2" t="s">
        <v>176</v>
      </c>
      <c r="I42" s="1">
        <f>(27.48+26.74)/2</f>
        <v>27.11</v>
      </c>
      <c r="J42" s="1"/>
    </row>
    <row r="43" spans="1:10" ht="14.25" x14ac:dyDescent="0.2">
      <c r="A43" s="2" t="s">
        <v>177</v>
      </c>
      <c r="B43" t="s">
        <v>11</v>
      </c>
      <c r="C43" t="s">
        <v>155</v>
      </c>
      <c r="D43" t="s">
        <v>156</v>
      </c>
      <c r="E43">
        <v>1</v>
      </c>
      <c r="F43" s="2" t="s">
        <v>178</v>
      </c>
      <c r="G43" s="2" t="s">
        <v>68</v>
      </c>
      <c r="H43" s="2" t="s">
        <v>179</v>
      </c>
      <c r="I43" s="1">
        <f>(32.72+31.83)/2</f>
        <v>32.274999999999999</v>
      </c>
      <c r="J43" s="1"/>
    </row>
    <row r="44" spans="1:10" ht="14.25" x14ac:dyDescent="0.2">
      <c r="A44" s="2" t="s">
        <v>180</v>
      </c>
      <c r="B44" t="s">
        <v>11</v>
      </c>
      <c r="C44" t="s">
        <v>170</v>
      </c>
      <c r="D44" t="s">
        <v>171</v>
      </c>
      <c r="E44">
        <v>1</v>
      </c>
      <c r="F44" s="2" t="s">
        <v>181</v>
      </c>
      <c r="G44" s="2" t="s">
        <v>68</v>
      </c>
      <c r="H44" s="2" t="s">
        <v>182</v>
      </c>
      <c r="I44" s="1">
        <f>(34.61+34.05)/2</f>
        <v>34.33</v>
      </c>
      <c r="J44" s="1"/>
    </row>
    <row r="45" spans="1:10" ht="14.25" x14ac:dyDescent="0.2">
      <c r="A45" s="2" t="s">
        <v>180</v>
      </c>
      <c r="B45" t="s">
        <v>11</v>
      </c>
      <c r="C45" t="s">
        <v>165</v>
      </c>
      <c r="D45" t="s">
        <v>166</v>
      </c>
      <c r="E45">
        <v>1</v>
      </c>
      <c r="F45" s="2" t="s">
        <v>183</v>
      </c>
      <c r="G45" s="2" t="s">
        <v>68</v>
      </c>
      <c r="H45" s="2" t="s">
        <v>184</v>
      </c>
      <c r="I45" s="1">
        <f>(43.42+42)/2</f>
        <v>42.71</v>
      </c>
      <c r="J45" s="1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VIX_Transactions_Brokerage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6</cp:revision>
  <dcterms:created xsi:type="dcterms:W3CDTF">2025-08-16T06:59:57Z</dcterms:created>
  <dcterms:modified xsi:type="dcterms:W3CDTF">2025-08-14T20:14:02Z</dcterms:modified>
  <dc:language>en-US</dc:language>
</cp:coreProperties>
</file>