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Vasil/Box Sync/WESCH Analysis/"/>
    </mc:Choice>
  </mc:AlternateContent>
  <xr:revisionPtr revIDLastSave="0" documentId="8_{60323058-F839-0746-9C1D-279A717A0728}" xr6:coauthVersionLast="47" xr6:coauthVersionMax="47" xr10:uidLastSave="{00000000-0000-0000-0000-000000000000}"/>
  <bookViews>
    <workbookView xWindow="1240" yWindow="1100" windowWidth="10200" windowHeight="16020" xr2:uid="{B29D6DE9-B54A-F241-A2EC-8B61C11FD1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W2" i="1"/>
  <c r="W3" i="1"/>
  <c r="X2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3" i="1"/>
  <c r="X4" i="1"/>
  <c r="X5" i="1"/>
  <c r="X6" i="1"/>
  <c r="X7" i="1"/>
  <c r="X8" i="1"/>
  <c r="X9" i="1"/>
  <c r="X10" i="1"/>
  <c r="X11" i="1"/>
  <c r="X12" i="1"/>
  <c r="X13" i="1"/>
  <c r="X14" i="1"/>
  <c r="R19" i="1"/>
  <c r="R23" i="1"/>
  <c r="R75" i="1"/>
  <c r="R92" i="1"/>
  <c r="R64" i="1"/>
  <c r="R66" i="1"/>
  <c r="R85" i="1"/>
  <c r="R58" i="1"/>
  <c r="R61" i="1"/>
  <c r="R17" i="1"/>
  <c r="R24" i="1"/>
  <c r="R50" i="1"/>
  <c r="R81" i="1"/>
  <c r="R87" i="1"/>
  <c r="R6" i="1"/>
  <c r="R31" i="1"/>
  <c r="R48" i="1"/>
  <c r="R88" i="1"/>
  <c r="R82" i="1"/>
  <c r="R62" i="1"/>
  <c r="R14" i="1"/>
  <c r="R37" i="1"/>
  <c r="R86" i="1"/>
  <c r="R3" i="1"/>
  <c r="R89" i="1"/>
  <c r="R30" i="1"/>
  <c r="R52" i="1"/>
  <c r="R55" i="1"/>
  <c r="R7" i="1"/>
  <c r="R73" i="1"/>
  <c r="R10" i="1"/>
  <c r="R65" i="1"/>
  <c r="R26" i="1"/>
  <c r="R4" i="1"/>
  <c r="R71" i="1"/>
  <c r="R28" i="1"/>
  <c r="R20" i="1"/>
  <c r="R21" i="1"/>
  <c r="R13" i="1"/>
  <c r="R2" i="1"/>
  <c r="R95" i="1"/>
  <c r="R69" i="1"/>
  <c r="R53" i="1"/>
  <c r="R93" i="1"/>
  <c r="R43" i="1"/>
  <c r="R90" i="1"/>
  <c r="R5" i="1"/>
  <c r="R27" i="1"/>
  <c r="R54" i="1"/>
  <c r="R34" i="1"/>
  <c r="R57" i="1"/>
  <c r="R8" i="1"/>
  <c r="H83" i="1"/>
  <c r="F83" i="1"/>
  <c r="D83" i="1"/>
  <c r="F50" i="1"/>
  <c r="F57" i="1"/>
  <c r="H50" i="1"/>
  <c r="D85" i="1"/>
  <c r="F85" i="1"/>
  <c r="H85" i="1"/>
  <c r="D91" i="1"/>
  <c r="F91" i="1"/>
  <c r="H91" i="1"/>
  <c r="D42" i="1"/>
  <c r="H42" i="1"/>
  <c r="D34" i="1"/>
  <c r="D37" i="1"/>
  <c r="H35" i="1"/>
  <c r="D4" i="1"/>
  <c r="F4" i="1"/>
  <c r="H4" i="1"/>
  <c r="D3" i="1"/>
  <c r="F3" i="1"/>
  <c r="H3" i="1"/>
  <c r="D7" i="1"/>
  <c r="F7" i="1"/>
  <c r="H7" i="1"/>
  <c r="D14" i="1"/>
  <c r="F14" i="1"/>
  <c r="H14" i="1"/>
  <c r="D13" i="1"/>
  <c r="F13" i="1"/>
  <c r="H13" i="1"/>
  <c r="D16" i="1"/>
  <c r="F16" i="1"/>
  <c r="H16" i="1"/>
  <c r="D5" i="1"/>
  <c r="F5" i="1"/>
  <c r="H5" i="1"/>
  <c r="D21" i="1"/>
  <c r="F21" i="1"/>
  <c r="H21" i="1"/>
  <c r="D6" i="1"/>
  <c r="F6" i="1"/>
  <c r="H6" i="1"/>
  <c r="D15" i="1"/>
  <c r="F15" i="1"/>
  <c r="H15" i="1"/>
  <c r="D17" i="1"/>
  <c r="F17" i="1"/>
  <c r="H17" i="1"/>
  <c r="D2" i="1"/>
  <c r="F2" i="1"/>
  <c r="H2" i="1"/>
  <c r="H67" i="1"/>
  <c r="H78" i="1"/>
  <c r="H82" i="1"/>
  <c r="H81" i="1"/>
  <c r="H88" i="1"/>
  <c r="H89" i="1"/>
  <c r="H70" i="1"/>
  <c r="H74" i="1"/>
  <c r="H77" i="1"/>
  <c r="H86" i="1"/>
  <c r="H93" i="1"/>
  <c r="H63" i="1"/>
  <c r="H73" i="1"/>
  <c r="H80" i="1"/>
  <c r="H72" i="1"/>
  <c r="H87" i="1"/>
  <c r="H94" i="1"/>
  <c r="H62" i="1"/>
  <c r="H76" i="1"/>
  <c r="H95" i="1"/>
  <c r="H66" i="1"/>
  <c r="H65" i="1"/>
  <c r="H84" i="1"/>
  <c r="H90" i="1"/>
  <c r="H61" i="1"/>
  <c r="H68" i="1"/>
  <c r="H69" i="1"/>
  <c r="H71" i="1"/>
  <c r="H75" i="1"/>
  <c r="H30" i="1"/>
  <c r="H10" i="1"/>
  <c r="H20" i="1"/>
  <c r="H24" i="1"/>
  <c r="H9" i="1"/>
  <c r="H27" i="1"/>
  <c r="H28" i="1"/>
  <c r="H29" i="1"/>
  <c r="H92" i="1"/>
  <c r="H31" i="1"/>
  <c r="H11" i="1"/>
  <c r="H12" i="1"/>
  <c r="H8" i="1"/>
  <c r="H18" i="1"/>
  <c r="H22" i="1"/>
  <c r="H23" i="1"/>
  <c r="H25" i="1"/>
  <c r="H32" i="1"/>
  <c r="H19" i="1"/>
  <c r="H26" i="1"/>
  <c r="H36" i="1"/>
  <c r="H39" i="1"/>
  <c r="H43" i="1"/>
  <c r="H59" i="1"/>
  <c r="H38" i="1"/>
  <c r="H44" i="1"/>
  <c r="H47" i="1"/>
  <c r="H51" i="1"/>
  <c r="H52" i="1"/>
  <c r="H56" i="1"/>
  <c r="H46" i="1"/>
  <c r="H58" i="1"/>
  <c r="H55" i="1"/>
  <c r="H41" i="1"/>
  <c r="H45" i="1"/>
  <c r="H49" i="1"/>
  <c r="H79" i="1"/>
  <c r="H40" i="1"/>
  <c r="H48" i="1"/>
  <c r="H60" i="1"/>
  <c r="H33" i="1"/>
  <c r="H53" i="1"/>
  <c r="H54" i="1"/>
  <c r="H34" i="1"/>
  <c r="H37" i="1"/>
  <c r="H57" i="1"/>
  <c r="H64" i="1"/>
  <c r="F80" i="1"/>
  <c r="F72" i="1"/>
  <c r="F87" i="1"/>
  <c r="F94" i="1"/>
  <c r="F62" i="1"/>
  <c r="F76" i="1"/>
  <c r="F95" i="1"/>
  <c r="F66" i="1"/>
  <c r="F65" i="1"/>
  <c r="F84" i="1"/>
  <c r="F90" i="1"/>
  <c r="F61" i="1"/>
  <c r="F68" i="1"/>
  <c r="F69" i="1"/>
  <c r="F71" i="1"/>
  <c r="F75" i="1"/>
  <c r="F30" i="1"/>
  <c r="F10" i="1"/>
  <c r="F20" i="1"/>
  <c r="F24" i="1"/>
  <c r="F9" i="1"/>
  <c r="F27" i="1"/>
  <c r="F28" i="1"/>
  <c r="F29" i="1"/>
  <c r="F92" i="1"/>
  <c r="F31" i="1"/>
  <c r="F11" i="1"/>
  <c r="F12" i="1"/>
  <c r="F8" i="1"/>
  <c r="F18" i="1"/>
  <c r="F22" i="1"/>
  <c r="F23" i="1"/>
  <c r="F25" i="1"/>
  <c r="F32" i="1"/>
  <c r="F19" i="1"/>
  <c r="F26" i="1"/>
  <c r="F36" i="1"/>
  <c r="F39" i="1"/>
  <c r="F43" i="1"/>
  <c r="F59" i="1"/>
  <c r="F38" i="1"/>
  <c r="F44" i="1"/>
  <c r="F47" i="1"/>
  <c r="F51" i="1"/>
  <c r="F52" i="1"/>
  <c r="F56" i="1"/>
  <c r="F46" i="1"/>
  <c r="F58" i="1"/>
  <c r="F55" i="1"/>
  <c r="F41" i="1"/>
  <c r="F45" i="1"/>
  <c r="F49" i="1"/>
  <c r="F79" i="1"/>
  <c r="F40" i="1"/>
  <c r="F48" i="1"/>
  <c r="F60" i="1"/>
  <c r="F33" i="1"/>
  <c r="F53" i="1"/>
  <c r="F54" i="1"/>
  <c r="F34" i="1"/>
  <c r="F37" i="1"/>
  <c r="F67" i="1"/>
  <c r="F78" i="1"/>
  <c r="F82" i="1"/>
  <c r="F81" i="1"/>
  <c r="F88" i="1"/>
  <c r="F89" i="1"/>
  <c r="F70" i="1"/>
  <c r="F74" i="1"/>
  <c r="F77" i="1"/>
  <c r="F86" i="1"/>
  <c r="F93" i="1"/>
  <c r="F63" i="1"/>
  <c r="F73" i="1"/>
  <c r="F64" i="1"/>
  <c r="D66" i="1"/>
  <c r="D65" i="1"/>
  <c r="D84" i="1"/>
  <c r="D90" i="1"/>
  <c r="D61" i="1"/>
  <c r="D68" i="1"/>
  <c r="D69" i="1"/>
  <c r="D71" i="1"/>
  <c r="D75" i="1"/>
  <c r="D30" i="1"/>
  <c r="D10" i="1"/>
  <c r="D20" i="1"/>
  <c r="D24" i="1"/>
  <c r="D9" i="1"/>
  <c r="D27" i="1"/>
  <c r="D28" i="1"/>
  <c r="D29" i="1"/>
  <c r="D92" i="1"/>
  <c r="D31" i="1"/>
  <c r="D11" i="1"/>
  <c r="D12" i="1"/>
  <c r="D8" i="1"/>
  <c r="D18" i="1"/>
  <c r="D22" i="1"/>
  <c r="D23" i="1"/>
  <c r="D25" i="1"/>
  <c r="D32" i="1"/>
  <c r="D19" i="1"/>
  <c r="D26" i="1"/>
  <c r="D36" i="1"/>
  <c r="D39" i="1"/>
  <c r="D43" i="1"/>
  <c r="D59" i="1"/>
  <c r="D38" i="1"/>
  <c r="D44" i="1"/>
  <c r="D47" i="1"/>
  <c r="D51" i="1"/>
  <c r="D52" i="1"/>
  <c r="D56" i="1"/>
  <c r="D46" i="1"/>
  <c r="D58" i="1"/>
  <c r="D55" i="1"/>
  <c r="D41" i="1"/>
  <c r="D45" i="1"/>
  <c r="D49" i="1"/>
  <c r="D79" i="1"/>
  <c r="D40" i="1"/>
  <c r="D48" i="1"/>
  <c r="D60" i="1"/>
  <c r="D33" i="1"/>
  <c r="D53" i="1"/>
  <c r="D54" i="1"/>
  <c r="D50" i="1"/>
  <c r="D57" i="1"/>
  <c r="D67" i="1"/>
  <c r="D78" i="1"/>
  <c r="D82" i="1"/>
  <c r="D81" i="1"/>
  <c r="D88" i="1"/>
  <c r="D89" i="1"/>
  <c r="D70" i="1"/>
  <c r="D74" i="1"/>
  <c r="D77" i="1"/>
  <c r="D86" i="1"/>
  <c r="D93" i="1"/>
  <c r="D63" i="1"/>
  <c r="D73" i="1"/>
  <c r="D80" i="1"/>
  <c r="D72" i="1"/>
  <c r="D87" i="1"/>
  <c r="D94" i="1"/>
  <c r="D62" i="1"/>
  <c r="D76" i="1"/>
  <c r="D95" i="1"/>
  <c r="D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tc={53E346D8-9629-6E4F-A05E-6C5365E9166E}</author>
    <author>tc={F95B2719-45FE-9F42-8574-9E57580CF633}</author>
    <author>tc={F189B8E2-48EB-804D-A649-0C3002D8B076}</author>
    <author>jared.vasil@duke.edu</author>
    <author>tc={DB9B8F2A-41A7-E344-BB66-A2405314FA0F}</author>
    <author>tc={E8498F7F-8FE0-1542-8E8A-104A8AF17153}</author>
    <author>tc={78035F98-6268-0142-904F-2274FDEA2B65}</author>
    <author>tc={27F596B7-EF27-0F48-960F-09CE0951E9D1}</author>
    <author>tc={331E9D30-F949-AB48-854D-23709C9A959D}</author>
    <author>tc={7A36F3FD-B929-1342-AB98-F51143C29667}</author>
    <author>tc={1412C80E-6722-E04F-B761-4F110D37FA78}</author>
  </authors>
  <commentList>
    <comment ref="K1" authorId="0" shapeId="0" xr:uid="{53E346D8-9629-6E4F-A05E-6C5365E916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measure presentation within participants</t>
      </text>
    </comment>
    <comment ref="L1" authorId="1" shapeId="0" xr:uid="{F95B2719-45FE-9F42-8574-9E57580CF633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measure presentation within participants, only commitment 1st (out of 3 measures)</t>
      </text>
    </comment>
    <comment ref="M1" authorId="2" shapeId="0" xr:uid="{F189B8E2-48EB-804D-A649-0C3002D8B0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measure presentation within participants, only commitment 1st and 2nd (out of 3 measures)</t>
      </text>
    </comment>
    <comment ref="Q1" authorId="3" shapeId="0" xr:uid="{680A8676-F707-6D43-8B41-2EC5D4F4339E}">
      <text>
        <r>
          <rPr>
            <b/>
            <sz val="10"/>
            <color rgb="FF000000"/>
            <rFont val="Tahoma"/>
            <family val="2"/>
          </rPr>
          <t>jared.vasil@duke.edu: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98 = participant quit early/experimenter error
</t>
        </r>
        <r>
          <rPr>
            <sz val="10"/>
            <color rgb="FF000000"/>
            <rFont val="Tahoma"/>
            <family val="2"/>
          </rPr>
          <t>99 = participant did not approach E2 (i.e., was awarded a 0 on the variable "Approach_N/Y")</t>
        </r>
      </text>
    </comment>
    <comment ref="R1" authorId="4" shapeId="0" xr:uid="{DB9B8F2A-41A7-E344-BB66-A2405314FA0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children who didn’t leave, assign 60 (i.e., ceiling on the amount of time before measure is discontinued)</t>
      </text>
    </comment>
    <comment ref="S1" authorId="3" shapeId="0" xr:uid="{A5958D1C-51CD-A546-A92D-CBCD5EC6A5A0}">
      <text>
        <r>
          <rPr>
            <b/>
            <sz val="10"/>
            <color rgb="FF000000"/>
            <rFont val="Tahoma"/>
            <family val="2"/>
          </rPr>
          <t>jared.vasil@duke.edu: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spontaneous leaving
</t>
        </r>
        <r>
          <rPr>
            <sz val="10"/>
            <color rgb="FF000000"/>
            <rFont val="Tahoma"/>
            <family val="2"/>
          </rPr>
          <t xml:space="preserve">1 = implicit/nonverbal leave taking
</t>
        </r>
        <r>
          <rPr>
            <sz val="10"/>
            <color rgb="FF000000"/>
            <rFont val="Tahoma"/>
            <family val="2"/>
          </rPr>
          <t xml:space="preserve">2 = explicit/verbal leave taking
</t>
        </r>
        <r>
          <rPr>
            <sz val="10"/>
            <color rgb="FF000000"/>
            <rFont val="Tahoma"/>
            <family val="2"/>
          </rPr>
          <t xml:space="preserve">98 = participant quit early/experiment error
</t>
        </r>
        <r>
          <rPr>
            <sz val="10"/>
            <color rgb="FF000000"/>
            <rFont val="Tahoma"/>
            <family val="2"/>
          </rPr>
          <t>99 = participant did not approach E2 (i.e., was awarded a 0 on the variable "Approach_N/Y")</t>
        </r>
      </text>
    </comment>
    <comment ref="A3" authorId="3" shapeId="0" xr:uid="{862A636E-F1E6-5245-96DB-65FF36BD59BC}">
      <text>
        <r>
          <rPr>
            <b/>
            <sz val="10"/>
            <color rgb="FF000000"/>
            <rFont val="Tahoma"/>
            <family val="2"/>
          </rPr>
          <t>jared.vasil@duke.edu: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Helping</t>
        </r>
      </text>
    </comment>
    <comment ref="K3" authorId="5" shapeId="0" xr:uid="{E8498F7F-8FE0-1542-8E8A-104A8AF17153}">
      <text>
        <t>[Threaded comment]
Your version of Excel allows you to read this threaded comment; however, any edits to it will get removed if the file is opened in a newer version of Excel. Learn more: https://go.microsoft.com/fwlink/?linkid=870924
Comment:
    2 = Helping 1st
3 = Helping 2nd</t>
      </text>
    </comment>
    <comment ref="N18" authorId="6" shapeId="0" xr:uid="{78035F98-6268-0142-904F-2274FDEA2B65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3/22/20: Coded as 1 in the raw datasheet. There was a dispute with rater. JV codes as 0. This value (i.e., 0) is entered into the reliability analysis.</t>
      </text>
    </comment>
    <comment ref="A36" authorId="3" shapeId="0" xr:uid="{F6039800-0109-0B45-BD5B-808A97415AE0}">
      <text>
        <r>
          <rPr>
            <b/>
            <sz val="10"/>
            <color rgb="FF000000"/>
            <rFont val="Tahoma"/>
            <family val="2"/>
          </rPr>
          <t>jared.vasil@duke.edu: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Sharing</t>
        </r>
      </text>
    </comment>
    <comment ref="K36" authorId="7" shapeId="0" xr:uid="{27F596B7-EF27-0F48-960F-09CE0951E9D1}">
      <text>
        <t>[Threaded comment]
Your version of Excel allows you to read this threaded comment; however, any edits to it will get removed if the file is opened in a newer version of Excel. Learn more: https://go.microsoft.com/fwlink/?linkid=870924
Comment:
    4 = Sharing 1st
5 = Sharing 2nd</t>
      </text>
    </comment>
    <comment ref="R60" authorId="8" shapeId="0" xr:uid="{331E9D30-F949-AB48-854D-23709C9A959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Participant left at 60s</t>
      </text>
    </comment>
    <comment ref="A64" authorId="3" shapeId="0" xr:uid="{0EABBBC6-2E20-DD4E-844C-70E6FC304F55}">
      <text>
        <r>
          <rPr>
            <sz val="12"/>
            <color rgb="FFFA7D00"/>
            <rFont val="Calibri"/>
            <family val="2"/>
          </rPr>
          <t>jared.vasil@duke.edu:</t>
        </r>
        <r>
          <rPr>
            <b/>
            <sz val="12"/>
            <color rgb="FFFFFFFF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>Commitment</t>
        </r>
      </text>
    </comment>
    <comment ref="K64" authorId="9" shapeId="0" xr:uid="{7A36F3FD-B929-1342-AB98-F51143C29667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Commitment 1st
1 = Commitment 2nd</t>
      </text>
    </comment>
    <comment ref="M64" authorId="10" shapeId="0" xr:uid="{1412C80E-6722-E04F-B761-4F110D37FA78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Commitment 1st
1 = Commitment 2nd</t>
      </text>
    </comment>
  </commentList>
</comments>
</file>

<file path=xl/sharedStrings.xml><?xml version="1.0" encoding="utf-8"?>
<sst xmlns="http://schemas.openxmlformats.org/spreadsheetml/2006/main" count="407" uniqueCount="32">
  <si>
    <t>count</t>
  </si>
  <si>
    <t>Help_N/Y</t>
  </si>
  <si>
    <t>Helping_Latency</t>
  </si>
  <si>
    <t>Approach_N/Y</t>
  </si>
  <si>
    <t>Commitment_Latency</t>
  </si>
  <si>
    <t>Leave_Taking_Type</t>
  </si>
  <si>
    <t>You</t>
  </si>
  <si>
    <t>Male</t>
  </si>
  <si>
    <t>Younger</t>
  </si>
  <si>
    <t>Lab</t>
  </si>
  <si>
    <t>Older</t>
  </si>
  <si>
    <t>Female</t>
  </si>
  <si>
    <t>We</t>
  </si>
  <si>
    <t>First</t>
  </si>
  <si>
    <t>Age_Group_Numeric</t>
  </si>
  <si>
    <t>Age_Group_String</t>
  </si>
  <si>
    <t>Gender_String</t>
  </si>
  <si>
    <t>Condition_String</t>
  </si>
  <si>
    <t>Location_String</t>
  </si>
  <si>
    <t>Location_Numeric</t>
  </si>
  <si>
    <t>Gender_Numeric</t>
  </si>
  <si>
    <t>Condition_Numeric</t>
  </si>
  <si>
    <t>Number_of_Erasers_Shared</t>
  </si>
  <si>
    <t>Participant ID</t>
  </si>
  <si>
    <t>Latency_ceiling</t>
  </si>
  <si>
    <t>Commitment_First</t>
  </si>
  <si>
    <t>Commitment_First_and_Second</t>
  </si>
  <si>
    <t>MOLS</t>
  </si>
  <si>
    <t>Marbles</t>
  </si>
  <si>
    <t>Age (years)</t>
  </si>
  <si>
    <t>Age (days)</t>
  </si>
  <si>
    <t>AgeStndrd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</si>
</sst>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4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sz val="12"/>
      <color rgb="FF000000"/>
      <name val="Times New Roman"/>
      <family val="1"/>
    </font>
    <font>
      <b/>
      <u/>
      <sz val="26"/>
      <color theme="1"/>
      <name val="Times New Roman"/>
      <family val="1"/>
    </font>
    <font>
      <sz val="12"/>
      <color rgb="FFFA7D00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vasil@ufl.edu" id="{9C5D135D-67D3-F642-8BDA-0F6F187DC984}" userId="89c8897392c5ef7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0-05-10T18:52:30.49" personId="{9C5D135D-67D3-F642-8BDA-0F6F187DC984}" id="{53E346D8-9629-6E4F-A05E-6C5365E9166E}">
    <text>Order of measure presentation within participants</text>
  </threadedComment>
  <threadedComment ref="L1" dT="2020-05-10T18:53:10.76" personId="{9C5D135D-67D3-F642-8BDA-0F6F187DC984}" id="{F95B2719-45FE-9F42-8574-9E57580CF633}">
    <text>Order of measure presentation within participants, only commitment 1st (out of 3 measures)</text>
  </threadedComment>
  <threadedComment ref="M1" dT="2020-05-10T18:53:26.41" personId="{9C5D135D-67D3-F642-8BDA-0F6F187DC984}" id="{F189B8E2-48EB-804D-A649-0C3002D8B076}">
    <text>Order of measure presentation within participants, only commitment 1st and 2nd (out of 3 measures)</text>
  </threadedComment>
  <threadedComment ref="R1" dT="2020-05-10T18:41:13.66" personId="{9C5D135D-67D3-F642-8BDA-0F6F187DC984}" id="{DB9B8F2A-41A7-E344-BB66-A2405314FA0F}">
    <text>For children who didn’t leave, assign 60 (i.e., ceiling on the amount of time before measure is discontinued)</text>
  </threadedComment>
  <threadedComment ref="K3" dT="2020-04-26T20:43:27.65" personId="{9C5D135D-67D3-F642-8BDA-0F6F187DC984}" id="{E8498F7F-8FE0-1542-8E8A-104A8AF17153}">
    <text>2 = Helping 1st
3 = Helping 2nd</text>
  </threadedComment>
  <threadedComment ref="N18" dT="2020-03-23T01:25:31.46" personId="{9C5D135D-67D3-F642-8BDA-0F6F187DC984}" id="{78035F98-6268-0142-904F-2274FDEA2B65}">
    <text>3/22/20: Coded as 1 in the raw datasheet. There was a dispute with rater. JV codes as 0. This value (i.e., 0) is entered into the reliability analysis.</text>
  </threadedComment>
  <threadedComment ref="K36" dT="2020-04-26T20:48:07.63" personId="{9C5D135D-67D3-F642-8BDA-0F6F187DC984}" id="{27F596B7-EF27-0F48-960F-09CE0951E9D1}">
    <text>4 = Sharing 1st
5 = Sharing 2nd</text>
  </threadedComment>
  <threadedComment ref="R60" dT="2020-05-10T18:46:57.28" personId="{9C5D135D-67D3-F642-8BDA-0F6F187DC984}" id="{331E9D30-F949-AB48-854D-23709C9A959D}">
    <text>Participant left at 60s</text>
  </threadedComment>
  <threadedComment ref="K64" dT="2020-04-26T20:40:00.65" personId="{9C5D135D-67D3-F642-8BDA-0F6F187DC984}" id="{7A36F3FD-B929-1342-AB98-F51143C29667}">
    <text>0 = Commitment 1st
1 = Commitment 2nd</text>
  </threadedComment>
  <threadedComment ref="M64" dT="2020-04-26T20:40:00.65" personId="{9C5D135D-67D3-F642-8BDA-0F6F187DC984}" id="{1412C80E-6722-E04F-B761-4F110D37FA78}">
    <text>0 = Commitment 1st
1 = Commitment 2nd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5DCA-3096-2849-BACF-756DA73C4314}">
  <dimension ref="A1:AB115"/>
  <sheetViews>
    <sheetView tabSelected="1" topLeftCell="Q1" zoomScale="88" zoomScaleNormal="125" workbookViewId="0">
      <pane ySplit="1" topLeftCell="A2" activePane="bottomLeft" state="frozen"/>
      <selection pane="bottomLeft" activeCell="T4" sqref="T4"/>
    </sheetView>
  </sheetViews>
  <sheetFormatPr baseColWidth="10" defaultRowHeight="16" x14ac:dyDescent="0.2"/>
  <cols>
    <col min="1" max="1" width="5.5" bestFit="1" customWidth="1"/>
    <col min="2" max="2" width="13.5" bestFit="1" customWidth="1"/>
    <col min="3" max="3" width="16.33203125" bestFit="1" customWidth="1"/>
    <col min="4" max="4" width="18.33203125" bestFit="1" customWidth="1"/>
    <col min="5" max="5" width="13.83203125" bestFit="1" customWidth="1"/>
    <col min="6" max="6" width="15.83203125" bestFit="1" customWidth="1"/>
    <col min="7" max="7" width="17.6640625" bestFit="1" customWidth="1"/>
    <col min="8" max="8" width="19.6640625" bestFit="1" customWidth="1"/>
    <col min="11" max="11" width="5.1640625" bestFit="1" customWidth="1"/>
    <col min="12" max="12" width="17.6640625" bestFit="1" customWidth="1"/>
    <col min="13" max="13" width="29.5" bestFit="1" customWidth="1"/>
    <col min="14" max="14" width="9.6640625" bestFit="1" customWidth="1"/>
    <col min="15" max="15" width="15.6640625" bestFit="1" customWidth="1"/>
    <col min="16" max="16" width="14.33203125" bestFit="1" customWidth="1"/>
    <col min="17" max="17" width="20.5" bestFit="1" customWidth="1"/>
    <col min="18" max="18" width="14.33203125" bestFit="1" customWidth="1"/>
    <col min="19" max="19" width="18.83203125" bestFit="1" customWidth="1"/>
    <col min="20" max="20" width="26" bestFit="1" customWidth="1"/>
  </cols>
  <sheetData>
    <row r="1" spans="1:24" x14ac:dyDescent="0.2">
      <c r="A1" s="2" t="s">
        <v>0</v>
      </c>
      <c r="B1" s="12" t="s">
        <v>23</v>
      </c>
      <c r="C1" s="12" t="s">
        <v>17</v>
      </c>
      <c r="D1" s="12" t="s">
        <v>21</v>
      </c>
      <c r="E1" s="12" t="s">
        <v>16</v>
      </c>
      <c r="F1" s="12" t="s">
        <v>20</v>
      </c>
      <c r="G1" s="12" t="s">
        <v>15</v>
      </c>
      <c r="H1" s="12" t="s">
        <v>14</v>
      </c>
      <c r="I1" s="12" t="s">
        <v>18</v>
      </c>
      <c r="J1" s="12" t="s">
        <v>19</v>
      </c>
      <c r="K1" s="12" t="s">
        <v>13</v>
      </c>
      <c r="L1" s="12" t="s">
        <v>25</v>
      </c>
      <c r="M1" s="12" t="s">
        <v>26</v>
      </c>
      <c r="N1" s="13" t="s">
        <v>1</v>
      </c>
      <c r="O1" s="13" t="s">
        <v>2</v>
      </c>
      <c r="P1" s="14" t="s">
        <v>3</v>
      </c>
      <c r="Q1" s="14" t="s">
        <v>4</v>
      </c>
      <c r="R1" s="14" t="s">
        <v>24</v>
      </c>
      <c r="S1" s="14" t="s">
        <v>5</v>
      </c>
      <c r="T1" s="15" t="s">
        <v>22</v>
      </c>
      <c r="U1" s="27" t="s">
        <v>29</v>
      </c>
      <c r="V1" s="27" t="s">
        <v>30</v>
      </c>
      <c r="X1" s="29" t="s">
        <v>31</v>
      </c>
    </row>
    <row r="2" spans="1:24" x14ac:dyDescent="0.2">
      <c r="A2" s="2">
        <v>62</v>
      </c>
      <c r="B2" s="2">
        <v>1</v>
      </c>
      <c r="C2" s="8" t="s">
        <v>12</v>
      </c>
      <c r="D2" s="8">
        <f t="shared" ref="D2:D34" si="0">IF(C2="You",0,1)</f>
        <v>1</v>
      </c>
      <c r="E2" s="7" t="s">
        <v>11</v>
      </c>
      <c r="F2" s="7">
        <f t="shared" ref="F2:F34" si="1">IF(E2="Male",0,1)</f>
        <v>1</v>
      </c>
      <c r="G2" s="10" t="s">
        <v>10</v>
      </c>
      <c r="H2" s="6">
        <f t="shared" ref="H2:H33" si="2">IF(G2="Younger",0,1)</f>
        <v>1</v>
      </c>
      <c r="I2" s="11" t="s">
        <v>27</v>
      </c>
      <c r="J2" s="2">
        <v>0</v>
      </c>
      <c r="K2" s="21">
        <v>3</v>
      </c>
      <c r="L2" s="21">
        <v>99</v>
      </c>
      <c r="M2" s="21">
        <v>3</v>
      </c>
      <c r="N2" s="2">
        <v>1</v>
      </c>
      <c r="O2" s="2">
        <v>44</v>
      </c>
      <c r="P2" s="2">
        <v>0</v>
      </c>
      <c r="Q2" s="2">
        <v>99</v>
      </c>
      <c r="R2" s="2">
        <f t="shared" ref="R2:R8" si="3">IF(Q2=99,60,0)</f>
        <v>60</v>
      </c>
      <c r="S2" s="2">
        <v>99</v>
      </c>
      <c r="T2" s="2">
        <v>0</v>
      </c>
      <c r="U2" s="28">
        <v>3.9097580000000001</v>
      </c>
      <c r="V2" s="28">
        <f t="shared" ref="V2:V33" si="4">U2*365</f>
        <v>1427.06167</v>
      </c>
      <c r="W2" s="16">
        <f>AVERAGE(V2:V97)</f>
        <v>1287.0325375429422</v>
      </c>
      <c r="X2" s="16">
        <f>STANDARDIZE(V2, $W$2, $W$3)</f>
        <v>0.66556204505666017</v>
      </c>
    </row>
    <row r="3" spans="1:24" ht="16" customHeight="1" x14ac:dyDescent="0.2">
      <c r="A3" s="2">
        <v>33</v>
      </c>
      <c r="B3" s="2">
        <v>2</v>
      </c>
      <c r="C3" s="3" t="s">
        <v>6</v>
      </c>
      <c r="D3" s="3">
        <f t="shared" si="0"/>
        <v>0</v>
      </c>
      <c r="E3" s="4" t="s">
        <v>7</v>
      </c>
      <c r="F3" s="4">
        <f t="shared" si="1"/>
        <v>0</v>
      </c>
      <c r="G3" s="5" t="s">
        <v>8</v>
      </c>
      <c r="H3" s="5">
        <f t="shared" si="2"/>
        <v>0</v>
      </c>
      <c r="I3" s="2" t="s">
        <v>27</v>
      </c>
      <c r="J3" s="2">
        <v>0</v>
      </c>
      <c r="K3" s="21">
        <v>2</v>
      </c>
      <c r="L3" s="21">
        <v>99</v>
      </c>
      <c r="M3" s="21">
        <v>99</v>
      </c>
      <c r="N3" s="2">
        <v>1</v>
      </c>
      <c r="O3" s="2">
        <v>14</v>
      </c>
      <c r="P3" s="2">
        <v>0</v>
      </c>
      <c r="Q3" s="2">
        <v>99</v>
      </c>
      <c r="R3" s="2">
        <f t="shared" si="3"/>
        <v>60</v>
      </c>
      <c r="S3" s="2">
        <v>99</v>
      </c>
      <c r="T3" s="2">
        <v>0</v>
      </c>
      <c r="U3" s="28">
        <v>3.1513524999999998</v>
      </c>
      <c r="V3" s="28">
        <f t="shared" si="4"/>
        <v>1150.2436625</v>
      </c>
      <c r="W3" s="16">
        <f>STDEV(V2:V97)</f>
        <v>210.39230451480591</v>
      </c>
      <c r="X3" s="16">
        <f t="shared" ref="X3:X66" si="5">STANDARDIZE(V3, $W$2, $W$3)</f>
        <v>-0.65016101876157728</v>
      </c>
    </row>
    <row r="4" spans="1:24" ht="16" customHeight="1" x14ac:dyDescent="0.2">
      <c r="A4" s="2">
        <v>34</v>
      </c>
      <c r="B4" s="2">
        <v>3</v>
      </c>
      <c r="C4" s="3" t="s">
        <v>6</v>
      </c>
      <c r="D4" s="3">
        <f t="shared" si="0"/>
        <v>0</v>
      </c>
      <c r="E4" s="4" t="s">
        <v>7</v>
      </c>
      <c r="F4" s="4">
        <f t="shared" si="1"/>
        <v>0</v>
      </c>
      <c r="G4" s="5" t="s">
        <v>8</v>
      </c>
      <c r="H4" s="5">
        <f t="shared" si="2"/>
        <v>0</v>
      </c>
      <c r="I4" s="2" t="s">
        <v>27</v>
      </c>
      <c r="J4" s="2">
        <v>0</v>
      </c>
      <c r="K4" s="21">
        <v>3</v>
      </c>
      <c r="L4" s="21">
        <v>99</v>
      </c>
      <c r="M4" s="21">
        <v>3</v>
      </c>
      <c r="N4" s="2">
        <v>1</v>
      </c>
      <c r="O4" s="2">
        <v>32</v>
      </c>
      <c r="P4" s="2">
        <v>0</v>
      </c>
      <c r="Q4" s="2">
        <v>99</v>
      </c>
      <c r="R4" s="2">
        <f t="shared" si="3"/>
        <v>60</v>
      </c>
      <c r="S4" s="2">
        <v>99</v>
      </c>
      <c r="T4" s="2">
        <v>4</v>
      </c>
      <c r="U4" s="28">
        <v>3.3375314999999999</v>
      </c>
      <c r="V4" s="28">
        <f t="shared" si="4"/>
        <v>1218.1989974999999</v>
      </c>
      <c r="W4" s="16"/>
      <c r="X4" s="16">
        <f t="shared" si="5"/>
        <v>-0.32716757488674364</v>
      </c>
    </row>
    <row r="5" spans="1:24" ht="16" customHeight="1" x14ac:dyDescent="0.2">
      <c r="A5" s="2">
        <v>49</v>
      </c>
      <c r="B5" s="2">
        <v>4</v>
      </c>
      <c r="C5" s="8" t="s">
        <v>12</v>
      </c>
      <c r="D5" s="8">
        <f t="shared" si="0"/>
        <v>1</v>
      </c>
      <c r="E5" s="4" t="s">
        <v>7</v>
      </c>
      <c r="F5" s="4">
        <f t="shared" si="1"/>
        <v>0</v>
      </c>
      <c r="G5" s="9" t="s">
        <v>8</v>
      </c>
      <c r="H5" s="5">
        <f t="shared" si="2"/>
        <v>0</v>
      </c>
      <c r="I5" s="11" t="s">
        <v>27</v>
      </c>
      <c r="J5" s="2">
        <v>0</v>
      </c>
      <c r="K5" s="21">
        <v>2</v>
      </c>
      <c r="L5" s="21">
        <v>99</v>
      </c>
      <c r="M5" s="21">
        <v>99</v>
      </c>
      <c r="N5" s="2">
        <v>0</v>
      </c>
      <c r="O5" s="2">
        <v>99</v>
      </c>
      <c r="P5" s="2">
        <v>0</v>
      </c>
      <c r="Q5" s="2">
        <v>99</v>
      </c>
      <c r="R5" s="2">
        <f t="shared" si="3"/>
        <v>60</v>
      </c>
      <c r="S5" s="2">
        <v>99</v>
      </c>
      <c r="T5" s="2">
        <v>3</v>
      </c>
      <c r="U5" s="28">
        <v>3.4744278</v>
      </c>
      <c r="V5" s="28">
        <f t="shared" si="4"/>
        <v>1268.1661469999999</v>
      </c>
      <c r="W5" s="16"/>
      <c r="X5" s="16">
        <f t="shared" si="5"/>
        <v>-8.9672436387114363E-2</v>
      </c>
    </row>
    <row r="6" spans="1:24" x14ac:dyDescent="0.2">
      <c r="A6" s="2">
        <v>53</v>
      </c>
      <c r="B6" s="2">
        <v>5</v>
      </c>
      <c r="C6" s="8" t="s">
        <v>12</v>
      </c>
      <c r="D6" s="8">
        <f t="shared" si="0"/>
        <v>1</v>
      </c>
      <c r="E6" s="4" t="s">
        <v>7</v>
      </c>
      <c r="F6" s="4">
        <f t="shared" si="1"/>
        <v>0</v>
      </c>
      <c r="G6" s="10" t="s">
        <v>10</v>
      </c>
      <c r="H6" s="6">
        <f t="shared" si="2"/>
        <v>1</v>
      </c>
      <c r="I6" s="11" t="s">
        <v>27</v>
      </c>
      <c r="J6" s="2">
        <v>0</v>
      </c>
      <c r="K6" s="21">
        <v>3</v>
      </c>
      <c r="L6" s="21">
        <v>99</v>
      </c>
      <c r="M6" s="21">
        <v>3</v>
      </c>
      <c r="N6" s="2">
        <v>1</v>
      </c>
      <c r="O6" s="2">
        <v>10</v>
      </c>
      <c r="P6" s="2">
        <v>0</v>
      </c>
      <c r="Q6" s="2">
        <v>99</v>
      </c>
      <c r="R6" s="2">
        <f t="shared" si="3"/>
        <v>60</v>
      </c>
      <c r="S6" s="2">
        <v>99</v>
      </c>
      <c r="T6" s="2">
        <v>2</v>
      </c>
      <c r="U6" s="28">
        <v>3.5702552000000001</v>
      </c>
      <c r="V6" s="28">
        <f t="shared" si="4"/>
        <v>1303.1431480000001</v>
      </c>
      <c r="W6" s="16"/>
      <c r="X6" s="16">
        <f t="shared" si="5"/>
        <v>7.6574143214083776E-2</v>
      </c>
    </row>
    <row r="7" spans="1:24" x14ac:dyDescent="0.2">
      <c r="A7" s="2">
        <v>36</v>
      </c>
      <c r="B7" s="2">
        <v>6</v>
      </c>
      <c r="C7" s="3" t="s">
        <v>6</v>
      </c>
      <c r="D7" s="3">
        <f t="shared" si="0"/>
        <v>0</v>
      </c>
      <c r="E7" s="4" t="s">
        <v>7</v>
      </c>
      <c r="F7" s="4">
        <f t="shared" si="1"/>
        <v>0</v>
      </c>
      <c r="G7" s="6" t="s">
        <v>10</v>
      </c>
      <c r="H7" s="6">
        <f t="shared" si="2"/>
        <v>1</v>
      </c>
      <c r="I7" s="2" t="s">
        <v>27</v>
      </c>
      <c r="J7" s="2">
        <v>0</v>
      </c>
      <c r="K7" s="21">
        <v>3</v>
      </c>
      <c r="L7" s="21">
        <v>99</v>
      </c>
      <c r="M7" s="21">
        <v>3</v>
      </c>
      <c r="N7" s="2">
        <v>1</v>
      </c>
      <c r="O7" s="2">
        <v>19</v>
      </c>
      <c r="P7" s="2">
        <v>0</v>
      </c>
      <c r="Q7" s="2">
        <v>99</v>
      </c>
      <c r="R7" s="2">
        <f t="shared" si="3"/>
        <v>60</v>
      </c>
      <c r="S7" s="2">
        <v>99</v>
      </c>
      <c r="T7" s="2">
        <v>0</v>
      </c>
      <c r="U7" s="28">
        <v>3.5976344</v>
      </c>
      <c r="V7" s="28">
        <f t="shared" si="4"/>
        <v>1313.1365559999999</v>
      </c>
      <c r="W7" s="16"/>
      <c r="X7" s="16">
        <f t="shared" si="5"/>
        <v>0.1240730668227491</v>
      </c>
    </row>
    <row r="8" spans="1:24" x14ac:dyDescent="0.2">
      <c r="A8" s="2">
        <v>54</v>
      </c>
      <c r="B8" s="2">
        <v>8</v>
      </c>
      <c r="C8" s="8" t="s">
        <v>12</v>
      </c>
      <c r="D8" s="8">
        <f t="shared" si="0"/>
        <v>1</v>
      </c>
      <c r="E8" s="4" t="s">
        <v>7</v>
      </c>
      <c r="F8" s="4">
        <f t="shared" si="1"/>
        <v>0</v>
      </c>
      <c r="G8" s="10" t="s">
        <v>10</v>
      </c>
      <c r="H8" s="6">
        <f t="shared" si="2"/>
        <v>1</v>
      </c>
      <c r="I8" s="11" t="s">
        <v>28</v>
      </c>
      <c r="J8" s="2">
        <v>1</v>
      </c>
      <c r="K8" s="21">
        <v>3</v>
      </c>
      <c r="L8" s="21">
        <v>99</v>
      </c>
      <c r="M8" s="21">
        <v>3</v>
      </c>
      <c r="N8" s="2">
        <v>1</v>
      </c>
      <c r="O8" s="2">
        <v>5</v>
      </c>
      <c r="P8" s="2">
        <v>0</v>
      </c>
      <c r="Q8" s="2">
        <v>99</v>
      </c>
      <c r="R8" s="2">
        <f t="shared" si="3"/>
        <v>60</v>
      </c>
      <c r="S8" s="2">
        <v>99</v>
      </c>
      <c r="T8" s="2">
        <v>2</v>
      </c>
      <c r="U8" s="28">
        <v>4.3505640000000003</v>
      </c>
      <c r="V8" s="28">
        <f t="shared" si="4"/>
        <v>1587.95586</v>
      </c>
      <c r="W8" s="16"/>
      <c r="X8" s="16">
        <f t="shared" si="5"/>
        <v>1.4302962418279941</v>
      </c>
    </row>
    <row r="9" spans="1:24" x14ac:dyDescent="0.2">
      <c r="A9" s="2">
        <v>41</v>
      </c>
      <c r="B9" s="2">
        <v>9</v>
      </c>
      <c r="C9" s="3" t="s">
        <v>6</v>
      </c>
      <c r="D9" s="3">
        <f t="shared" si="0"/>
        <v>0</v>
      </c>
      <c r="E9" s="7" t="s">
        <v>11</v>
      </c>
      <c r="F9" s="7">
        <f t="shared" si="1"/>
        <v>1</v>
      </c>
      <c r="G9" s="5" t="s">
        <v>8</v>
      </c>
      <c r="H9" s="5">
        <f t="shared" si="2"/>
        <v>0</v>
      </c>
      <c r="I9" s="2" t="s">
        <v>28</v>
      </c>
      <c r="J9" s="2">
        <v>1</v>
      </c>
      <c r="K9" s="21">
        <v>2</v>
      </c>
      <c r="L9" s="21">
        <v>99</v>
      </c>
      <c r="M9" s="21">
        <v>99</v>
      </c>
      <c r="N9" s="2">
        <v>1</v>
      </c>
      <c r="O9" s="2">
        <v>7</v>
      </c>
      <c r="P9" s="2">
        <v>1</v>
      </c>
      <c r="Q9" s="2">
        <v>40</v>
      </c>
      <c r="R9" s="2">
        <v>40</v>
      </c>
      <c r="S9" s="2">
        <v>0</v>
      </c>
      <c r="T9" s="2">
        <v>0</v>
      </c>
      <c r="U9" s="28">
        <v>3.3676487000000002</v>
      </c>
      <c r="V9" s="28">
        <f t="shared" si="4"/>
        <v>1229.1917754999999</v>
      </c>
      <c r="W9" s="16"/>
      <c r="X9" s="16">
        <f t="shared" si="5"/>
        <v>-0.27491862012886437</v>
      </c>
    </row>
    <row r="10" spans="1:24" x14ac:dyDescent="0.2">
      <c r="A10" s="2">
        <v>37</v>
      </c>
      <c r="B10" s="2">
        <v>10</v>
      </c>
      <c r="C10" s="3" t="s">
        <v>6</v>
      </c>
      <c r="D10" s="3">
        <f t="shared" si="0"/>
        <v>0</v>
      </c>
      <c r="E10" s="4" t="s">
        <v>7</v>
      </c>
      <c r="F10" s="4">
        <f t="shared" si="1"/>
        <v>0</v>
      </c>
      <c r="G10" s="6" t="s">
        <v>10</v>
      </c>
      <c r="H10" s="6">
        <f t="shared" si="2"/>
        <v>1</v>
      </c>
      <c r="I10" s="2" t="s">
        <v>28</v>
      </c>
      <c r="J10" s="2">
        <v>1</v>
      </c>
      <c r="K10" s="21">
        <v>3</v>
      </c>
      <c r="L10" s="21">
        <v>99</v>
      </c>
      <c r="M10" s="21">
        <v>3</v>
      </c>
      <c r="N10" s="2">
        <v>1</v>
      </c>
      <c r="O10" s="2">
        <v>21</v>
      </c>
      <c r="P10" s="2">
        <v>0</v>
      </c>
      <c r="Q10" s="2">
        <v>99</v>
      </c>
      <c r="R10" s="2">
        <f>IF(Q10=99,60,0)</f>
        <v>60</v>
      </c>
      <c r="S10" s="2">
        <v>99</v>
      </c>
      <c r="T10" s="2">
        <v>2</v>
      </c>
      <c r="U10" s="28">
        <v>3.7208410999999999</v>
      </c>
      <c r="V10" s="28">
        <f t="shared" si="4"/>
        <v>1358.1070015</v>
      </c>
      <c r="W10" s="16"/>
      <c r="X10" s="16">
        <f t="shared" si="5"/>
        <v>0.33781874351804569</v>
      </c>
    </row>
    <row r="11" spans="1:24" x14ac:dyDescent="0.2">
      <c r="A11" s="2">
        <v>50</v>
      </c>
      <c r="B11" s="2">
        <v>11</v>
      </c>
      <c r="C11" s="8" t="s">
        <v>12</v>
      </c>
      <c r="D11" s="8">
        <f t="shared" si="0"/>
        <v>1</v>
      </c>
      <c r="E11" s="4" t="s">
        <v>7</v>
      </c>
      <c r="F11" s="4">
        <f t="shared" si="1"/>
        <v>0</v>
      </c>
      <c r="G11" s="9" t="s">
        <v>8</v>
      </c>
      <c r="H11" s="5">
        <f t="shared" si="2"/>
        <v>0</v>
      </c>
      <c r="I11" s="11" t="s">
        <v>28</v>
      </c>
      <c r="J11" s="2">
        <v>1</v>
      </c>
      <c r="K11" s="21">
        <v>2</v>
      </c>
      <c r="L11" s="21">
        <v>99</v>
      </c>
      <c r="M11" s="21">
        <v>99</v>
      </c>
      <c r="N11" s="2">
        <v>1</v>
      </c>
      <c r="O11" s="2">
        <v>41</v>
      </c>
      <c r="P11" s="2">
        <v>1</v>
      </c>
      <c r="Q11" s="2">
        <v>18</v>
      </c>
      <c r="R11" s="2">
        <v>18</v>
      </c>
      <c r="S11" s="2">
        <v>0</v>
      </c>
      <c r="T11" s="2">
        <v>0</v>
      </c>
      <c r="U11" s="28">
        <v>2.7078085999999999</v>
      </c>
      <c r="V11" s="28">
        <f t="shared" si="4"/>
        <v>988.35013900000001</v>
      </c>
      <c r="W11" s="16"/>
      <c r="X11" s="16">
        <f t="shared" si="5"/>
        <v>-1.4196450731966914</v>
      </c>
    </row>
    <row r="12" spans="1:24" x14ac:dyDescent="0.2">
      <c r="A12" s="2">
        <v>51</v>
      </c>
      <c r="B12" s="2">
        <v>12</v>
      </c>
      <c r="C12" s="8" t="s">
        <v>12</v>
      </c>
      <c r="D12" s="8">
        <f t="shared" si="0"/>
        <v>1</v>
      </c>
      <c r="E12" s="4" t="s">
        <v>7</v>
      </c>
      <c r="F12" s="4">
        <f t="shared" si="1"/>
        <v>0</v>
      </c>
      <c r="G12" s="9" t="s">
        <v>8</v>
      </c>
      <c r="H12" s="5">
        <f t="shared" si="2"/>
        <v>0</v>
      </c>
      <c r="I12" s="11" t="s">
        <v>9</v>
      </c>
      <c r="J12" s="2">
        <v>2</v>
      </c>
      <c r="K12" s="21">
        <v>3</v>
      </c>
      <c r="L12" s="21">
        <v>99</v>
      </c>
      <c r="M12" s="21">
        <v>3</v>
      </c>
      <c r="N12" s="2">
        <v>1</v>
      </c>
      <c r="O12" s="2">
        <v>5</v>
      </c>
      <c r="P12" s="2">
        <v>1</v>
      </c>
      <c r="Q12" s="2">
        <v>43</v>
      </c>
      <c r="R12" s="2">
        <v>43</v>
      </c>
      <c r="S12" s="2">
        <v>2</v>
      </c>
      <c r="T12" s="2">
        <v>3</v>
      </c>
      <c r="U12" s="28">
        <v>2.8145877000000001</v>
      </c>
      <c r="V12" s="28">
        <f t="shared" si="4"/>
        <v>1027.3245105000001</v>
      </c>
      <c r="W12" s="16"/>
      <c r="X12" s="16">
        <f t="shared" si="5"/>
        <v>-1.2343988894549407</v>
      </c>
    </row>
    <row r="13" spans="1:24" x14ac:dyDescent="0.2">
      <c r="A13" s="2">
        <v>42</v>
      </c>
      <c r="B13" s="2">
        <v>13</v>
      </c>
      <c r="C13" s="3" t="s">
        <v>6</v>
      </c>
      <c r="D13" s="3">
        <f t="shared" si="0"/>
        <v>0</v>
      </c>
      <c r="E13" s="7" t="s">
        <v>11</v>
      </c>
      <c r="F13" s="7">
        <f t="shared" si="1"/>
        <v>1</v>
      </c>
      <c r="G13" s="5" t="s">
        <v>8</v>
      </c>
      <c r="H13" s="5">
        <f t="shared" si="2"/>
        <v>0</v>
      </c>
      <c r="I13" s="2" t="s">
        <v>27</v>
      </c>
      <c r="J13" s="2">
        <v>0</v>
      </c>
      <c r="K13" s="21">
        <v>2</v>
      </c>
      <c r="L13" s="21">
        <v>99</v>
      </c>
      <c r="M13" s="21">
        <v>99</v>
      </c>
      <c r="N13" s="2">
        <v>1</v>
      </c>
      <c r="O13" s="2">
        <v>44</v>
      </c>
      <c r="P13" s="2">
        <v>0</v>
      </c>
      <c r="Q13" s="2">
        <v>99</v>
      </c>
      <c r="R13" s="2">
        <f>IF(Q13=99,60,0)</f>
        <v>60</v>
      </c>
      <c r="S13" s="2">
        <v>99</v>
      </c>
      <c r="T13" s="2">
        <v>0</v>
      </c>
      <c r="U13" s="28">
        <v>2.6157191000000002</v>
      </c>
      <c r="V13" s="28">
        <f t="shared" si="4"/>
        <v>954.73747150000008</v>
      </c>
      <c r="W13" s="16"/>
      <c r="X13" s="16">
        <f t="shared" si="5"/>
        <v>-1.5794069408064191</v>
      </c>
    </row>
    <row r="14" spans="1:24" x14ac:dyDescent="0.2">
      <c r="A14" s="2">
        <v>38</v>
      </c>
      <c r="B14" s="2">
        <v>14</v>
      </c>
      <c r="C14" s="3" t="s">
        <v>6</v>
      </c>
      <c r="D14" s="3">
        <f t="shared" si="0"/>
        <v>0</v>
      </c>
      <c r="E14" s="4" t="s">
        <v>7</v>
      </c>
      <c r="F14" s="4">
        <f t="shared" si="1"/>
        <v>0</v>
      </c>
      <c r="G14" s="6" t="s">
        <v>10</v>
      </c>
      <c r="H14" s="6">
        <f t="shared" si="2"/>
        <v>1</v>
      </c>
      <c r="I14" s="2" t="s">
        <v>27</v>
      </c>
      <c r="J14" s="2">
        <v>0</v>
      </c>
      <c r="K14" s="21">
        <v>3</v>
      </c>
      <c r="L14" s="21">
        <v>99</v>
      </c>
      <c r="M14" s="21">
        <v>3</v>
      </c>
      <c r="N14" s="2">
        <v>1</v>
      </c>
      <c r="O14" s="2">
        <v>12</v>
      </c>
      <c r="P14" s="2">
        <v>0</v>
      </c>
      <c r="Q14" s="2">
        <v>99</v>
      </c>
      <c r="R14" s="2">
        <f>IF(Q14=99,60,0)</f>
        <v>60</v>
      </c>
      <c r="S14" s="2">
        <v>99</v>
      </c>
      <c r="T14" s="2">
        <v>0</v>
      </c>
      <c r="U14" s="28">
        <v>4.0603439000000003</v>
      </c>
      <c r="V14" s="28">
        <f t="shared" si="4"/>
        <v>1482.0255235000002</v>
      </c>
      <c r="W14" s="16"/>
      <c r="X14" s="16">
        <f t="shared" si="5"/>
        <v>0.92680664536062318</v>
      </c>
    </row>
    <row r="15" spans="1:24" x14ac:dyDescent="0.2">
      <c r="A15" s="2">
        <v>55</v>
      </c>
      <c r="B15" s="2">
        <v>15</v>
      </c>
      <c r="C15" s="8" t="s">
        <v>12</v>
      </c>
      <c r="D15" s="8">
        <f t="shared" si="0"/>
        <v>1</v>
      </c>
      <c r="E15" s="4" t="s">
        <v>7</v>
      </c>
      <c r="F15" s="4">
        <f t="shared" si="1"/>
        <v>0</v>
      </c>
      <c r="G15" s="10" t="s">
        <v>10</v>
      </c>
      <c r="H15" s="6">
        <f t="shared" si="2"/>
        <v>1</v>
      </c>
      <c r="I15" s="11" t="s">
        <v>27</v>
      </c>
      <c r="J15" s="2">
        <v>0</v>
      </c>
      <c r="K15" s="21">
        <v>2</v>
      </c>
      <c r="L15" s="21">
        <v>99</v>
      </c>
      <c r="M15" s="21">
        <v>99</v>
      </c>
      <c r="N15" s="2">
        <v>1</v>
      </c>
      <c r="O15" s="2">
        <v>41</v>
      </c>
      <c r="P15" s="2">
        <v>1</v>
      </c>
      <c r="Q15" s="2">
        <v>48</v>
      </c>
      <c r="R15" s="2">
        <v>48</v>
      </c>
      <c r="S15" s="2">
        <v>0</v>
      </c>
      <c r="T15" s="2">
        <v>4</v>
      </c>
      <c r="U15" s="28">
        <v>3.8549994999999999</v>
      </c>
      <c r="V15" s="28">
        <f t="shared" si="4"/>
        <v>1407.0748174999999</v>
      </c>
      <c r="W15" s="16"/>
      <c r="X15" s="16">
        <f t="shared" si="5"/>
        <v>0.57056402435389419</v>
      </c>
    </row>
    <row r="16" spans="1:24" x14ac:dyDescent="0.2">
      <c r="A16" s="2">
        <v>43</v>
      </c>
      <c r="B16" s="2">
        <v>18</v>
      </c>
      <c r="C16" s="3" t="s">
        <v>6</v>
      </c>
      <c r="D16" s="3">
        <f t="shared" si="0"/>
        <v>0</v>
      </c>
      <c r="E16" s="7" t="s">
        <v>11</v>
      </c>
      <c r="F16" s="7">
        <f t="shared" si="1"/>
        <v>1</v>
      </c>
      <c r="G16" s="5" t="s">
        <v>8</v>
      </c>
      <c r="H16" s="5">
        <f t="shared" si="2"/>
        <v>0</v>
      </c>
      <c r="I16" s="2" t="s">
        <v>27</v>
      </c>
      <c r="J16" s="2">
        <v>0</v>
      </c>
      <c r="K16" s="21">
        <v>3</v>
      </c>
      <c r="L16" s="21">
        <v>99</v>
      </c>
      <c r="M16" s="21">
        <v>3</v>
      </c>
      <c r="N16" s="2">
        <v>1</v>
      </c>
      <c r="O16" s="2">
        <v>48</v>
      </c>
      <c r="P16" s="2">
        <v>1</v>
      </c>
      <c r="Q16" s="2">
        <v>46</v>
      </c>
      <c r="R16" s="2">
        <v>46</v>
      </c>
      <c r="S16" s="2">
        <v>0</v>
      </c>
      <c r="T16" s="2">
        <v>2</v>
      </c>
      <c r="U16" s="28">
        <v>3.2526557999999999</v>
      </c>
      <c r="V16" s="28">
        <f t="shared" si="4"/>
        <v>1187.2193669999999</v>
      </c>
      <c r="W16" s="16"/>
      <c r="X16" s="16">
        <f t="shared" si="5"/>
        <v>-0.47441455034738772</v>
      </c>
    </row>
    <row r="17" spans="1:24" x14ac:dyDescent="0.2">
      <c r="A17" s="2">
        <v>56</v>
      </c>
      <c r="B17" s="2">
        <v>19</v>
      </c>
      <c r="C17" s="8" t="s">
        <v>12</v>
      </c>
      <c r="D17" s="8">
        <f t="shared" si="0"/>
        <v>1</v>
      </c>
      <c r="E17" s="4" t="s">
        <v>7</v>
      </c>
      <c r="F17" s="4">
        <f t="shared" si="1"/>
        <v>0</v>
      </c>
      <c r="G17" s="10" t="s">
        <v>10</v>
      </c>
      <c r="H17" s="6">
        <f t="shared" si="2"/>
        <v>1</v>
      </c>
      <c r="I17" s="11" t="s">
        <v>27</v>
      </c>
      <c r="J17" s="2">
        <v>0</v>
      </c>
      <c r="K17" s="21">
        <v>2</v>
      </c>
      <c r="L17" s="21">
        <v>99</v>
      </c>
      <c r="M17" s="21">
        <v>99</v>
      </c>
      <c r="N17" s="2">
        <v>1</v>
      </c>
      <c r="O17" s="2">
        <v>9</v>
      </c>
      <c r="P17" s="2">
        <v>0</v>
      </c>
      <c r="Q17" s="2">
        <v>99</v>
      </c>
      <c r="R17" s="2">
        <f>IF(Q17=99,60,0)</f>
        <v>60</v>
      </c>
      <c r="S17" s="2">
        <v>99</v>
      </c>
      <c r="T17" s="2">
        <v>3</v>
      </c>
      <c r="U17" s="28">
        <v>4.4628189999999996</v>
      </c>
      <c r="V17" s="28">
        <f t="shared" si="4"/>
        <v>1628.9289349999999</v>
      </c>
      <c r="W17" s="16"/>
      <c r="X17" s="16">
        <f t="shared" si="5"/>
        <v>1.6250423143827366</v>
      </c>
    </row>
    <row r="18" spans="1:24" x14ac:dyDescent="0.2">
      <c r="A18" s="2">
        <v>57</v>
      </c>
      <c r="B18" s="2">
        <v>21</v>
      </c>
      <c r="C18" s="8" t="s">
        <v>12</v>
      </c>
      <c r="D18" s="8">
        <f t="shared" si="0"/>
        <v>1</v>
      </c>
      <c r="E18" s="7" t="s">
        <v>11</v>
      </c>
      <c r="F18" s="7">
        <f t="shared" si="1"/>
        <v>1</v>
      </c>
      <c r="G18" s="9" t="s">
        <v>8</v>
      </c>
      <c r="H18" s="5">
        <f t="shared" si="2"/>
        <v>0</v>
      </c>
      <c r="I18" s="11" t="s">
        <v>28</v>
      </c>
      <c r="J18" s="2">
        <v>1</v>
      </c>
      <c r="K18" s="21">
        <v>2</v>
      </c>
      <c r="L18" s="21">
        <v>99</v>
      </c>
      <c r="M18" s="21">
        <v>99</v>
      </c>
      <c r="N18" s="2">
        <v>0</v>
      </c>
      <c r="O18" s="2">
        <v>24</v>
      </c>
      <c r="P18" s="2">
        <v>1</v>
      </c>
      <c r="Q18" s="2">
        <v>41</v>
      </c>
      <c r="R18" s="2">
        <v>41</v>
      </c>
      <c r="S18" s="2">
        <v>1</v>
      </c>
      <c r="T18" s="2">
        <v>1</v>
      </c>
      <c r="U18" s="28">
        <v>2.568174351111598</v>
      </c>
      <c r="V18" s="28">
        <f t="shared" si="4"/>
        <v>937.38363815573325</v>
      </c>
      <c r="W18" s="16"/>
      <c r="X18" s="16">
        <f t="shared" si="5"/>
        <v>-1.6618901541743567</v>
      </c>
    </row>
    <row r="19" spans="1:24" x14ac:dyDescent="0.2">
      <c r="A19" s="2">
        <v>63</v>
      </c>
      <c r="B19" s="2">
        <v>23</v>
      </c>
      <c r="C19" s="8" t="s">
        <v>12</v>
      </c>
      <c r="D19" s="8">
        <f t="shared" si="0"/>
        <v>1</v>
      </c>
      <c r="E19" s="7" t="s">
        <v>11</v>
      </c>
      <c r="F19" s="7">
        <f t="shared" si="1"/>
        <v>1</v>
      </c>
      <c r="G19" s="10" t="s">
        <v>10</v>
      </c>
      <c r="H19" s="6">
        <f t="shared" si="2"/>
        <v>1</v>
      </c>
      <c r="I19" s="11" t="s">
        <v>28</v>
      </c>
      <c r="J19" s="2">
        <v>1</v>
      </c>
      <c r="K19" s="21">
        <v>3</v>
      </c>
      <c r="L19" s="21">
        <v>99</v>
      </c>
      <c r="M19" s="21">
        <v>3</v>
      </c>
      <c r="N19" s="2">
        <v>1</v>
      </c>
      <c r="O19" s="2">
        <v>5</v>
      </c>
      <c r="P19" s="2">
        <v>0</v>
      </c>
      <c r="Q19" s="2">
        <v>99</v>
      </c>
      <c r="R19" s="2">
        <f>IF(Q19=99,60,0)</f>
        <v>60</v>
      </c>
      <c r="S19" s="2">
        <v>99</v>
      </c>
      <c r="T19" s="2">
        <v>2</v>
      </c>
      <c r="U19" s="28">
        <v>4.1506954331398536</v>
      </c>
      <c r="V19" s="28">
        <f t="shared" si="4"/>
        <v>1515.0038330960465</v>
      </c>
      <c r="W19" s="16"/>
      <c r="X19" s="16">
        <f t="shared" si="5"/>
        <v>1.0835533936416446</v>
      </c>
    </row>
    <row r="20" spans="1:24" x14ac:dyDescent="0.2">
      <c r="A20" s="2">
        <v>39</v>
      </c>
      <c r="B20" s="2">
        <v>26</v>
      </c>
      <c r="C20" s="3" t="s">
        <v>6</v>
      </c>
      <c r="D20" s="3">
        <f t="shared" si="0"/>
        <v>0</v>
      </c>
      <c r="E20" s="4" t="s">
        <v>7</v>
      </c>
      <c r="F20" s="4">
        <f t="shared" si="1"/>
        <v>0</v>
      </c>
      <c r="G20" s="6" t="s">
        <v>10</v>
      </c>
      <c r="H20" s="6">
        <f t="shared" si="2"/>
        <v>1</v>
      </c>
      <c r="I20" s="2" t="s">
        <v>28</v>
      </c>
      <c r="J20" s="2">
        <v>1</v>
      </c>
      <c r="K20" s="21">
        <v>3</v>
      </c>
      <c r="L20" s="21">
        <v>99</v>
      </c>
      <c r="M20" s="21">
        <v>3</v>
      </c>
      <c r="N20" s="2">
        <v>1</v>
      </c>
      <c r="O20" s="2">
        <v>41</v>
      </c>
      <c r="P20" s="2">
        <v>0</v>
      </c>
      <c r="Q20" s="2">
        <v>99</v>
      </c>
      <c r="R20" s="2">
        <f>IF(Q20=99,60,0)</f>
        <v>60</v>
      </c>
      <c r="S20" s="2">
        <v>99</v>
      </c>
      <c r="T20" s="2">
        <v>1</v>
      </c>
      <c r="U20" s="28">
        <v>3.8330960464352204</v>
      </c>
      <c r="V20" s="28">
        <f t="shared" si="4"/>
        <v>1399.0800569488554</v>
      </c>
      <c r="W20" s="16"/>
      <c r="X20" s="16">
        <f t="shared" si="5"/>
        <v>0.53256472314569869</v>
      </c>
    </row>
    <row r="21" spans="1:24" x14ac:dyDescent="0.2">
      <c r="A21" s="2">
        <v>52</v>
      </c>
      <c r="B21" s="2">
        <v>28</v>
      </c>
      <c r="C21" s="8" t="s">
        <v>12</v>
      </c>
      <c r="D21" s="8">
        <f t="shared" si="0"/>
        <v>1</v>
      </c>
      <c r="E21" s="4" t="s">
        <v>7</v>
      </c>
      <c r="F21" s="4">
        <f t="shared" si="1"/>
        <v>0</v>
      </c>
      <c r="G21" s="9" t="s">
        <v>8</v>
      </c>
      <c r="H21" s="5">
        <f t="shared" si="2"/>
        <v>0</v>
      </c>
      <c r="I21" s="11" t="s">
        <v>27</v>
      </c>
      <c r="J21" s="2">
        <v>0</v>
      </c>
      <c r="K21" s="21">
        <v>3</v>
      </c>
      <c r="L21" s="21">
        <v>99</v>
      </c>
      <c r="M21" s="21">
        <v>3</v>
      </c>
      <c r="N21" s="2">
        <v>1</v>
      </c>
      <c r="O21" s="2">
        <v>41</v>
      </c>
      <c r="P21" s="2">
        <v>0</v>
      </c>
      <c r="Q21" s="2">
        <v>99</v>
      </c>
      <c r="R21" s="2">
        <f>IF(Q21=99,60,0)</f>
        <v>60</v>
      </c>
      <c r="S21" s="2">
        <v>99</v>
      </c>
      <c r="T21" s="2">
        <v>1</v>
      </c>
      <c r="U21" s="28">
        <v>3.2362282334903076</v>
      </c>
      <c r="V21" s="28">
        <f t="shared" si="4"/>
        <v>1181.2233052239624</v>
      </c>
      <c r="W21" s="16"/>
      <c r="X21" s="16">
        <f t="shared" si="5"/>
        <v>-0.50291398520012776</v>
      </c>
    </row>
    <row r="22" spans="1:24" x14ac:dyDescent="0.2">
      <c r="A22" s="2">
        <v>58</v>
      </c>
      <c r="B22" s="2">
        <v>31</v>
      </c>
      <c r="C22" s="8" t="s">
        <v>12</v>
      </c>
      <c r="D22" s="8">
        <f t="shared" si="0"/>
        <v>1</v>
      </c>
      <c r="E22" s="7" t="s">
        <v>11</v>
      </c>
      <c r="F22" s="7">
        <f t="shared" si="1"/>
        <v>1</v>
      </c>
      <c r="G22" s="9" t="s">
        <v>8</v>
      </c>
      <c r="H22" s="5">
        <f t="shared" si="2"/>
        <v>0</v>
      </c>
      <c r="I22" s="11" t="s">
        <v>9</v>
      </c>
      <c r="J22" s="2">
        <v>2</v>
      </c>
      <c r="K22" s="21">
        <v>2</v>
      </c>
      <c r="L22" s="21">
        <v>99</v>
      </c>
      <c r="M22" s="21">
        <v>99</v>
      </c>
      <c r="N22" s="2">
        <v>1</v>
      </c>
      <c r="O22" s="2">
        <v>18</v>
      </c>
      <c r="P22" s="2">
        <v>1</v>
      </c>
      <c r="Q22" s="2">
        <v>19</v>
      </c>
      <c r="R22" s="2">
        <v>19</v>
      </c>
      <c r="S22" s="2">
        <v>1</v>
      </c>
      <c r="T22" s="2">
        <v>0</v>
      </c>
      <c r="U22" s="28">
        <v>2.644836272040302</v>
      </c>
      <c r="V22" s="28">
        <f t="shared" si="4"/>
        <v>965.36523929471025</v>
      </c>
      <c r="W22" s="16"/>
      <c r="X22" s="16">
        <f t="shared" si="5"/>
        <v>-1.5288928888822326</v>
      </c>
    </row>
    <row r="23" spans="1:24" x14ac:dyDescent="0.2">
      <c r="A23" s="2">
        <v>59</v>
      </c>
      <c r="B23" s="2">
        <v>32</v>
      </c>
      <c r="C23" s="8" t="s">
        <v>12</v>
      </c>
      <c r="D23" s="8">
        <f t="shared" si="0"/>
        <v>1</v>
      </c>
      <c r="E23" s="7" t="s">
        <v>11</v>
      </c>
      <c r="F23" s="7">
        <f t="shared" si="1"/>
        <v>1</v>
      </c>
      <c r="G23" s="9" t="s">
        <v>8</v>
      </c>
      <c r="H23" s="5">
        <f t="shared" si="2"/>
        <v>0</v>
      </c>
      <c r="I23" s="11" t="s">
        <v>28</v>
      </c>
      <c r="J23" s="2">
        <v>1</v>
      </c>
      <c r="K23" s="21">
        <v>3</v>
      </c>
      <c r="L23" s="21">
        <v>99</v>
      </c>
      <c r="M23" s="21">
        <v>3</v>
      </c>
      <c r="N23" s="2">
        <v>1</v>
      </c>
      <c r="O23" s="2">
        <v>6</v>
      </c>
      <c r="P23" s="2">
        <v>0</v>
      </c>
      <c r="Q23" s="2">
        <v>99</v>
      </c>
      <c r="R23" s="2">
        <f>IF(Q23=99,60,0)</f>
        <v>60</v>
      </c>
      <c r="S23" s="2">
        <v>99</v>
      </c>
      <c r="T23" s="2">
        <v>2</v>
      </c>
      <c r="U23" s="28">
        <v>3.4388347388018836</v>
      </c>
      <c r="V23" s="28">
        <f t="shared" si="4"/>
        <v>1255.1746796626876</v>
      </c>
      <c r="W23" s="16"/>
      <c r="X23" s="16">
        <f t="shared" si="5"/>
        <v>-0.15142121264236977</v>
      </c>
    </row>
    <row r="24" spans="1:24" x14ac:dyDescent="0.2">
      <c r="A24" s="2">
        <v>40</v>
      </c>
      <c r="B24" s="2">
        <v>34</v>
      </c>
      <c r="C24" s="3" t="s">
        <v>6</v>
      </c>
      <c r="D24" s="3">
        <f t="shared" si="0"/>
        <v>0</v>
      </c>
      <c r="E24" s="4" t="s">
        <v>7</v>
      </c>
      <c r="F24" s="4">
        <f t="shared" si="1"/>
        <v>0</v>
      </c>
      <c r="G24" s="6" t="s">
        <v>10</v>
      </c>
      <c r="H24" s="6">
        <f t="shared" si="2"/>
        <v>1</v>
      </c>
      <c r="I24" s="2" t="s">
        <v>28</v>
      </c>
      <c r="J24" s="2">
        <v>1</v>
      </c>
      <c r="K24" s="21">
        <v>3</v>
      </c>
      <c r="L24" s="21">
        <v>99</v>
      </c>
      <c r="M24" s="21">
        <v>3</v>
      </c>
      <c r="N24" s="2">
        <v>1</v>
      </c>
      <c r="O24" s="2">
        <v>9</v>
      </c>
      <c r="P24" s="2">
        <v>0</v>
      </c>
      <c r="Q24" s="2">
        <v>99</v>
      </c>
      <c r="R24" s="2">
        <f>IF(Q24=99,60,0)</f>
        <v>60</v>
      </c>
      <c r="S24" s="2">
        <v>99</v>
      </c>
      <c r="T24" s="2">
        <v>2</v>
      </c>
      <c r="U24" s="28">
        <v>3.7126273135472565</v>
      </c>
      <c r="V24" s="28">
        <f t="shared" si="4"/>
        <v>1355.1089694447487</v>
      </c>
      <c r="W24" s="16"/>
      <c r="X24" s="16">
        <f t="shared" si="5"/>
        <v>0.32356902054378961</v>
      </c>
    </row>
    <row r="25" spans="1:24" x14ac:dyDescent="0.2">
      <c r="A25" s="2">
        <v>60</v>
      </c>
      <c r="B25" s="2">
        <v>36</v>
      </c>
      <c r="C25" s="8" t="s">
        <v>12</v>
      </c>
      <c r="D25" s="8">
        <f t="shared" si="0"/>
        <v>1</v>
      </c>
      <c r="E25" s="7" t="s">
        <v>11</v>
      </c>
      <c r="F25" s="7">
        <f t="shared" si="1"/>
        <v>1</v>
      </c>
      <c r="G25" s="9" t="s">
        <v>8</v>
      </c>
      <c r="H25" s="5">
        <f t="shared" si="2"/>
        <v>0</v>
      </c>
      <c r="I25" s="11" t="s">
        <v>28</v>
      </c>
      <c r="J25" s="2">
        <v>1</v>
      </c>
      <c r="K25" s="21">
        <v>2</v>
      </c>
      <c r="L25" s="21">
        <v>99</v>
      </c>
      <c r="M25" s="21">
        <v>99</v>
      </c>
      <c r="N25" s="2">
        <v>98</v>
      </c>
      <c r="O25" s="2">
        <v>98</v>
      </c>
      <c r="P25" s="2">
        <v>1</v>
      </c>
      <c r="Q25" s="2">
        <v>55</v>
      </c>
      <c r="R25" s="2">
        <v>55</v>
      </c>
      <c r="S25" s="2">
        <v>0</v>
      </c>
      <c r="T25" s="2">
        <v>0</v>
      </c>
      <c r="U25" s="28">
        <v>3.2170627532581317</v>
      </c>
      <c r="V25" s="28">
        <f t="shared" si="4"/>
        <v>1174.227904939218</v>
      </c>
      <c r="W25" s="16"/>
      <c r="X25" s="16">
        <f t="shared" si="5"/>
        <v>-0.53616330152315939</v>
      </c>
    </row>
    <row r="26" spans="1:24" x14ac:dyDescent="0.2">
      <c r="A26" s="2">
        <v>64</v>
      </c>
      <c r="B26" s="2">
        <v>37</v>
      </c>
      <c r="C26" s="8" t="s">
        <v>12</v>
      </c>
      <c r="D26" s="8">
        <f t="shared" si="0"/>
        <v>1</v>
      </c>
      <c r="E26" s="7" t="s">
        <v>11</v>
      </c>
      <c r="F26" s="7">
        <f t="shared" si="1"/>
        <v>1</v>
      </c>
      <c r="G26" s="10" t="s">
        <v>10</v>
      </c>
      <c r="H26" s="6">
        <f t="shared" si="2"/>
        <v>1</v>
      </c>
      <c r="I26" s="11" t="s">
        <v>28</v>
      </c>
      <c r="J26" s="2">
        <v>1</v>
      </c>
      <c r="K26" s="21">
        <v>3</v>
      </c>
      <c r="L26" s="21">
        <v>99</v>
      </c>
      <c r="M26" s="21">
        <v>3</v>
      </c>
      <c r="N26" s="2">
        <v>1</v>
      </c>
      <c r="O26" s="2">
        <v>27</v>
      </c>
      <c r="P26" s="2">
        <v>0</v>
      </c>
      <c r="Q26" s="2">
        <v>99</v>
      </c>
      <c r="R26" s="2">
        <f>IF(Q26=99,60,0)</f>
        <v>60</v>
      </c>
      <c r="S26" s="2">
        <v>99</v>
      </c>
      <c r="T26" s="2">
        <v>3</v>
      </c>
      <c r="U26" s="28">
        <v>4.2519986857956411</v>
      </c>
      <c r="V26" s="28">
        <f t="shared" si="4"/>
        <v>1551.979520315409</v>
      </c>
      <c r="W26" s="16"/>
      <c r="X26" s="16">
        <f t="shared" si="5"/>
        <v>1.259299779920523</v>
      </c>
    </row>
    <row r="27" spans="1:24" x14ac:dyDescent="0.2">
      <c r="A27" s="2">
        <v>44</v>
      </c>
      <c r="B27" s="2">
        <v>38</v>
      </c>
      <c r="C27" s="3" t="s">
        <v>6</v>
      </c>
      <c r="D27" s="3">
        <f t="shared" si="0"/>
        <v>0</v>
      </c>
      <c r="E27" s="7" t="s">
        <v>11</v>
      </c>
      <c r="F27" s="7">
        <f t="shared" si="1"/>
        <v>1</v>
      </c>
      <c r="G27" s="5" t="s">
        <v>8</v>
      </c>
      <c r="H27" s="5">
        <f t="shared" si="2"/>
        <v>0</v>
      </c>
      <c r="I27" s="2" t="s">
        <v>28</v>
      </c>
      <c r="J27" s="2">
        <v>1</v>
      </c>
      <c r="K27" s="21">
        <v>3</v>
      </c>
      <c r="L27" s="21">
        <v>99</v>
      </c>
      <c r="M27" s="21">
        <v>3</v>
      </c>
      <c r="N27" s="2">
        <v>0</v>
      </c>
      <c r="O27" s="2">
        <v>99</v>
      </c>
      <c r="P27" s="2">
        <v>0</v>
      </c>
      <c r="Q27" s="2">
        <v>99</v>
      </c>
      <c r="R27" s="2">
        <f>IF(Q27=99,60,0)</f>
        <v>60</v>
      </c>
      <c r="S27" s="2">
        <v>99</v>
      </c>
      <c r="T27" s="2">
        <v>1</v>
      </c>
      <c r="U27" s="28">
        <v>2.5407950936370605</v>
      </c>
      <c r="V27" s="28">
        <f t="shared" si="4"/>
        <v>927.39020917752703</v>
      </c>
      <c r="W27" s="16"/>
      <c r="X27" s="16">
        <f t="shared" si="5"/>
        <v>-1.709389177492973</v>
      </c>
    </row>
    <row r="28" spans="1:24" x14ac:dyDescent="0.2">
      <c r="A28" s="2">
        <v>45</v>
      </c>
      <c r="B28" s="2">
        <v>39</v>
      </c>
      <c r="C28" s="3" t="s">
        <v>6</v>
      </c>
      <c r="D28" s="3">
        <f t="shared" si="0"/>
        <v>0</v>
      </c>
      <c r="E28" s="7" t="s">
        <v>11</v>
      </c>
      <c r="F28" s="7">
        <f t="shared" si="1"/>
        <v>1</v>
      </c>
      <c r="G28" s="5" t="s">
        <v>8</v>
      </c>
      <c r="H28" s="5">
        <f t="shared" si="2"/>
        <v>0</v>
      </c>
      <c r="I28" s="2" t="s">
        <v>28</v>
      </c>
      <c r="J28" s="2">
        <v>1</v>
      </c>
      <c r="K28" s="21">
        <v>2</v>
      </c>
      <c r="L28" s="21">
        <v>99</v>
      </c>
      <c r="M28" s="21">
        <v>99</v>
      </c>
      <c r="N28" s="2">
        <v>1</v>
      </c>
      <c r="O28" s="2">
        <v>41</v>
      </c>
      <c r="P28" s="2">
        <v>0</v>
      </c>
      <c r="Q28" s="2">
        <v>99</v>
      </c>
      <c r="R28" s="2">
        <f>IF(Q28=99,60,0)</f>
        <v>60</v>
      </c>
      <c r="S28" s="2">
        <v>99</v>
      </c>
      <c r="T28" s="2">
        <v>0</v>
      </c>
      <c r="U28" s="28">
        <v>3.4306209615595225</v>
      </c>
      <c r="V28" s="28">
        <f t="shared" si="4"/>
        <v>1252.1766509692256</v>
      </c>
      <c r="W28" s="16"/>
      <c r="X28" s="16">
        <f t="shared" si="5"/>
        <v>-0.16567091963795511</v>
      </c>
    </row>
    <row r="29" spans="1:24" x14ac:dyDescent="0.2">
      <c r="A29" s="2">
        <v>46</v>
      </c>
      <c r="B29" s="2">
        <v>40</v>
      </c>
      <c r="C29" s="3" t="s">
        <v>6</v>
      </c>
      <c r="D29" s="3">
        <f t="shared" si="0"/>
        <v>0</v>
      </c>
      <c r="E29" s="7" t="s">
        <v>11</v>
      </c>
      <c r="F29" s="7">
        <f t="shared" si="1"/>
        <v>1</v>
      </c>
      <c r="G29" s="5" t="s">
        <v>8</v>
      </c>
      <c r="H29" s="5">
        <f t="shared" si="2"/>
        <v>0</v>
      </c>
      <c r="I29" s="2" t="s">
        <v>9</v>
      </c>
      <c r="J29" s="2">
        <v>2</v>
      </c>
      <c r="K29" s="21">
        <v>3</v>
      </c>
      <c r="L29" s="21">
        <v>99</v>
      </c>
      <c r="M29" s="21">
        <v>3</v>
      </c>
      <c r="N29" s="2">
        <v>0</v>
      </c>
      <c r="O29" s="2">
        <v>99</v>
      </c>
      <c r="P29" s="2">
        <v>1</v>
      </c>
      <c r="Q29" s="2">
        <v>33</v>
      </c>
      <c r="R29" s="2">
        <v>33</v>
      </c>
      <c r="S29" s="2">
        <v>2</v>
      </c>
      <c r="T29" s="2">
        <v>0</v>
      </c>
      <c r="U29" s="28">
        <v>2.8145876683824333</v>
      </c>
      <c r="V29" s="28">
        <f t="shared" si="4"/>
        <v>1027.3244989595883</v>
      </c>
      <c r="W29" s="16"/>
      <c r="X29" s="16">
        <f t="shared" si="5"/>
        <v>-1.2343989443068131</v>
      </c>
    </row>
    <row r="30" spans="1:24" x14ac:dyDescent="0.2">
      <c r="A30" s="2">
        <v>35</v>
      </c>
      <c r="B30" s="2">
        <v>43</v>
      </c>
      <c r="C30" s="3" t="s">
        <v>6</v>
      </c>
      <c r="D30" s="3">
        <f t="shared" si="0"/>
        <v>0</v>
      </c>
      <c r="E30" s="4" t="s">
        <v>7</v>
      </c>
      <c r="F30" s="4">
        <f t="shared" si="1"/>
        <v>0</v>
      </c>
      <c r="G30" s="5" t="s">
        <v>8</v>
      </c>
      <c r="H30" s="5">
        <f t="shared" si="2"/>
        <v>0</v>
      </c>
      <c r="I30" s="2" t="s">
        <v>28</v>
      </c>
      <c r="J30" s="2">
        <v>1</v>
      </c>
      <c r="K30" s="21">
        <v>2</v>
      </c>
      <c r="L30" s="21">
        <v>99</v>
      </c>
      <c r="M30" s="21">
        <v>99</v>
      </c>
      <c r="N30" s="2">
        <v>1</v>
      </c>
      <c r="O30" s="2">
        <v>17</v>
      </c>
      <c r="P30" s="2">
        <v>0</v>
      </c>
      <c r="Q30" s="2">
        <v>99</v>
      </c>
      <c r="R30" s="2">
        <f>IF(Q30=99,60,0)</f>
        <v>60</v>
      </c>
      <c r="S30" s="2">
        <v>99</v>
      </c>
      <c r="T30" s="2">
        <v>2</v>
      </c>
      <c r="U30" s="28">
        <v>3.0774285401379915</v>
      </c>
      <c r="V30" s="28">
        <f t="shared" si="4"/>
        <v>1123.2614171503669</v>
      </c>
      <c r="W30" s="16"/>
      <c r="X30" s="16">
        <f t="shared" si="5"/>
        <v>-0.77840832044810015</v>
      </c>
    </row>
    <row r="31" spans="1:24" x14ac:dyDescent="0.2">
      <c r="A31" s="2">
        <v>48</v>
      </c>
      <c r="B31" s="2">
        <v>44</v>
      </c>
      <c r="C31" s="3" t="s">
        <v>6</v>
      </c>
      <c r="D31" s="3">
        <f t="shared" si="0"/>
        <v>0</v>
      </c>
      <c r="E31" s="7" t="s">
        <v>11</v>
      </c>
      <c r="F31" s="7">
        <f t="shared" si="1"/>
        <v>1</v>
      </c>
      <c r="G31" s="6" t="s">
        <v>10</v>
      </c>
      <c r="H31" s="6">
        <f t="shared" si="2"/>
        <v>1</v>
      </c>
      <c r="I31" s="2" t="s">
        <v>9</v>
      </c>
      <c r="J31" s="2">
        <v>2</v>
      </c>
      <c r="K31" s="21">
        <v>3</v>
      </c>
      <c r="L31" s="21">
        <v>99</v>
      </c>
      <c r="M31" s="21">
        <v>3</v>
      </c>
      <c r="N31" s="2">
        <v>1</v>
      </c>
      <c r="O31" s="2">
        <v>11</v>
      </c>
      <c r="P31" s="2">
        <v>0</v>
      </c>
      <c r="Q31" s="2">
        <v>99</v>
      </c>
      <c r="R31" s="2">
        <f>IF(Q31=99,60,0)</f>
        <v>60</v>
      </c>
      <c r="S31" s="2">
        <v>99</v>
      </c>
      <c r="T31" s="2">
        <v>3</v>
      </c>
      <c r="U31" s="28">
        <v>4.1014127696856857</v>
      </c>
      <c r="V31" s="28">
        <f t="shared" si="4"/>
        <v>1497.0156609352753</v>
      </c>
      <c r="W31" s="16"/>
      <c r="X31" s="16">
        <f t="shared" si="5"/>
        <v>0.99805515166813485</v>
      </c>
    </row>
    <row r="32" spans="1:24" x14ac:dyDescent="0.2">
      <c r="A32" s="2">
        <v>61</v>
      </c>
      <c r="B32" s="2">
        <v>45</v>
      </c>
      <c r="C32" s="8" t="s">
        <v>12</v>
      </c>
      <c r="D32" s="8">
        <f t="shared" si="0"/>
        <v>1</v>
      </c>
      <c r="E32" s="7" t="s">
        <v>11</v>
      </c>
      <c r="F32" s="7">
        <f t="shared" si="1"/>
        <v>1</v>
      </c>
      <c r="G32" s="9" t="s">
        <v>8</v>
      </c>
      <c r="H32" s="5">
        <f t="shared" si="2"/>
        <v>0</v>
      </c>
      <c r="I32" s="11" t="s">
        <v>9</v>
      </c>
      <c r="J32" s="2">
        <v>2</v>
      </c>
      <c r="K32" s="21">
        <v>2</v>
      </c>
      <c r="L32" s="21">
        <v>99</v>
      </c>
      <c r="M32" s="21">
        <v>99</v>
      </c>
      <c r="N32" s="2">
        <v>1</v>
      </c>
      <c r="O32" s="2">
        <v>51</v>
      </c>
      <c r="P32" s="2">
        <v>1</v>
      </c>
      <c r="Q32" s="2">
        <v>37</v>
      </c>
      <c r="R32" s="2">
        <v>37</v>
      </c>
      <c r="S32" s="2">
        <v>0</v>
      </c>
      <c r="T32" s="2">
        <v>0</v>
      </c>
      <c r="U32" s="28">
        <v>2.8091118168875258</v>
      </c>
      <c r="V32" s="28">
        <f t="shared" si="4"/>
        <v>1025.3258131639468</v>
      </c>
      <c r="W32" s="16"/>
      <c r="X32" s="16">
        <f t="shared" si="5"/>
        <v>-1.2438987489705375</v>
      </c>
    </row>
    <row r="33" spans="1:24" x14ac:dyDescent="0.2">
      <c r="A33" s="2">
        <v>89</v>
      </c>
      <c r="B33" s="20">
        <v>47</v>
      </c>
      <c r="C33" s="8" t="s">
        <v>12</v>
      </c>
      <c r="D33" s="8">
        <f t="shared" si="0"/>
        <v>1</v>
      </c>
      <c r="E33" s="7" t="s">
        <v>11</v>
      </c>
      <c r="F33" s="7">
        <f t="shared" si="1"/>
        <v>1</v>
      </c>
      <c r="G33" s="9" t="s">
        <v>8</v>
      </c>
      <c r="H33" s="5">
        <f t="shared" si="2"/>
        <v>0</v>
      </c>
      <c r="I33" s="2" t="s">
        <v>9</v>
      </c>
      <c r="J33" s="2">
        <v>2</v>
      </c>
      <c r="K33" s="21">
        <v>5</v>
      </c>
      <c r="L33" s="21">
        <v>99</v>
      </c>
      <c r="M33" s="21">
        <v>5</v>
      </c>
      <c r="N33" s="2">
        <v>1</v>
      </c>
      <c r="O33" s="2">
        <v>5</v>
      </c>
      <c r="P33" s="2">
        <v>1</v>
      </c>
      <c r="Q33" s="2">
        <v>3</v>
      </c>
      <c r="R33" s="2">
        <v>3</v>
      </c>
      <c r="S33" s="2">
        <v>1</v>
      </c>
      <c r="T33" s="2">
        <v>3</v>
      </c>
      <c r="U33" s="28">
        <v>3.3813382981053555</v>
      </c>
      <c r="V33" s="28">
        <f t="shared" si="4"/>
        <v>1234.1884788084546</v>
      </c>
      <c r="X33" s="16">
        <f t="shared" si="5"/>
        <v>-0.2511691616114638</v>
      </c>
    </row>
    <row r="34" spans="1:24" x14ac:dyDescent="0.2">
      <c r="A34" s="2">
        <v>93</v>
      </c>
      <c r="B34" s="2">
        <v>48</v>
      </c>
      <c r="C34" s="8" t="s">
        <v>12</v>
      </c>
      <c r="D34" s="8">
        <f t="shared" si="0"/>
        <v>1</v>
      </c>
      <c r="E34" s="7" t="s">
        <v>11</v>
      </c>
      <c r="F34" s="7">
        <f t="shared" si="1"/>
        <v>1</v>
      </c>
      <c r="G34" s="10" t="s">
        <v>10</v>
      </c>
      <c r="H34" s="6">
        <f t="shared" ref="H34:H65" si="6">IF(G34="Younger",0,1)</f>
        <v>1</v>
      </c>
      <c r="I34" s="2" t="s">
        <v>9</v>
      </c>
      <c r="J34" s="2">
        <v>2</v>
      </c>
      <c r="K34" s="21">
        <v>4</v>
      </c>
      <c r="L34" s="21">
        <v>99</v>
      </c>
      <c r="M34" s="21">
        <v>99</v>
      </c>
      <c r="N34" s="2">
        <v>0</v>
      </c>
      <c r="O34" s="2">
        <v>99</v>
      </c>
      <c r="P34" s="2">
        <v>0</v>
      </c>
      <c r="Q34" s="2">
        <v>99</v>
      </c>
      <c r="R34" s="2">
        <f>IF(Q34=99,60,0)</f>
        <v>60</v>
      </c>
      <c r="S34" s="2">
        <v>99</v>
      </c>
      <c r="T34" s="2">
        <v>4</v>
      </c>
      <c r="U34" s="28">
        <v>3.740006571021794</v>
      </c>
      <c r="V34" s="28">
        <f t="shared" ref="V34:V65" si="7">U34*365</f>
        <v>1365.1023984229548</v>
      </c>
      <c r="W34" s="16"/>
      <c r="X34" s="16">
        <f t="shared" si="5"/>
        <v>0.37106804386240555</v>
      </c>
    </row>
    <row r="35" spans="1:24" x14ac:dyDescent="0.2">
      <c r="A35" s="2">
        <v>78</v>
      </c>
      <c r="B35" s="2">
        <v>49</v>
      </c>
      <c r="C35" s="3" t="s">
        <v>6</v>
      </c>
      <c r="D35" s="3">
        <v>0</v>
      </c>
      <c r="E35" s="7" t="s">
        <v>11</v>
      </c>
      <c r="F35" s="7">
        <v>1</v>
      </c>
      <c r="G35" s="6" t="s">
        <v>10</v>
      </c>
      <c r="H35" s="6">
        <f t="shared" si="6"/>
        <v>1</v>
      </c>
      <c r="I35" s="2" t="s">
        <v>9</v>
      </c>
      <c r="J35" s="2">
        <v>2</v>
      </c>
      <c r="K35" s="21">
        <v>5</v>
      </c>
      <c r="L35" s="21">
        <v>99</v>
      </c>
      <c r="M35" s="21">
        <v>5</v>
      </c>
      <c r="N35" s="2">
        <v>1</v>
      </c>
      <c r="O35" s="2">
        <v>14</v>
      </c>
      <c r="P35" s="2">
        <v>1</v>
      </c>
      <c r="Q35" s="2">
        <v>26</v>
      </c>
      <c r="R35" s="2">
        <v>26</v>
      </c>
      <c r="S35" s="2">
        <v>2</v>
      </c>
      <c r="T35" s="2">
        <v>0</v>
      </c>
      <c r="U35" s="28">
        <v>3.537400065710218</v>
      </c>
      <c r="V35" s="28">
        <f t="shared" si="7"/>
        <v>1291.1510239842296</v>
      </c>
      <c r="W35" s="16"/>
      <c r="X35" s="16">
        <f t="shared" si="5"/>
        <v>1.9575271304647597E-2</v>
      </c>
    </row>
    <row r="36" spans="1:24" x14ac:dyDescent="0.2">
      <c r="A36" s="2">
        <v>65</v>
      </c>
      <c r="B36" s="2">
        <v>50</v>
      </c>
      <c r="C36" s="3" t="s">
        <v>6</v>
      </c>
      <c r="D36" s="3">
        <f t="shared" ref="D36:D67" si="8">IF(C36="You",0,1)</f>
        <v>0</v>
      </c>
      <c r="E36" s="4" t="s">
        <v>7</v>
      </c>
      <c r="F36" s="4">
        <f t="shared" ref="F36:F41" si="9">IF(E36="Male",0,1)</f>
        <v>0</v>
      </c>
      <c r="G36" s="5" t="s">
        <v>8</v>
      </c>
      <c r="H36" s="5">
        <f t="shared" si="6"/>
        <v>0</v>
      </c>
      <c r="I36" s="2" t="s">
        <v>9</v>
      </c>
      <c r="J36" s="2">
        <v>2</v>
      </c>
      <c r="K36" s="21">
        <v>4</v>
      </c>
      <c r="L36" s="21">
        <v>99</v>
      </c>
      <c r="M36" s="21">
        <v>99</v>
      </c>
      <c r="N36" s="2">
        <v>1</v>
      </c>
      <c r="O36" s="2">
        <v>25</v>
      </c>
      <c r="P36" s="2">
        <v>1</v>
      </c>
      <c r="Q36" s="2">
        <v>33</v>
      </c>
      <c r="R36" s="2">
        <v>33</v>
      </c>
      <c r="S36" s="2">
        <v>0</v>
      </c>
      <c r="T36" s="2">
        <v>0</v>
      </c>
      <c r="U36" s="28">
        <v>2.5791260541014127</v>
      </c>
      <c r="V36" s="28">
        <f t="shared" si="7"/>
        <v>941.3810097470157</v>
      </c>
      <c r="W36" s="16"/>
      <c r="X36" s="16">
        <f t="shared" si="5"/>
        <v>-1.6428905448469102</v>
      </c>
    </row>
    <row r="37" spans="1:24" x14ac:dyDescent="0.2">
      <c r="A37" s="2">
        <v>94</v>
      </c>
      <c r="B37" s="2">
        <v>51</v>
      </c>
      <c r="C37" s="8" t="s">
        <v>12</v>
      </c>
      <c r="D37" s="8">
        <f t="shared" si="8"/>
        <v>1</v>
      </c>
      <c r="E37" s="7" t="s">
        <v>11</v>
      </c>
      <c r="F37" s="7">
        <f t="shared" si="9"/>
        <v>1</v>
      </c>
      <c r="G37" s="10" t="s">
        <v>10</v>
      </c>
      <c r="H37" s="6">
        <f t="shared" si="6"/>
        <v>1</v>
      </c>
      <c r="I37" s="2" t="s">
        <v>28</v>
      </c>
      <c r="J37" s="2">
        <v>1</v>
      </c>
      <c r="K37" s="21">
        <v>5</v>
      </c>
      <c r="L37" s="21">
        <v>99</v>
      </c>
      <c r="M37" s="21">
        <v>5</v>
      </c>
      <c r="N37" s="2">
        <v>1</v>
      </c>
      <c r="O37" s="2">
        <v>12</v>
      </c>
      <c r="P37" s="2">
        <v>0</v>
      </c>
      <c r="Q37" s="2">
        <v>99</v>
      </c>
      <c r="R37" s="2">
        <f>IF(Q37=99,60,0)</f>
        <v>60</v>
      </c>
      <c r="S37" s="2">
        <v>99</v>
      </c>
      <c r="T37" s="2">
        <v>2</v>
      </c>
      <c r="U37" s="28">
        <v>3.838571897930128</v>
      </c>
      <c r="V37" s="28">
        <f t="shared" si="7"/>
        <v>1401.0787427444968</v>
      </c>
      <c r="W37" s="16"/>
      <c r="X37" s="16">
        <f t="shared" si="5"/>
        <v>0.54206452780942294</v>
      </c>
    </row>
    <row r="38" spans="1:24" x14ac:dyDescent="0.2">
      <c r="A38" s="2">
        <v>69</v>
      </c>
      <c r="B38" s="2">
        <v>55</v>
      </c>
      <c r="C38" s="3" t="s">
        <v>6</v>
      </c>
      <c r="D38" s="3">
        <f t="shared" si="8"/>
        <v>0</v>
      </c>
      <c r="E38" s="4" t="s">
        <v>7</v>
      </c>
      <c r="F38" s="4">
        <f t="shared" si="9"/>
        <v>0</v>
      </c>
      <c r="G38" s="6" t="s">
        <v>10</v>
      </c>
      <c r="H38" s="6">
        <f t="shared" si="6"/>
        <v>1</v>
      </c>
      <c r="I38" s="2" t="s">
        <v>9</v>
      </c>
      <c r="J38" s="2">
        <v>2</v>
      </c>
      <c r="K38" s="21">
        <v>5</v>
      </c>
      <c r="L38" s="21">
        <v>99</v>
      </c>
      <c r="M38" s="21">
        <v>5</v>
      </c>
      <c r="N38" s="2">
        <v>1</v>
      </c>
      <c r="O38" s="2">
        <v>47</v>
      </c>
      <c r="P38" s="2">
        <v>1</v>
      </c>
      <c r="Q38" s="2">
        <v>3</v>
      </c>
      <c r="R38" s="2">
        <v>3</v>
      </c>
      <c r="S38" s="2">
        <v>0</v>
      </c>
      <c r="T38" s="2">
        <v>6</v>
      </c>
      <c r="U38" s="28">
        <v>3.8276201949403132</v>
      </c>
      <c r="V38" s="28">
        <f t="shared" si="7"/>
        <v>1397.0813711532144</v>
      </c>
      <c r="W38" s="16"/>
      <c r="X38" s="16">
        <f t="shared" si="5"/>
        <v>0.52306491848197656</v>
      </c>
    </row>
    <row r="39" spans="1:24" x14ac:dyDescent="0.2">
      <c r="A39" s="2">
        <v>66</v>
      </c>
      <c r="B39" s="2">
        <v>56</v>
      </c>
      <c r="C39" s="3" t="s">
        <v>6</v>
      </c>
      <c r="D39" s="3">
        <f t="shared" si="8"/>
        <v>0</v>
      </c>
      <c r="E39" s="4" t="s">
        <v>7</v>
      </c>
      <c r="F39" s="4">
        <f t="shared" si="9"/>
        <v>0</v>
      </c>
      <c r="G39" s="5" t="s">
        <v>8</v>
      </c>
      <c r="H39" s="5">
        <f t="shared" si="6"/>
        <v>0</v>
      </c>
      <c r="I39" s="2" t="s">
        <v>9</v>
      </c>
      <c r="J39" s="2">
        <v>2</v>
      </c>
      <c r="K39" s="21">
        <v>4</v>
      </c>
      <c r="L39" s="21">
        <v>99</v>
      </c>
      <c r="M39" s="21">
        <v>99</v>
      </c>
      <c r="N39" s="2">
        <v>1</v>
      </c>
      <c r="O39" s="2">
        <v>13</v>
      </c>
      <c r="P39" s="2">
        <v>1</v>
      </c>
      <c r="Q39" s="2">
        <v>35</v>
      </c>
      <c r="R39" s="2">
        <v>35</v>
      </c>
      <c r="S39" s="2">
        <v>0</v>
      </c>
      <c r="T39" s="2">
        <v>6</v>
      </c>
      <c r="U39" s="28">
        <v>2.7324498959588217</v>
      </c>
      <c r="V39" s="28">
        <f t="shared" si="7"/>
        <v>997.34421202496992</v>
      </c>
      <c r="W39" s="16"/>
      <c r="X39" s="16">
        <f t="shared" si="5"/>
        <v>-1.3768960142626609</v>
      </c>
    </row>
    <row r="40" spans="1:24" x14ac:dyDescent="0.2">
      <c r="A40" s="2">
        <v>86</v>
      </c>
      <c r="B40" s="2">
        <v>57</v>
      </c>
      <c r="C40" s="8" t="s">
        <v>12</v>
      </c>
      <c r="D40" s="8">
        <f t="shared" si="8"/>
        <v>1</v>
      </c>
      <c r="E40" s="4" t="s">
        <v>7</v>
      </c>
      <c r="F40" s="4">
        <f t="shared" si="9"/>
        <v>0</v>
      </c>
      <c r="G40" s="10" t="s">
        <v>10</v>
      </c>
      <c r="H40" s="6">
        <f t="shared" si="6"/>
        <v>1</v>
      </c>
      <c r="I40" s="2" t="s">
        <v>9</v>
      </c>
      <c r="J40" s="2">
        <v>2</v>
      </c>
      <c r="K40" s="21">
        <v>5</v>
      </c>
      <c r="L40" s="21">
        <v>99</v>
      </c>
      <c r="M40" s="21">
        <v>5</v>
      </c>
      <c r="N40" s="2">
        <v>1</v>
      </c>
      <c r="O40" s="2">
        <v>24</v>
      </c>
      <c r="P40" s="2">
        <v>1</v>
      </c>
      <c r="Q40" s="2">
        <v>41</v>
      </c>
      <c r="R40" s="2">
        <v>41</v>
      </c>
      <c r="S40" s="2">
        <v>0</v>
      </c>
      <c r="T40" s="2">
        <v>0</v>
      </c>
      <c r="U40" s="28">
        <v>3.8358339721826744</v>
      </c>
      <c r="V40" s="28">
        <f t="shared" si="7"/>
        <v>1400.0793998466761</v>
      </c>
      <c r="W40" s="16"/>
      <c r="X40" s="16">
        <f t="shared" si="5"/>
        <v>0.53731462547756081</v>
      </c>
    </row>
    <row r="41" spans="1:24" x14ac:dyDescent="0.2">
      <c r="A41" s="2">
        <v>81</v>
      </c>
      <c r="B41" s="2">
        <v>58</v>
      </c>
      <c r="C41" s="8" t="s">
        <v>12</v>
      </c>
      <c r="D41" s="8">
        <f t="shared" si="8"/>
        <v>1</v>
      </c>
      <c r="E41" s="4" t="s">
        <v>7</v>
      </c>
      <c r="F41" s="4">
        <f t="shared" si="9"/>
        <v>0</v>
      </c>
      <c r="G41" s="9" t="s">
        <v>8</v>
      </c>
      <c r="H41" s="5">
        <f t="shared" si="6"/>
        <v>0</v>
      </c>
      <c r="I41" s="2" t="s">
        <v>9</v>
      </c>
      <c r="J41" s="2">
        <v>2</v>
      </c>
      <c r="K41" s="21">
        <v>4</v>
      </c>
      <c r="L41" s="21">
        <v>99</v>
      </c>
      <c r="M41" s="21">
        <v>99</v>
      </c>
      <c r="N41" s="2">
        <v>1</v>
      </c>
      <c r="O41" s="2">
        <v>40</v>
      </c>
      <c r="P41" s="2">
        <v>1</v>
      </c>
      <c r="Q41" s="2">
        <v>46</v>
      </c>
      <c r="R41" s="2">
        <v>46</v>
      </c>
      <c r="S41" s="2">
        <v>1</v>
      </c>
      <c r="T41" s="2">
        <v>0</v>
      </c>
      <c r="U41" s="28">
        <v>3.0829043916328986</v>
      </c>
      <c r="V41" s="28">
        <f t="shared" si="7"/>
        <v>1125.2601029460079</v>
      </c>
      <c r="W41" s="16"/>
      <c r="X41" s="16">
        <f t="shared" si="5"/>
        <v>-0.76890851578437802</v>
      </c>
    </row>
    <row r="42" spans="1:24" x14ac:dyDescent="0.2">
      <c r="A42" s="2">
        <v>79</v>
      </c>
      <c r="B42" s="2">
        <v>59</v>
      </c>
      <c r="C42" s="3" t="s">
        <v>6</v>
      </c>
      <c r="D42" s="3">
        <f t="shared" si="8"/>
        <v>0</v>
      </c>
      <c r="E42" s="7" t="s">
        <v>11</v>
      </c>
      <c r="F42" s="7">
        <v>1</v>
      </c>
      <c r="G42" s="6" t="s">
        <v>10</v>
      </c>
      <c r="H42" s="6">
        <f t="shared" si="6"/>
        <v>1</v>
      </c>
      <c r="I42" s="2" t="s">
        <v>9</v>
      </c>
      <c r="J42" s="2">
        <v>2</v>
      </c>
      <c r="K42" s="21">
        <v>5</v>
      </c>
      <c r="L42" s="21">
        <v>99</v>
      </c>
      <c r="M42" s="21">
        <v>5</v>
      </c>
      <c r="N42" s="2">
        <v>1</v>
      </c>
      <c r="O42" s="2">
        <v>5</v>
      </c>
      <c r="P42" s="2">
        <v>1</v>
      </c>
      <c r="Q42" s="2">
        <v>9</v>
      </c>
      <c r="R42" s="2">
        <v>9</v>
      </c>
      <c r="S42" s="2">
        <v>2</v>
      </c>
      <c r="T42" s="2">
        <v>1</v>
      </c>
      <c r="U42" s="28">
        <v>3.7235790165370712</v>
      </c>
      <c r="V42" s="28">
        <f t="shared" si="7"/>
        <v>1359.1063410360309</v>
      </c>
      <c r="W42" s="16"/>
      <c r="X42" s="16">
        <f t="shared" si="5"/>
        <v>0.34256862987123488</v>
      </c>
    </row>
    <row r="43" spans="1:24" x14ac:dyDescent="0.2">
      <c r="A43" s="2">
        <v>67</v>
      </c>
      <c r="B43" s="2">
        <v>60</v>
      </c>
      <c r="C43" s="3" t="s">
        <v>6</v>
      </c>
      <c r="D43" s="3">
        <f t="shared" si="8"/>
        <v>0</v>
      </c>
      <c r="E43" s="4" t="s">
        <v>7</v>
      </c>
      <c r="F43" s="4">
        <f t="shared" ref="F43:F74" si="10">IF(E43="Male",0,1)</f>
        <v>0</v>
      </c>
      <c r="G43" s="5" t="s">
        <v>8</v>
      </c>
      <c r="H43" s="5">
        <f t="shared" si="6"/>
        <v>0</v>
      </c>
      <c r="I43" s="2" t="s">
        <v>28</v>
      </c>
      <c r="J43" s="2">
        <v>1</v>
      </c>
      <c r="K43" s="21">
        <v>5</v>
      </c>
      <c r="L43" s="21">
        <v>99</v>
      </c>
      <c r="M43" s="21">
        <v>5</v>
      </c>
      <c r="N43" s="2">
        <v>98</v>
      </c>
      <c r="O43" s="2">
        <v>98</v>
      </c>
      <c r="P43" s="2">
        <v>0</v>
      </c>
      <c r="Q43" s="2">
        <v>99</v>
      </c>
      <c r="R43" s="2">
        <f>IF(Q43=99,60,0)</f>
        <v>60</v>
      </c>
      <c r="S43" s="2">
        <v>99</v>
      </c>
      <c r="T43" s="2">
        <v>0</v>
      </c>
      <c r="U43" s="28">
        <v>3.4306209615595225</v>
      </c>
      <c r="V43" s="28">
        <f t="shared" si="7"/>
        <v>1252.1766509692256</v>
      </c>
      <c r="W43" s="16"/>
      <c r="X43" s="16">
        <f t="shared" si="5"/>
        <v>-0.16567091963795511</v>
      </c>
    </row>
    <row r="44" spans="1:24" x14ac:dyDescent="0.2">
      <c r="A44" s="2">
        <v>70</v>
      </c>
      <c r="B44" s="2">
        <v>62</v>
      </c>
      <c r="C44" s="3" t="s">
        <v>6</v>
      </c>
      <c r="D44" s="3">
        <f t="shared" si="8"/>
        <v>0</v>
      </c>
      <c r="E44" s="4" t="s">
        <v>7</v>
      </c>
      <c r="F44" s="4">
        <f t="shared" si="10"/>
        <v>0</v>
      </c>
      <c r="G44" s="6" t="s">
        <v>10</v>
      </c>
      <c r="H44" s="6">
        <f t="shared" si="6"/>
        <v>1</v>
      </c>
      <c r="I44" s="2" t="s">
        <v>28</v>
      </c>
      <c r="J44" s="2">
        <v>1</v>
      </c>
      <c r="K44" s="21">
        <v>4</v>
      </c>
      <c r="L44" s="21">
        <v>99</v>
      </c>
      <c r="M44" s="21">
        <v>99</v>
      </c>
      <c r="N44" s="2">
        <v>1</v>
      </c>
      <c r="O44" s="2">
        <v>24</v>
      </c>
      <c r="P44" s="2">
        <v>1</v>
      </c>
      <c r="Q44" s="2">
        <v>34</v>
      </c>
      <c r="R44" s="2">
        <v>34</v>
      </c>
      <c r="S44" s="2">
        <v>0</v>
      </c>
      <c r="T44" s="2">
        <v>0</v>
      </c>
      <c r="U44" s="28">
        <v>4.4874603000766617</v>
      </c>
      <c r="V44" s="28">
        <f t="shared" si="7"/>
        <v>1637.9230095279815</v>
      </c>
      <c r="W44" s="16"/>
      <c r="X44" s="16">
        <f t="shared" si="5"/>
        <v>1.6677913804606201</v>
      </c>
    </row>
    <row r="45" spans="1:24" x14ac:dyDescent="0.2">
      <c r="A45" s="2">
        <v>82</v>
      </c>
      <c r="B45" s="2">
        <v>64</v>
      </c>
      <c r="C45" s="8" t="s">
        <v>12</v>
      </c>
      <c r="D45" s="8">
        <f t="shared" si="8"/>
        <v>1</v>
      </c>
      <c r="E45" s="4" t="s">
        <v>7</v>
      </c>
      <c r="F45" s="4">
        <f t="shared" si="10"/>
        <v>0</v>
      </c>
      <c r="G45" s="9" t="s">
        <v>8</v>
      </c>
      <c r="H45" s="5">
        <f t="shared" si="6"/>
        <v>0</v>
      </c>
      <c r="I45" s="2" t="s">
        <v>28</v>
      </c>
      <c r="J45" s="2">
        <v>1</v>
      </c>
      <c r="K45" s="21">
        <v>4</v>
      </c>
      <c r="L45" s="21">
        <v>99</v>
      </c>
      <c r="M45" s="21">
        <v>99</v>
      </c>
      <c r="N45" s="2">
        <v>1</v>
      </c>
      <c r="O45" s="2">
        <v>13</v>
      </c>
      <c r="P45" s="2">
        <v>1</v>
      </c>
      <c r="Q45" s="2">
        <v>4</v>
      </c>
      <c r="R45" s="2">
        <v>4</v>
      </c>
      <c r="S45" s="2">
        <v>0</v>
      </c>
      <c r="T45" s="2">
        <v>0</v>
      </c>
      <c r="U45" s="28">
        <v>2.7516153761909976</v>
      </c>
      <c r="V45" s="28">
        <f t="shared" si="7"/>
        <v>1004.3396123097141</v>
      </c>
      <c r="W45" s="16"/>
      <c r="X45" s="16">
        <f t="shared" si="5"/>
        <v>-1.3436466979396304</v>
      </c>
    </row>
    <row r="46" spans="1:24" x14ac:dyDescent="0.2">
      <c r="A46" s="2">
        <v>76</v>
      </c>
      <c r="B46" s="2">
        <v>65</v>
      </c>
      <c r="C46" s="3" t="s">
        <v>6</v>
      </c>
      <c r="D46" s="3">
        <f t="shared" si="8"/>
        <v>0</v>
      </c>
      <c r="E46" s="7" t="s">
        <v>11</v>
      </c>
      <c r="F46" s="7">
        <f t="shared" si="10"/>
        <v>1</v>
      </c>
      <c r="G46" s="5" t="s">
        <v>8</v>
      </c>
      <c r="H46" s="5">
        <f t="shared" si="6"/>
        <v>0</v>
      </c>
      <c r="I46" s="2" t="s">
        <v>28</v>
      </c>
      <c r="J46" s="2">
        <v>1</v>
      </c>
      <c r="K46" s="21">
        <v>5</v>
      </c>
      <c r="L46" s="21">
        <v>99</v>
      </c>
      <c r="M46" s="21">
        <v>5</v>
      </c>
      <c r="N46" s="2">
        <v>1</v>
      </c>
      <c r="O46" s="2">
        <v>19</v>
      </c>
      <c r="P46" s="2">
        <v>1</v>
      </c>
      <c r="Q46" s="2">
        <v>23</v>
      </c>
      <c r="R46" s="2">
        <v>23</v>
      </c>
      <c r="S46" s="2">
        <v>0</v>
      </c>
      <c r="T46" s="2">
        <v>1</v>
      </c>
      <c r="U46" s="28">
        <v>3.3813382981053555</v>
      </c>
      <c r="V46" s="28">
        <f t="shared" si="7"/>
        <v>1234.1884788084546</v>
      </c>
      <c r="W46" s="16"/>
      <c r="X46" s="16">
        <f t="shared" si="5"/>
        <v>-0.2511691616114638</v>
      </c>
    </row>
    <row r="47" spans="1:24" x14ac:dyDescent="0.2">
      <c r="A47" s="2">
        <v>71</v>
      </c>
      <c r="B47" s="2">
        <v>67</v>
      </c>
      <c r="C47" s="3" t="s">
        <v>6</v>
      </c>
      <c r="D47" s="3">
        <f t="shared" si="8"/>
        <v>0</v>
      </c>
      <c r="E47" s="4" t="s">
        <v>7</v>
      </c>
      <c r="F47" s="4">
        <f t="shared" si="10"/>
        <v>0</v>
      </c>
      <c r="G47" s="6" t="s">
        <v>10</v>
      </c>
      <c r="H47" s="6">
        <f t="shared" si="6"/>
        <v>1</v>
      </c>
      <c r="I47" s="2" t="s">
        <v>9</v>
      </c>
      <c r="J47" s="2">
        <v>2</v>
      </c>
      <c r="K47" s="21">
        <v>4</v>
      </c>
      <c r="L47" s="21">
        <v>99</v>
      </c>
      <c r="M47" s="21">
        <v>99</v>
      </c>
      <c r="N47" s="2">
        <v>1</v>
      </c>
      <c r="O47" s="2">
        <v>6</v>
      </c>
      <c r="P47" s="2">
        <v>1</v>
      </c>
      <c r="Q47" s="2">
        <v>50</v>
      </c>
      <c r="R47" s="2">
        <v>50</v>
      </c>
      <c r="S47" s="2">
        <v>0</v>
      </c>
      <c r="T47" s="2">
        <v>3</v>
      </c>
      <c r="U47" s="28">
        <v>3.6578687985981819</v>
      </c>
      <c r="V47" s="28">
        <f t="shared" si="7"/>
        <v>1335.1221114883365</v>
      </c>
      <c r="W47" s="16"/>
      <c r="X47" s="16">
        <f t="shared" si="5"/>
        <v>0.22857097390655773</v>
      </c>
    </row>
    <row r="48" spans="1:24" x14ac:dyDescent="0.2">
      <c r="A48" s="2">
        <v>87</v>
      </c>
      <c r="B48" s="2">
        <v>68</v>
      </c>
      <c r="C48" s="8" t="s">
        <v>12</v>
      </c>
      <c r="D48" s="8">
        <f t="shared" si="8"/>
        <v>1</v>
      </c>
      <c r="E48" s="4" t="s">
        <v>7</v>
      </c>
      <c r="F48" s="4">
        <f t="shared" si="10"/>
        <v>0</v>
      </c>
      <c r="G48" s="10" t="s">
        <v>10</v>
      </c>
      <c r="H48" s="6">
        <f t="shared" si="6"/>
        <v>1</v>
      </c>
      <c r="I48" s="2" t="s">
        <v>9</v>
      </c>
      <c r="J48" s="2">
        <v>2</v>
      </c>
      <c r="K48" s="21">
        <v>4</v>
      </c>
      <c r="L48" s="21">
        <v>99</v>
      </c>
      <c r="M48" s="21">
        <v>99</v>
      </c>
      <c r="N48" s="2">
        <v>1</v>
      </c>
      <c r="O48" s="2">
        <v>11</v>
      </c>
      <c r="P48" s="2">
        <v>0</v>
      </c>
      <c r="Q48" s="2">
        <v>99</v>
      </c>
      <c r="R48" s="2">
        <f>IF(Q48=99,60,0)</f>
        <v>60</v>
      </c>
      <c r="S48" s="2">
        <v>99</v>
      </c>
      <c r="T48" s="2">
        <v>0</v>
      </c>
      <c r="U48" s="28">
        <v>3.8933304128792026</v>
      </c>
      <c r="V48" s="28">
        <f t="shared" si="7"/>
        <v>1421.065600700909</v>
      </c>
      <c r="W48" s="16"/>
      <c r="X48" s="16">
        <f t="shared" si="5"/>
        <v>0.63706257444665482</v>
      </c>
    </row>
    <row r="49" spans="1:28" x14ac:dyDescent="0.2">
      <c r="A49" s="2">
        <v>83</v>
      </c>
      <c r="B49" s="2">
        <v>69</v>
      </c>
      <c r="C49" s="8" t="s">
        <v>12</v>
      </c>
      <c r="D49" s="8">
        <f t="shared" si="8"/>
        <v>1</v>
      </c>
      <c r="E49" s="4" t="s">
        <v>7</v>
      </c>
      <c r="F49" s="4">
        <f t="shared" si="10"/>
        <v>0</v>
      </c>
      <c r="G49" s="9" t="s">
        <v>8</v>
      </c>
      <c r="H49" s="5">
        <f t="shared" si="6"/>
        <v>0</v>
      </c>
      <c r="I49" s="2" t="s">
        <v>9</v>
      </c>
      <c r="J49" s="2">
        <v>2</v>
      </c>
      <c r="K49" s="21">
        <v>5</v>
      </c>
      <c r="L49" s="21">
        <v>99</v>
      </c>
      <c r="M49" s="21">
        <v>5</v>
      </c>
      <c r="N49" s="2">
        <v>98</v>
      </c>
      <c r="O49" s="2">
        <v>98</v>
      </c>
      <c r="P49" s="2">
        <v>1</v>
      </c>
      <c r="Q49" s="2">
        <v>35</v>
      </c>
      <c r="R49" s="2">
        <v>35</v>
      </c>
      <c r="S49" s="2">
        <v>1</v>
      </c>
      <c r="T49" s="2">
        <v>0</v>
      </c>
      <c r="U49" s="28">
        <v>2.5106779104150694</v>
      </c>
      <c r="V49" s="28">
        <f t="shared" si="7"/>
        <v>916.3974373015003</v>
      </c>
      <c r="W49" s="16"/>
      <c r="X49" s="16">
        <f t="shared" si="5"/>
        <v>-1.7616381031434507</v>
      </c>
    </row>
    <row r="50" spans="1:28" x14ac:dyDescent="0.2">
      <c r="A50" s="2">
        <v>95</v>
      </c>
      <c r="B50" s="2">
        <v>70</v>
      </c>
      <c r="C50" s="8" t="s">
        <v>12</v>
      </c>
      <c r="D50" s="8">
        <f t="shared" si="8"/>
        <v>1</v>
      </c>
      <c r="E50" s="7" t="s">
        <v>11</v>
      </c>
      <c r="F50" s="7">
        <f t="shared" si="10"/>
        <v>1</v>
      </c>
      <c r="G50" s="10" t="s">
        <v>10</v>
      </c>
      <c r="H50" s="6">
        <f t="shared" si="6"/>
        <v>1</v>
      </c>
      <c r="I50" s="2" t="s">
        <v>28</v>
      </c>
      <c r="J50" s="2">
        <v>1</v>
      </c>
      <c r="K50" s="21">
        <v>4</v>
      </c>
      <c r="L50" s="21">
        <v>99</v>
      </c>
      <c r="M50" s="21">
        <v>99</v>
      </c>
      <c r="N50" s="2">
        <v>1</v>
      </c>
      <c r="O50" s="2">
        <v>9</v>
      </c>
      <c r="P50" s="2">
        <v>0</v>
      </c>
      <c r="Q50" s="2">
        <v>99</v>
      </c>
      <c r="R50" s="2">
        <f>IF(Q50=99,60,0)</f>
        <v>60</v>
      </c>
      <c r="S50" s="2">
        <v>99</v>
      </c>
      <c r="T50" s="2">
        <v>3</v>
      </c>
      <c r="U50" s="28">
        <v>4.4272259336326796</v>
      </c>
      <c r="V50" s="28">
        <f t="shared" si="7"/>
        <v>1615.9374657759281</v>
      </c>
      <c r="W50" s="16"/>
      <c r="X50" s="16">
        <f t="shared" si="5"/>
        <v>1.563293529159665</v>
      </c>
    </row>
    <row r="51" spans="1:28" x14ac:dyDescent="0.2">
      <c r="A51" s="2">
        <v>72</v>
      </c>
      <c r="B51" s="2">
        <v>71</v>
      </c>
      <c r="C51" s="3" t="s">
        <v>6</v>
      </c>
      <c r="D51" s="3">
        <f t="shared" si="8"/>
        <v>0</v>
      </c>
      <c r="E51" s="4" t="s">
        <v>7</v>
      </c>
      <c r="F51" s="4">
        <f t="shared" si="10"/>
        <v>0</v>
      </c>
      <c r="G51" s="6" t="s">
        <v>10</v>
      </c>
      <c r="H51" s="6">
        <f t="shared" si="6"/>
        <v>1</v>
      </c>
      <c r="I51" s="2" t="s">
        <v>28</v>
      </c>
      <c r="J51" s="2">
        <v>1</v>
      </c>
      <c r="K51" s="21">
        <v>5</v>
      </c>
      <c r="L51" s="21">
        <v>99</v>
      </c>
      <c r="M51" s="21">
        <v>5</v>
      </c>
      <c r="N51" s="2">
        <v>1</v>
      </c>
      <c r="O51" s="2">
        <v>27</v>
      </c>
      <c r="P51" s="2">
        <v>1</v>
      </c>
      <c r="Q51" s="2">
        <v>40</v>
      </c>
      <c r="R51" s="2">
        <v>40</v>
      </c>
      <c r="S51" s="2">
        <v>0</v>
      </c>
      <c r="T51" s="2">
        <v>3</v>
      </c>
      <c r="U51" s="28">
        <v>4.4463914138648555</v>
      </c>
      <c r="V51" s="28">
        <f t="shared" si="7"/>
        <v>1622.9328660606723</v>
      </c>
      <c r="W51" s="16"/>
      <c r="X51" s="16">
        <f t="shared" si="5"/>
        <v>1.5965428454826958</v>
      </c>
    </row>
    <row r="52" spans="1:28" x14ac:dyDescent="0.2">
      <c r="A52" s="2">
        <v>73</v>
      </c>
      <c r="B52" s="2">
        <v>72</v>
      </c>
      <c r="C52" s="3" t="s">
        <v>6</v>
      </c>
      <c r="D52" s="3">
        <f t="shared" si="8"/>
        <v>0</v>
      </c>
      <c r="E52" s="4" t="s">
        <v>7</v>
      </c>
      <c r="F52" s="4">
        <f t="shared" si="10"/>
        <v>0</v>
      </c>
      <c r="G52" s="6" t="s">
        <v>10</v>
      </c>
      <c r="H52" s="6">
        <f t="shared" si="6"/>
        <v>1</v>
      </c>
      <c r="I52" s="2" t="s">
        <v>9</v>
      </c>
      <c r="J52" s="2">
        <v>2</v>
      </c>
      <c r="K52" s="21">
        <v>4</v>
      </c>
      <c r="L52" s="21">
        <v>99</v>
      </c>
      <c r="M52" s="21">
        <v>99</v>
      </c>
      <c r="N52" s="2">
        <v>1</v>
      </c>
      <c r="O52" s="2">
        <v>17</v>
      </c>
      <c r="P52" s="2">
        <v>0</v>
      </c>
      <c r="Q52" s="2">
        <v>99</v>
      </c>
      <c r="R52" s="2">
        <f>IF(Q52=99,60,0)</f>
        <v>60</v>
      </c>
      <c r="S52" s="2">
        <v>99</v>
      </c>
      <c r="T52" s="2">
        <v>2</v>
      </c>
      <c r="U52" s="28">
        <v>3.7619099770014235</v>
      </c>
      <c r="V52" s="28">
        <f t="shared" si="7"/>
        <v>1373.0971416055195</v>
      </c>
      <c r="W52" s="16"/>
      <c r="X52" s="16">
        <f t="shared" si="5"/>
        <v>0.40906726251729719</v>
      </c>
    </row>
    <row r="53" spans="1:28" x14ac:dyDescent="0.2">
      <c r="A53" s="2">
        <v>90</v>
      </c>
      <c r="B53" s="2">
        <v>73</v>
      </c>
      <c r="C53" s="8" t="s">
        <v>12</v>
      </c>
      <c r="D53" s="8">
        <f t="shared" si="8"/>
        <v>1</v>
      </c>
      <c r="E53" s="7" t="s">
        <v>11</v>
      </c>
      <c r="F53" s="7">
        <f t="shared" si="10"/>
        <v>1</v>
      </c>
      <c r="G53" s="9" t="s">
        <v>8</v>
      </c>
      <c r="H53" s="5">
        <f t="shared" si="6"/>
        <v>0</v>
      </c>
      <c r="I53" s="2" t="s">
        <v>9</v>
      </c>
      <c r="J53" s="2">
        <v>2</v>
      </c>
      <c r="K53" s="21">
        <v>5</v>
      </c>
      <c r="L53" s="21">
        <v>99</v>
      </c>
      <c r="M53" s="21">
        <v>5</v>
      </c>
      <c r="N53" s="2">
        <v>1</v>
      </c>
      <c r="O53" s="2">
        <v>54</v>
      </c>
      <c r="P53" s="2">
        <v>0</v>
      </c>
      <c r="Q53" s="2">
        <v>99</v>
      </c>
      <c r="R53" s="2">
        <f>IF(Q53=99,60,0)</f>
        <v>60</v>
      </c>
      <c r="S53" s="2">
        <v>99</v>
      </c>
      <c r="T53" s="2">
        <v>3</v>
      </c>
      <c r="U53" s="28">
        <v>3.4032417040849849</v>
      </c>
      <c r="V53" s="28">
        <f t="shared" si="7"/>
        <v>1242.1832219910195</v>
      </c>
      <c r="W53" s="16"/>
      <c r="X53" s="16">
        <f t="shared" si="5"/>
        <v>-0.21316994295657105</v>
      </c>
    </row>
    <row r="54" spans="1:28" x14ac:dyDescent="0.2">
      <c r="A54" s="2">
        <v>91</v>
      </c>
      <c r="B54" s="2">
        <v>74</v>
      </c>
      <c r="C54" s="8" t="s">
        <v>12</v>
      </c>
      <c r="D54" s="8">
        <f t="shared" si="8"/>
        <v>1</v>
      </c>
      <c r="E54" s="7" t="s">
        <v>11</v>
      </c>
      <c r="F54" s="7">
        <f t="shared" si="10"/>
        <v>1</v>
      </c>
      <c r="G54" s="9" t="s">
        <v>8</v>
      </c>
      <c r="H54" s="5">
        <f t="shared" si="6"/>
        <v>0</v>
      </c>
      <c r="I54" s="2" t="s">
        <v>9</v>
      </c>
      <c r="J54" s="2">
        <v>2</v>
      </c>
      <c r="K54" s="21">
        <v>4</v>
      </c>
      <c r="L54" s="21">
        <v>99</v>
      </c>
      <c r="M54" s="21">
        <v>99</v>
      </c>
      <c r="N54" s="2">
        <v>0</v>
      </c>
      <c r="O54" s="2">
        <v>99</v>
      </c>
      <c r="P54" s="2">
        <v>0</v>
      </c>
      <c r="Q54" s="2">
        <v>99</v>
      </c>
      <c r="R54" s="2">
        <f>IF(Q54=99,60,0)</f>
        <v>60</v>
      </c>
      <c r="S54" s="2">
        <v>99</v>
      </c>
      <c r="T54" s="2">
        <v>6</v>
      </c>
      <c r="U54" s="28">
        <v>2.9076771437958602</v>
      </c>
      <c r="V54" s="28">
        <f t="shared" si="7"/>
        <v>1061.302157485489</v>
      </c>
      <c r="W54" s="16"/>
      <c r="X54" s="16">
        <f t="shared" si="5"/>
        <v>-1.0729022650235189</v>
      </c>
    </row>
    <row r="55" spans="1:28" x14ac:dyDescent="0.2">
      <c r="A55" s="2">
        <v>80</v>
      </c>
      <c r="B55" s="2">
        <v>75</v>
      </c>
      <c r="C55" s="3" t="s">
        <v>6</v>
      </c>
      <c r="D55" s="3">
        <f t="shared" si="8"/>
        <v>0</v>
      </c>
      <c r="E55" s="7" t="s">
        <v>11</v>
      </c>
      <c r="F55" s="7">
        <f t="shared" si="10"/>
        <v>1</v>
      </c>
      <c r="G55" s="6" t="s">
        <v>10</v>
      </c>
      <c r="H55" s="6">
        <f t="shared" si="6"/>
        <v>1</v>
      </c>
      <c r="I55" s="2" t="s">
        <v>9</v>
      </c>
      <c r="J55" s="2">
        <v>2</v>
      </c>
      <c r="K55" s="21">
        <v>5</v>
      </c>
      <c r="L55" s="21">
        <v>99</v>
      </c>
      <c r="M55" s="21">
        <v>5</v>
      </c>
      <c r="N55" s="2">
        <v>1</v>
      </c>
      <c r="O55" s="2">
        <v>18</v>
      </c>
      <c r="P55" s="2">
        <v>0</v>
      </c>
      <c r="Q55" s="2">
        <v>99</v>
      </c>
      <c r="R55" s="2">
        <f>IF(Q55=99,60,0)</f>
        <v>60</v>
      </c>
      <c r="S55" s="2">
        <v>99</v>
      </c>
      <c r="T55" s="2">
        <v>3</v>
      </c>
      <c r="U55" s="28">
        <v>3.7536961997590623</v>
      </c>
      <c r="V55" s="28">
        <f t="shared" si="7"/>
        <v>1370.0991129120578</v>
      </c>
      <c r="W55" s="16"/>
      <c r="X55" s="16">
        <f t="shared" si="5"/>
        <v>0.39481755552171299</v>
      </c>
    </row>
    <row r="56" spans="1:28" x14ac:dyDescent="0.2">
      <c r="A56" s="2">
        <v>74</v>
      </c>
      <c r="B56" s="2">
        <v>76</v>
      </c>
      <c r="C56" s="3" t="s">
        <v>6</v>
      </c>
      <c r="D56" s="3">
        <f t="shared" si="8"/>
        <v>0</v>
      </c>
      <c r="E56" s="4" t="s">
        <v>7</v>
      </c>
      <c r="F56" s="4">
        <f t="shared" si="10"/>
        <v>0</v>
      </c>
      <c r="G56" s="6" t="s">
        <v>10</v>
      </c>
      <c r="H56" s="6">
        <f t="shared" si="6"/>
        <v>1</v>
      </c>
      <c r="I56" s="2" t="s">
        <v>9</v>
      </c>
      <c r="J56" s="2">
        <v>2</v>
      </c>
      <c r="K56" s="21">
        <v>4</v>
      </c>
      <c r="L56" s="21">
        <v>99</v>
      </c>
      <c r="M56" s="21">
        <v>99</v>
      </c>
      <c r="N56" s="2">
        <v>1</v>
      </c>
      <c r="O56" s="2">
        <v>10</v>
      </c>
      <c r="P56" s="2">
        <v>1</v>
      </c>
      <c r="Q56" s="2">
        <v>30</v>
      </c>
      <c r="R56" s="2">
        <v>30</v>
      </c>
      <c r="S56" s="2">
        <v>1</v>
      </c>
      <c r="T56" s="2">
        <v>3</v>
      </c>
      <c r="U56" s="28">
        <v>4.1917643193516589</v>
      </c>
      <c r="V56" s="28">
        <f t="shared" si="7"/>
        <v>1529.9939765633555</v>
      </c>
      <c r="W56" s="16"/>
      <c r="X56" s="16">
        <f t="shared" si="5"/>
        <v>1.1548019286195679</v>
      </c>
    </row>
    <row r="57" spans="1:28" x14ac:dyDescent="0.2">
      <c r="A57" s="2">
        <v>96</v>
      </c>
      <c r="B57" s="2">
        <v>79</v>
      </c>
      <c r="C57" s="8" t="s">
        <v>12</v>
      </c>
      <c r="D57" s="8">
        <f t="shared" si="8"/>
        <v>1</v>
      </c>
      <c r="E57" s="7" t="s">
        <v>11</v>
      </c>
      <c r="F57" s="7">
        <f t="shared" si="10"/>
        <v>1</v>
      </c>
      <c r="G57" s="10" t="s">
        <v>10</v>
      </c>
      <c r="H57" s="6">
        <f t="shared" si="6"/>
        <v>1</v>
      </c>
      <c r="I57" s="2" t="s">
        <v>28</v>
      </c>
      <c r="J57" s="2">
        <v>1</v>
      </c>
      <c r="K57" s="21">
        <v>4</v>
      </c>
      <c r="L57" s="21">
        <v>99</v>
      </c>
      <c r="M57" s="21">
        <v>99</v>
      </c>
      <c r="N57" s="2">
        <v>0</v>
      </c>
      <c r="O57" s="2">
        <v>99</v>
      </c>
      <c r="P57" s="2">
        <v>0</v>
      </c>
      <c r="Q57" s="2">
        <v>99</v>
      </c>
      <c r="R57" s="2">
        <f>IF(Q57=99,60,0)</f>
        <v>60</v>
      </c>
      <c r="S57" s="2">
        <v>99</v>
      </c>
      <c r="T57" s="2">
        <v>0</v>
      </c>
      <c r="U57" s="28">
        <v>4.2355711313109188</v>
      </c>
      <c r="V57" s="28">
        <f t="shared" si="7"/>
        <v>1545.9834629284853</v>
      </c>
      <c r="W57" s="16"/>
      <c r="X57" s="16">
        <f t="shared" si="5"/>
        <v>1.2308003659293534</v>
      </c>
    </row>
    <row r="58" spans="1:28" x14ac:dyDescent="0.2">
      <c r="A58" s="2">
        <v>77</v>
      </c>
      <c r="B58" s="2">
        <v>83</v>
      </c>
      <c r="C58" s="3" t="s">
        <v>6</v>
      </c>
      <c r="D58" s="3">
        <f t="shared" si="8"/>
        <v>0</v>
      </c>
      <c r="E58" s="7" t="s">
        <v>11</v>
      </c>
      <c r="F58" s="7">
        <f t="shared" si="10"/>
        <v>1</v>
      </c>
      <c r="G58" s="5" t="s">
        <v>8</v>
      </c>
      <c r="H58" s="5">
        <f t="shared" si="6"/>
        <v>0</v>
      </c>
      <c r="I58" s="2" t="s">
        <v>28</v>
      </c>
      <c r="J58" s="2">
        <v>1</v>
      </c>
      <c r="K58" s="21">
        <v>4</v>
      </c>
      <c r="L58" s="21">
        <v>99</v>
      </c>
      <c r="M58" s="21">
        <v>99</v>
      </c>
      <c r="N58" s="2">
        <v>1</v>
      </c>
      <c r="O58" s="2">
        <v>8</v>
      </c>
      <c r="P58" s="2">
        <v>0</v>
      </c>
      <c r="Q58" s="2">
        <v>99</v>
      </c>
      <c r="R58" s="2">
        <f>IF(Q58=99,60,0)</f>
        <v>60</v>
      </c>
      <c r="S58" s="2">
        <v>99</v>
      </c>
      <c r="T58" s="2">
        <v>3</v>
      </c>
      <c r="U58" s="28">
        <v>3.4114554813273461</v>
      </c>
      <c r="V58" s="28">
        <f t="shared" si="7"/>
        <v>1245.1812506844813</v>
      </c>
      <c r="W58" s="16"/>
      <c r="X58" s="16">
        <f t="shared" si="5"/>
        <v>-0.19892023596098679</v>
      </c>
    </row>
    <row r="59" spans="1:28" x14ac:dyDescent="0.2">
      <c r="A59" s="2">
        <v>68</v>
      </c>
      <c r="B59" s="2">
        <v>84</v>
      </c>
      <c r="C59" s="3" t="s">
        <v>6</v>
      </c>
      <c r="D59" s="3">
        <f t="shared" si="8"/>
        <v>0</v>
      </c>
      <c r="E59" s="4" t="s">
        <v>7</v>
      </c>
      <c r="F59" s="4">
        <f t="shared" si="10"/>
        <v>0</v>
      </c>
      <c r="G59" s="5" t="s">
        <v>8</v>
      </c>
      <c r="H59" s="5">
        <f t="shared" si="6"/>
        <v>0</v>
      </c>
      <c r="I59" s="2" t="s">
        <v>28</v>
      </c>
      <c r="J59" s="2">
        <v>1</v>
      </c>
      <c r="K59" s="21">
        <v>5</v>
      </c>
      <c r="L59" s="21">
        <v>99</v>
      </c>
      <c r="M59" s="21">
        <v>5</v>
      </c>
      <c r="N59" s="2">
        <v>1</v>
      </c>
      <c r="O59" s="2">
        <v>10</v>
      </c>
      <c r="P59" s="2">
        <v>1</v>
      </c>
      <c r="Q59" s="2">
        <v>45</v>
      </c>
      <c r="R59" s="2">
        <v>45</v>
      </c>
      <c r="S59" s="2">
        <v>0</v>
      </c>
      <c r="T59" s="2">
        <v>5</v>
      </c>
      <c r="U59" s="28">
        <v>3.2636074909648451</v>
      </c>
      <c r="V59" s="28">
        <f t="shared" si="7"/>
        <v>1191.2167342021685</v>
      </c>
      <c r="W59" s="16"/>
      <c r="X59" s="16">
        <f t="shared" si="5"/>
        <v>-0.45541496188151176</v>
      </c>
    </row>
    <row r="60" spans="1:28" x14ac:dyDescent="0.2">
      <c r="A60" s="2">
        <v>88</v>
      </c>
      <c r="B60" s="2">
        <v>87</v>
      </c>
      <c r="C60" s="8" t="s">
        <v>12</v>
      </c>
      <c r="D60" s="8">
        <f t="shared" si="8"/>
        <v>1</v>
      </c>
      <c r="E60" s="4" t="s">
        <v>7</v>
      </c>
      <c r="F60" s="4">
        <f t="shared" si="10"/>
        <v>0</v>
      </c>
      <c r="G60" s="10" t="s">
        <v>10</v>
      </c>
      <c r="H60" s="6">
        <f t="shared" si="6"/>
        <v>1</v>
      </c>
      <c r="I60" s="2" t="s">
        <v>9</v>
      </c>
      <c r="J60" s="2">
        <v>2</v>
      </c>
      <c r="K60" s="21">
        <v>5</v>
      </c>
      <c r="L60" s="21">
        <v>99</v>
      </c>
      <c r="M60" s="21">
        <v>5</v>
      </c>
      <c r="N60" s="2">
        <v>1</v>
      </c>
      <c r="O60" s="2">
        <v>50</v>
      </c>
      <c r="P60" s="2">
        <v>1</v>
      </c>
      <c r="Q60" s="2">
        <v>60</v>
      </c>
      <c r="R60" s="2">
        <v>60</v>
      </c>
      <c r="S60" s="2">
        <v>0</v>
      </c>
      <c r="T60" s="2">
        <v>98</v>
      </c>
      <c r="U60" s="28">
        <v>3.9699923338079071</v>
      </c>
      <c r="V60" s="28">
        <f t="shared" si="7"/>
        <v>1449.0472018398862</v>
      </c>
      <c r="W60" s="2"/>
      <c r="X60" s="16">
        <f t="shared" si="5"/>
        <v>0.77005983973877945</v>
      </c>
      <c r="Y60" s="16"/>
      <c r="Z60" s="16"/>
      <c r="AA60" s="16"/>
      <c r="AB60" s="16"/>
    </row>
    <row r="61" spans="1:28" x14ac:dyDescent="0.2">
      <c r="A61" s="2">
        <v>27</v>
      </c>
      <c r="B61" s="2">
        <v>89</v>
      </c>
      <c r="C61" s="8" t="s">
        <v>12</v>
      </c>
      <c r="D61" s="8">
        <f t="shared" si="8"/>
        <v>1</v>
      </c>
      <c r="E61" s="7" t="s">
        <v>11</v>
      </c>
      <c r="F61" s="7">
        <f t="shared" si="10"/>
        <v>1</v>
      </c>
      <c r="G61" s="10" t="s">
        <v>10</v>
      </c>
      <c r="H61" s="6">
        <f t="shared" si="6"/>
        <v>1</v>
      </c>
      <c r="I61" s="2" t="s">
        <v>9</v>
      </c>
      <c r="J61" s="2">
        <v>2</v>
      </c>
      <c r="K61" s="21">
        <v>0</v>
      </c>
      <c r="L61" s="21">
        <v>0</v>
      </c>
      <c r="M61" s="21">
        <v>0</v>
      </c>
      <c r="N61" s="2">
        <v>1</v>
      </c>
      <c r="O61" s="2">
        <v>9</v>
      </c>
      <c r="P61" s="2">
        <v>0</v>
      </c>
      <c r="Q61" s="2">
        <v>99</v>
      </c>
      <c r="R61" s="2">
        <f>IF(Q61=99,60,0)</f>
        <v>60</v>
      </c>
      <c r="S61" s="2">
        <v>99</v>
      </c>
      <c r="T61" s="2">
        <v>3</v>
      </c>
      <c r="U61" s="28">
        <v>4.0822472894535098</v>
      </c>
      <c r="V61" s="28">
        <f t="shared" si="7"/>
        <v>1490.0202606505311</v>
      </c>
      <c r="W61" s="16"/>
      <c r="X61" s="16">
        <f t="shared" si="5"/>
        <v>0.96480583534510422</v>
      </c>
    </row>
    <row r="62" spans="1:28" x14ac:dyDescent="0.2">
      <c r="A62" s="2">
        <v>20</v>
      </c>
      <c r="B62" s="2">
        <v>90</v>
      </c>
      <c r="C62" s="8" t="s">
        <v>12</v>
      </c>
      <c r="D62" s="8">
        <f t="shared" si="8"/>
        <v>1</v>
      </c>
      <c r="E62" s="4" t="s">
        <v>7</v>
      </c>
      <c r="F62" s="4">
        <f t="shared" si="10"/>
        <v>0</v>
      </c>
      <c r="G62" s="10" t="s">
        <v>10</v>
      </c>
      <c r="H62" s="6">
        <f t="shared" si="6"/>
        <v>1</v>
      </c>
      <c r="I62" s="2" t="s">
        <v>9</v>
      </c>
      <c r="J62" s="2">
        <v>2</v>
      </c>
      <c r="K62" s="21">
        <v>1</v>
      </c>
      <c r="L62" s="21">
        <v>99</v>
      </c>
      <c r="M62" s="21">
        <v>1</v>
      </c>
      <c r="N62" s="2">
        <v>1</v>
      </c>
      <c r="O62" s="2">
        <v>12</v>
      </c>
      <c r="P62" s="2">
        <v>0</v>
      </c>
      <c r="Q62" s="2">
        <v>99</v>
      </c>
      <c r="R62" s="2">
        <f>IF(Q62=99,60,0)</f>
        <v>60</v>
      </c>
      <c r="S62" s="2">
        <v>99</v>
      </c>
      <c r="T62" s="2">
        <v>0</v>
      </c>
      <c r="U62" s="28">
        <v>4.0302267002518892</v>
      </c>
      <c r="V62" s="28">
        <f t="shared" si="7"/>
        <v>1471.0327455919396</v>
      </c>
      <c r="W62" s="16"/>
      <c r="X62" s="16">
        <f t="shared" si="5"/>
        <v>0.87455769103973446</v>
      </c>
    </row>
    <row r="63" spans="1:28" x14ac:dyDescent="0.2">
      <c r="A63" s="2">
        <v>14</v>
      </c>
      <c r="B63" s="2">
        <v>91</v>
      </c>
      <c r="C63" s="3" t="s">
        <v>6</v>
      </c>
      <c r="D63" s="3">
        <f t="shared" si="8"/>
        <v>0</v>
      </c>
      <c r="E63" s="7" t="s">
        <v>11</v>
      </c>
      <c r="F63" s="7">
        <f t="shared" si="10"/>
        <v>1</v>
      </c>
      <c r="G63" s="6" t="s">
        <v>10</v>
      </c>
      <c r="H63" s="6">
        <f t="shared" si="6"/>
        <v>1</v>
      </c>
      <c r="I63" s="2" t="s">
        <v>9</v>
      </c>
      <c r="J63" s="2">
        <v>2</v>
      </c>
      <c r="K63" s="21">
        <v>0</v>
      </c>
      <c r="L63" s="21">
        <v>0</v>
      </c>
      <c r="M63" s="21">
        <v>0</v>
      </c>
      <c r="N63" s="2">
        <v>1</v>
      </c>
      <c r="O63" s="2">
        <v>9</v>
      </c>
      <c r="P63" s="2">
        <v>1</v>
      </c>
      <c r="Q63" s="2">
        <v>43</v>
      </c>
      <c r="R63" s="2">
        <v>43</v>
      </c>
      <c r="S63" s="2">
        <v>0</v>
      </c>
      <c r="T63" s="2">
        <v>3</v>
      </c>
      <c r="U63" s="28">
        <v>4.0849852152009634</v>
      </c>
      <c r="V63" s="28">
        <f t="shared" si="7"/>
        <v>1491.0196035483516</v>
      </c>
      <c r="W63" s="16"/>
      <c r="X63" s="16">
        <f t="shared" si="5"/>
        <v>0.96955573767696523</v>
      </c>
    </row>
    <row r="64" spans="1:28" x14ac:dyDescent="0.2">
      <c r="A64" s="2">
        <v>1</v>
      </c>
      <c r="B64" s="1">
        <v>92</v>
      </c>
      <c r="C64" s="3" t="s">
        <v>6</v>
      </c>
      <c r="D64" s="3">
        <f t="shared" si="8"/>
        <v>0</v>
      </c>
      <c r="E64" s="4" t="s">
        <v>7</v>
      </c>
      <c r="F64" s="4">
        <f t="shared" si="10"/>
        <v>0</v>
      </c>
      <c r="G64" s="5" t="s">
        <v>8</v>
      </c>
      <c r="H64" s="5">
        <f t="shared" si="6"/>
        <v>0</v>
      </c>
      <c r="I64" s="2" t="s">
        <v>9</v>
      </c>
      <c r="J64" s="2">
        <v>2</v>
      </c>
      <c r="K64" s="21">
        <v>1</v>
      </c>
      <c r="L64" s="21">
        <v>99</v>
      </c>
      <c r="M64" s="21">
        <v>1</v>
      </c>
      <c r="N64" s="2">
        <v>1</v>
      </c>
      <c r="O64" s="2">
        <v>8</v>
      </c>
      <c r="P64" s="2">
        <v>0</v>
      </c>
      <c r="Q64" s="2">
        <v>99</v>
      </c>
      <c r="R64" s="2">
        <f>IF(Q64=99,60,0)</f>
        <v>60</v>
      </c>
      <c r="S64" s="2">
        <v>99</v>
      </c>
      <c r="T64" s="2">
        <v>0</v>
      </c>
      <c r="U64" s="28">
        <v>3.3512211148833644</v>
      </c>
      <c r="V64" s="28">
        <f t="shared" si="7"/>
        <v>1223.195706932428</v>
      </c>
      <c r="W64" s="16"/>
      <c r="X64" s="16">
        <f t="shared" si="5"/>
        <v>-0.30341808726194081</v>
      </c>
    </row>
    <row r="65" spans="1:24" x14ac:dyDescent="0.2">
      <c r="A65" s="2">
        <v>24</v>
      </c>
      <c r="B65" s="2">
        <v>93</v>
      </c>
      <c r="C65" s="8" t="s">
        <v>12</v>
      </c>
      <c r="D65" s="8">
        <f t="shared" si="8"/>
        <v>1</v>
      </c>
      <c r="E65" s="7" t="s">
        <v>11</v>
      </c>
      <c r="F65" s="7">
        <f t="shared" si="10"/>
        <v>1</v>
      </c>
      <c r="G65" s="9" t="s">
        <v>8</v>
      </c>
      <c r="H65" s="5">
        <f t="shared" si="6"/>
        <v>0</v>
      </c>
      <c r="I65" s="2" t="s">
        <v>9</v>
      </c>
      <c r="J65" s="2">
        <v>2</v>
      </c>
      <c r="K65" s="21">
        <v>0</v>
      </c>
      <c r="L65" s="21">
        <v>0</v>
      </c>
      <c r="M65" s="21">
        <v>0</v>
      </c>
      <c r="N65" s="2">
        <v>1</v>
      </c>
      <c r="O65" s="2">
        <v>25</v>
      </c>
      <c r="P65" s="2">
        <v>0</v>
      </c>
      <c r="Q65" s="2">
        <v>99</v>
      </c>
      <c r="R65" s="2">
        <f>IF(Q65=99,60,0)</f>
        <v>60</v>
      </c>
      <c r="S65" s="2">
        <v>99</v>
      </c>
      <c r="T65" s="2">
        <v>0</v>
      </c>
      <c r="U65" s="28">
        <v>3.154090461066696</v>
      </c>
      <c r="V65" s="28">
        <f t="shared" si="7"/>
        <v>1151.243018289344</v>
      </c>
      <c r="W65" s="16"/>
      <c r="X65" s="16">
        <f t="shared" si="5"/>
        <v>-0.64541105515597552</v>
      </c>
    </row>
    <row r="66" spans="1:24" x14ac:dyDescent="0.2">
      <c r="A66" s="2">
        <v>23</v>
      </c>
      <c r="B66" s="2">
        <v>94</v>
      </c>
      <c r="C66" s="8" t="s">
        <v>12</v>
      </c>
      <c r="D66" s="8">
        <f t="shared" si="8"/>
        <v>1</v>
      </c>
      <c r="E66" s="4" t="s">
        <v>7</v>
      </c>
      <c r="F66" s="4">
        <f t="shared" si="10"/>
        <v>0</v>
      </c>
      <c r="G66" s="10" t="s">
        <v>10</v>
      </c>
      <c r="H66" s="6">
        <f t="shared" ref="H66:H95" si="11">IF(G66="Younger",0,1)</f>
        <v>1</v>
      </c>
      <c r="I66" s="2" t="s">
        <v>9</v>
      </c>
      <c r="J66" s="2">
        <v>2</v>
      </c>
      <c r="K66" s="21">
        <v>1</v>
      </c>
      <c r="L66" s="21">
        <v>99</v>
      </c>
      <c r="M66" s="21">
        <v>1</v>
      </c>
      <c r="N66" s="2">
        <v>1</v>
      </c>
      <c r="O66" s="2">
        <v>8</v>
      </c>
      <c r="P66" s="2">
        <v>0</v>
      </c>
      <c r="Q66" s="2">
        <v>99</v>
      </c>
      <c r="R66" s="2">
        <f>IF(Q66=99,60,0)</f>
        <v>60</v>
      </c>
      <c r="S66" s="2">
        <v>99</v>
      </c>
      <c r="T66" s="2">
        <v>2</v>
      </c>
      <c r="U66" s="28">
        <v>4.1397437301500384</v>
      </c>
      <c r="V66" s="28">
        <f t="shared" ref="V66:V97" si="12">U66*365</f>
        <v>1511.006461504764</v>
      </c>
      <c r="W66" s="16"/>
      <c r="X66" s="16">
        <f t="shared" si="5"/>
        <v>1.0645537843141983</v>
      </c>
    </row>
    <row r="67" spans="1:24" x14ac:dyDescent="0.2">
      <c r="A67" s="2">
        <v>2</v>
      </c>
      <c r="B67" s="2">
        <v>95</v>
      </c>
      <c r="C67" s="3" t="s">
        <v>6</v>
      </c>
      <c r="D67" s="3">
        <f t="shared" si="8"/>
        <v>0</v>
      </c>
      <c r="E67" s="4" t="s">
        <v>7</v>
      </c>
      <c r="F67" s="4">
        <f t="shared" si="10"/>
        <v>0</v>
      </c>
      <c r="G67" s="5" t="s">
        <v>8</v>
      </c>
      <c r="H67" s="5">
        <f t="shared" si="11"/>
        <v>0</v>
      </c>
      <c r="I67" s="2" t="s">
        <v>9</v>
      </c>
      <c r="J67" s="2">
        <v>2</v>
      </c>
      <c r="K67" s="21">
        <v>0</v>
      </c>
      <c r="L67" s="21">
        <v>0</v>
      </c>
      <c r="M67" s="21">
        <v>0</v>
      </c>
      <c r="N67" s="2">
        <v>98</v>
      </c>
      <c r="O67" s="2">
        <v>99</v>
      </c>
      <c r="P67" s="2">
        <v>1</v>
      </c>
      <c r="Q67" s="2">
        <v>9</v>
      </c>
      <c r="R67" s="2">
        <v>9</v>
      </c>
      <c r="S67" s="2">
        <v>0</v>
      </c>
      <c r="T67" s="2">
        <v>1</v>
      </c>
      <c r="U67" s="28">
        <v>2.5407950936370605</v>
      </c>
      <c r="V67" s="28">
        <f t="shared" si="12"/>
        <v>927.39020917752703</v>
      </c>
      <c r="W67" s="16"/>
      <c r="X67" s="16">
        <f t="shared" ref="X67:X97" si="13">STANDARDIZE(V67, $W$2, $W$3)</f>
        <v>-1.709389177492973</v>
      </c>
    </row>
    <row r="68" spans="1:24" x14ac:dyDescent="0.2">
      <c r="A68" s="2">
        <v>28</v>
      </c>
      <c r="B68" s="2">
        <v>98</v>
      </c>
      <c r="C68" s="8" t="s">
        <v>12</v>
      </c>
      <c r="D68" s="8">
        <f t="shared" ref="D68:D95" si="14">IF(C68="You",0,1)</f>
        <v>1</v>
      </c>
      <c r="E68" s="7" t="s">
        <v>11</v>
      </c>
      <c r="F68" s="7">
        <f t="shared" si="10"/>
        <v>1</v>
      </c>
      <c r="G68" s="10" t="s">
        <v>10</v>
      </c>
      <c r="H68" s="6">
        <f t="shared" si="11"/>
        <v>1</v>
      </c>
      <c r="I68" s="2" t="s">
        <v>28</v>
      </c>
      <c r="J68" s="2">
        <v>1</v>
      </c>
      <c r="K68" s="21">
        <v>0</v>
      </c>
      <c r="L68" s="21">
        <v>0</v>
      </c>
      <c r="M68" s="21">
        <v>0</v>
      </c>
      <c r="N68" s="2">
        <v>1</v>
      </c>
      <c r="O68" s="2">
        <v>43</v>
      </c>
      <c r="P68" s="2">
        <v>1</v>
      </c>
      <c r="Q68" s="2">
        <v>25</v>
      </c>
      <c r="R68" s="2">
        <v>25</v>
      </c>
      <c r="S68" s="2">
        <v>1</v>
      </c>
      <c r="T68" s="2">
        <v>0</v>
      </c>
      <c r="U68" s="28">
        <v>4.1534333588873071</v>
      </c>
      <c r="V68" s="28">
        <f t="shared" si="12"/>
        <v>1516.0031759938672</v>
      </c>
      <c r="W68" s="16"/>
      <c r="X68" s="16">
        <f t="shared" si="13"/>
        <v>1.0883032959735068</v>
      </c>
    </row>
    <row r="69" spans="1:24" x14ac:dyDescent="0.2">
      <c r="A69" s="2">
        <v>29</v>
      </c>
      <c r="B69" s="2">
        <v>99</v>
      </c>
      <c r="C69" s="8" t="s">
        <v>12</v>
      </c>
      <c r="D69" s="8">
        <f t="shared" si="14"/>
        <v>1</v>
      </c>
      <c r="E69" s="7" t="s">
        <v>11</v>
      </c>
      <c r="F69" s="7">
        <f t="shared" si="10"/>
        <v>1</v>
      </c>
      <c r="G69" s="10" t="s">
        <v>10</v>
      </c>
      <c r="H69" s="6">
        <f t="shared" si="11"/>
        <v>1</v>
      </c>
      <c r="I69" s="2" t="s">
        <v>28</v>
      </c>
      <c r="J69" s="2">
        <v>1</v>
      </c>
      <c r="K69" s="21">
        <v>1</v>
      </c>
      <c r="L69" s="21">
        <v>99</v>
      </c>
      <c r="M69" s="21">
        <v>1</v>
      </c>
      <c r="N69" s="2">
        <v>1</v>
      </c>
      <c r="O69" s="2">
        <v>53</v>
      </c>
      <c r="P69" s="2">
        <v>0</v>
      </c>
      <c r="Q69" s="2">
        <v>99</v>
      </c>
      <c r="R69" s="2">
        <f>IF(Q69=99,60,0)</f>
        <v>60</v>
      </c>
      <c r="S69" s="2">
        <v>99</v>
      </c>
      <c r="T69" s="2">
        <v>3</v>
      </c>
      <c r="U69" s="28">
        <v>4.2958054977549009</v>
      </c>
      <c r="V69" s="28">
        <f t="shared" si="12"/>
        <v>1567.9690066805388</v>
      </c>
      <c r="W69" s="16"/>
      <c r="X69" s="16">
        <f t="shared" si="13"/>
        <v>1.3352982172303085</v>
      </c>
    </row>
    <row r="70" spans="1:24" x14ac:dyDescent="0.2">
      <c r="A70" s="2">
        <v>9</v>
      </c>
      <c r="B70" s="2">
        <v>100</v>
      </c>
      <c r="C70" s="3" t="s">
        <v>6</v>
      </c>
      <c r="D70" s="3">
        <f t="shared" si="14"/>
        <v>0</v>
      </c>
      <c r="E70" s="7" t="s">
        <v>11</v>
      </c>
      <c r="F70" s="7">
        <f t="shared" si="10"/>
        <v>1</v>
      </c>
      <c r="G70" s="5" t="s">
        <v>8</v>
      </c>
      <c r="H70" s="5">
        <f t="shared" si="11"/>
        <v>0</v>
      </c>
      <c r="I70" s="2" t="s">
        <v>9</v>
      </c>
      <c r="J70" s="2">
        <v>2</v>
      </c>
      <c r="K70" s="21">
        <v>1</v>
      </c>
      <c r="L70" s="21">
        <v>99</v>
      </c>
      <c r="M70" s="21">
        <v>1</v>
      </c>
      <c r="N70" s="2">
        <v>1</v>
      </c>
      <c r="O70" s="2">
        <v>11</v>
      </c>
      <c r="P70" s="2">
        <v>1</v>
      </c>
      <c r="Q70" s="2">
        <v>22</v>
      </c>
      <c r="R70" s="2">
        <v>22</v>
      </c>
      <c r="S70" s="2">
        <v>0</v>
      </c>
      <c r="T70" s="2">
        <v>3</v>
      </c>
      <c r="U70" s="28">
        <v>3.1267112035921585</v>
      </c>
      <c r="V70" s="28">
        <f t="shared" si="12"/>
        <v>1141.2495893111379</v>
      </c>
      <c r="W70" s="16"/>
      <c r="X70" s="16">
        <f t="shared" si="13"/>
        <v>-0.69291007847459152</v>
      </c>
    </row>
    <row r="71" spans="1:24" x14ac:dyDescent="0.2">
      <c r="A71" s="2">
        <v>30</v>
      </c>
      <c r="B71" s="2">
        <v>101</v>
      </c>
      <c r="C71" s="8" t="s">
        <v>12</v>
      </c>
      <c r="D71" s="8">
        <f t="shared" si="14"/>
        <v>1</v>
      </c>
      <c r="E71" s="7" t="s">
        <v>11</v>
      </c>
      <c r="F71" s="7">
        <f t="shared" si="10"/>
        <v>1</v>
      </c>
      <c r="G71" s="10" t="s">
        <v>10</v>
      </c>
      <c r="H71" s="6">
        <f t="shared" si="11"/>
        <v>1</v>
      </c>
      <c r="I71" s="2" t="s">
        <v>9</v>
      </c>
      <c r="J71" s="2">
        <v>2</v>
      </c>
      <c r="K71" s="21">
        <v>0</v>
      </c>
      <c r="L71" s="21">
        <v>0</v>
      </c>
      <c r="M71" s="21">
        <v>0</v>
      </c>
      <c r="N71" s="2">
        <v>1</v>
      </c>
      <c r="O71" s="2">
        <v>37</v>
      </c>
      <c r="P71" s="2">
        <v>0</v>
      </c>
      <c r="Q71" s="2">
        <v>99</v>
      </c>
      <c r="R71" s="2">
        <f>IF(Q71=99,60,0)</f>
        <v>60</v>
      </c>
      <c r="S71" s="2">
        <v>99</v>
      </c>
      <c r="T71" s="2">
        <v>3</v>
      </c>
      <c r="U71" s="28">
        <v>4.197240170846567</v>
      </c>
      <c r="V71" s="28">
        <f t="shared" si="12"/>
        <v>1531.992662358997</v>
      </c>
      <c r="W71" s="16"/>
      <c r="X71" s="16">
        <f t="shared" si="13"/>
        <v>1.1643017332832923</v>
      </c>
    </row>
    <row r="72" spans="1:24" x14ac:dyDescent="0.2">
      <c r="A72" s="2">
        <v>17</v>
      </c>
      <c r="B72" s="2">
        <v>103</v>
      </c>
      <c r="C72" s="8" t="s">
        <v>12</v>
      </c>
      <c r="D72" s="8">
        <f t="shared" si="14"/>
        <v>1</v>
      </c>
      <c r="E72" s="4" t="s">
        <v>7</v>
      </c>
      <c r="F72" s="4">
        <f t="shared" si="10"/>
        <v>0</v>
      </c>
      <c r="G72" s="9" t="s">
        <v>8</v>
      </c>
      <c r="H72" s="5">
        <f t="shared" si="11"/>
        <v>0</v>
      </c>
      <c r="I72" s="2" t="s">
        <v>28</v>
      </c>
      <c r="J72" s="2">
        <v>1</v>
      </c>
      <c r="K72" s="21">
        <v>1</v>
      </c>
      <c r="L72" s="21">
        <v>99</v>
      </c>
      <c r="M72" s="21">
        <v>1</v>
      </c>
      <c r="N72" s="2">
        <v>1</v>
      </c>
      <c r="O72" s="2">
        <v>6</v>
      </c>
      <c r="P72" s="2">
        <v>1</v>
      </c>
      <c r="Q72" s="2">
        <v>45</v>
      </c>
      <c r="R72" s="2">
        <v>45</v>
      </c>
      <c r="S72" s="2">
        <v>0</v>
      </c>
      <c r="T72" s="2">
        <v>2</v>
      </c>
      <c r="U72" s="28">
        <v>3.2389661592377612</v>
      </c>
      <c r="V72" s="28">
        <f t="shared" si="12"/>
        <v>1182.2226481217829</v>
      </c>
      <c r="W72" s="16"/>
      <c r="X72" s="16">
        <f t="shared" si="13"/>
        <v>-0.49816408286826669</v>
      </c>
    </row>
    <row r="73" spans="1:24" x14ac:dyDescent="0.2">
      <c r="A73" s="2">
        <v>15</v>
      </c>
      <c r="B73" s="2">
        <v>104</v>
      </c>
      <c r="C73" s="3" t="s">
        <v>6</v>
      </c>
      <c r="D73" s="3">
        <f t="shared" si="14"/>
        <v>0</v>
      </c>
      <c r="E73" s="7" t="s">
        <v>11</v>
      </c>
      <c r="F73" s="7">
        <f t="shared" si="10"/>
        <v>1</v>
      </c>
      <c r="G73" s="6" t="s">
        <v>10</v>
      </c>
      <c r="H73" s="6">
        <f t="shared" si="11"/>
        <v>1</v>
      </c>
      <c r="I73" s="2" t="s">
        <v>28</v>
      </c>
      <c r="J73" s="2">
        <v>1</v>
      </c>
      <c r="K73" s="21">
        <v>0</v>
      </c>
      <c r="L73" s="21">
        <v>0</v>
      </c>
      <c r="M73" s="21">
        <v>0</v>
      </c>
      <c r="N73" s="2">
        <v>1</v>
      </c>
      <c r="O73" s="2">
        <v>20</v>
      </c>
      <c r="P73" s="2">
        <v>0</v>
      </c>
      <c r="Q73" s="2">
        <v>99</v>
      </c>
      <c r="R73" s="2">
        <f>IF(Q73=99,60,0)</f>
        <v>60</v>
      </c>
      <c r="S73" s="2">
        <v>99</v>
      </c>
      <c r="T73" s="2">
        <v>0</v>
      </c>
      <c r="U73" s="28">
        <v>3.5757310261745698</v>
      </c>
      <c r="V73" s="28">
        <f t="shared" si="12"/>
        <v>1305.1418245537179</v>
      </c>
      <c r="W73" s="16"/>
      <c r="X73" s="16">
        <f t="shared" si="13"/>
        <v>8.6073903950708824E-2</v>
      </c>
    </row>
    <row r="74" spans="1:24" x14ac:dyDescent="0.2">
      <c r="A74" s="2">
        <v>10</v>
      </c>
      <c r="B74" s="2">
        <v>106</v>
      </c>
      <c r="C74" s="3" t="s">
        <v>6</v>
      </c>
      <c r="D74" s="3">
        <f t="shared" si="14"/>
        <v>0</v>
      </c>
      <c r="E74" s="7" t="s">
        <v>11</v>
      </c>
      <c r="F74" s="7">
        <f t="shared" si="10"/>
        <v>1</v>
      </c>
      <c r="G74" s="5" t="s">
        <v>8</v>
      </c>
      <c r="H74" s="5">
        <f t="shared" si="11"/>
        <v>0</v>
      </c>
      <c r="I74" s="2" t="s">
        <v>28</v>
      </c>
      <c r="J74" s="2">
        <v>1</v>
      </c>
      <c r="K74" s="21">
        <v>1</v>
      </c>
      <c r="L74" s="21">
        <v>99</v>
      </c>
      <c r="M74" s="21">
        <v>1</v>
      </c>
      <c r="N74" s="2">
        <v>1</v>
      </c>
      <c r="O74" s="2">
        <v>29</v>
      </c>
      <c r="P74" s="2">
        <v>1</v>
      </c>
      <c r="Q74" s="2">
        <v>28</v>
      </c>
      <c r="R74" s="2">
        <v>28</v>
      </c>
      <c r="S74" s="2">
        <v>0</v>
      </c>
      <c r="T74" s="2">
        <v>1</v>
      </c>
      <c r="U74" s="28">
        <v>2.6256707918081261</v>
      </c>
      <c r="V74" s="28">
        <f t="shared" si="12"/>
        <v>958.36983900996609</v>
      </c>
      <c r="W74" s="16"/>
      <c r="X74" s="16">
        <f t="shared" si="13"/>
        <v>-1.5621422052052631</v>
      </c>
    </row>
    <row r="75" spans="1:24" x14ac:dyDescent="0.2">
      <c r="A75" s="2">
        <v>31</v>
      </c>
      <c r="B75" s="2">
        <v>107</v>
      </c>
      <c r="C75" s="8" t="s">
        <v>12</v>
      </c>
      <c r="D75" s="8">
        <f t="shared" si="14"/>
        <v>1</v>
      </c>
      <c r="E75" s="7" t="s">
        <v>11</v>
      </c>
      <c r="F75" s="7">
        <f t="shared" ref="F75:F95" si="15">IF(E75="Male",0,1)</f>
        <v>1</v>
      </c>
      <c r="G75" s="10" t="s">
        <v>10</v>
      </c>
      <c r="H75" s="6">
        <f t="shared" si="11"/>
        <v>1</v>
      </c>
      <c r="I75" s="2" t="s">
        <v>28</v>
      </c>
      <c r="J75" s="2">
        <v>1</v>
      </c>
      <c r="K75" s="21">
        <v>0</v>
      </c>
      <c r="L75" s="21">
        <v>0</v>
      </c>
      <c r="M75" s="21">
        <v>0</v>
      </c>
      <c r="N75" s="2">
        <v>1</v>
      </c>
      <c r="O75" s="2">
        <v>7</v>
      </c>
      <c r="P75" s="2">
        <v>0</v>
      </c>
      <c r="Q75" s="2">
        <v>99</v>
      </c>
      <c r="R75" s="2">
        <f>IF(Q75=99,60,0)</f>
        <v>60</v>
      </c>
      <c r="S75" s="2">
        <v>99</v>
      </c>
      <c r="T75" s="2">
        <v>0</v>
      </c>
      <c r="U75" s="28">
        <v>3.8549994524148503</v>
      </c>
      <c r="V75" s="28">
        <f t="shared" si="12"/>
        <v>1407.0748001314203</v>
      </c>
      <c r="W75" s="16"/>
      <c r="X75" s="16">
        <f t="shared" si="13"/>
        <v>0.57056394180059145</v>
      </c>
    </row>
    <row r="76" spans="1:24" x14ac:dyDescent="0.2">
      <c r="A76" s="2">
        <v>21</v>
      </c>
      <c r="B76" s="2">
        <v>108</v>
      </c>
      <c r="C76" s="8" t="s">
        <v>12</v>
      </c>
      <c r="D76" s="8">
        <f t="shared" si="14"/>
        <v>1</v>
      </c>
      <c r="E76" s="4" t="s">
        <v>7</v>
      </c>
      <c r="F76" s="4">
        <f t="shared" si="15"/>
        <v>0</v>
      </c>
      <c r="G76" s="10" t="s">
        <v>10</v>
      </c>
      <c r="H76" s="6">
        <f t="shared" si="11"/>
        <v>1</v>
      </c>
      <c r="I76" s="2" t="s">
        <v>28</v>
      </c>
      <c r="J76" s="2">
        <v>1</v>
      </c>
      <c r="K76" s="21">
        <v>1</v>
      </c>
      <c r="L76" s="21">
        <v>99</v>
      </c>
      <c r="M76" s="21">
        <v>1</v>
      </c>
      <c r="N76" s="2">
        <v>1</v>
      </c>
      <c r="O76" s="2">
        <v>10</v>
      </c>
      <c r="P76" s="2">
        <v>1</v>
      </c>
      <c r="Q76" s="2">
        <v>28</v>
      </c>
      <c r="R76" s="2">
        <v>28</v>
      </c>
      <c r="S76" s="2">
        <v>0</v>
      </c>
      <c r="T76" s="2">
        <v>98</v>
      </c>
      <c r="U76" s="28">
        <v>4.3560398641988831</v>
      </c>
      <c r="V76" s="28">
        <f t="shared" si="12"/>
        <v>1589.9545504325924</v>
      </c>
      <c r="W76" s="16"/>
      <c r="X76" s="16">
        <f t="shared" si="13"/>
        <v>1.4397960685312647</v>
      </c>
    </row>
    <row r="77" spans="1:24" x14ac:dyDescent="0.2">
      <c r="A77" s="2">
        <v>11</v>
      </c>
      <c r="B77" s="2">
        <v>109</v>
      </c>
      <c r="C77" s="3" t="s">
        <v>6</v>
      </c>
      <c r="D77" s="3">
        <f t="shared" si="14"/>
        <v>0</v>
      </c>
      <c r="E77" s="7" t="s">
        <v>11</v>
      </c>
      <c r="F77" s="7">
        <f t="shared" si="15"/>
        <v>1</v>
      </c>
      <c r="G77" s="5" t="s">
        <v>8</v>
      </c>
      <c r="H77" s="5">
        <f t="shared" si="11"/>
        <v>0</v>
      </c>
      <c r="I77" s="2" t="s">
        <v>28</v>
      </c>
      <c r="J77" s="2">
        <v>1</v>
      </c>
      <c r="K77" s="21">
        <v>0</v>
      </c>
      <c r="L77" s="21">
        <v>0</v>
      </c>
      <c r="M77" s="21">
        <v>0</v>
      </c>
      <c r="N77" s="2">
        <v>0</v>
      </c>
      <c r="O77" s="2">
        <v>99</v>
      </c>
      <c r="P77" s="2">
        <v>1</v>
      </c>
      <c r="Q77" s="2">
        <v>12</v>
      </c>
      <c r="R77" s="2">
        <v>12</v>
      </c>
      <c r="S77" s="2">
        <v>0</v>
      </c>
      <c r="T77" s="2">
        <v>0</v>
      </c>
      <c r="U77" s="28">
        <v>2.7598291534333588</v>
      </c>
      <c r="V77" s="28">
        <f t="shared" si="12"/>
        <v>1007.3376410031759</v>
      </c>
      <c r="W77" s="16"/>
      <c r="X77" s="16">
        <f t="shared" si="13"/>
        <v>-1.3293969909440455</v>
      </c>
    </row>
    <row r="78" spans="1:24" x14ac:dyDescent="0.2">
      <c r="A78" s="2">
        <v>3</v>
      </c>
      <c r="B78" s="2">
        <v>110</v>
      </c>
      <c r="C78" s="3" t="s">
        <v>6</v>
      </c>
      <c r="D78" s="3">
        <f t="shared" si="14"/>
        <v>0</v>
      </c>
      <c r="E78" s="4" t="s">
        <v>7</v>
      </c>
      <c r="F78" s="4">
        <f t="shared" si="15"/>
        <v>0</v>
      </c>
      <c r="G78" s="5" t="s">
        <v>8</v>
      </c>
      <c r="H78" s="5">
        <f t="shared" si="11"/>
        <v>0</v>
      </c>
      <c r="I78" s="2" t="s">
        <v>9</v>
      </c>
      <c r="J78" s="2">
        <v>2</v>
      </c>
      <c r="K78" s="21">
        <v>1</v>
      </c>
      <c r="L78" s="21">
        <v>99</v>
      </c>
      <c r="M78" s="21">
        <v>1</v>
      </c>
      <c r="N78" s="2">
        <v>1</v>
      </c>
      <c r="O78" s="2">
        <v>22</v>
      </c>
      <c r="P78" s="2">
        <v>1</v>
      </c>
      <c r="Q78" s="2">
        <v>25</v>
      </c>
      <c r="R78" s="2">
        <v>25</v>
      </c>
      <c r="S78" s="2">
        <v>0</v>
      </c>
      <c r="T78" s="2">
        <v>98</v>
      </c>
      <c r="U78" s="28">
        <v>3.0254079509363705</v>
      </c>
      <c r="V78" s="28">
        <f t="shared" si="12"/>
        <v>1104.2739020917752</v>
      </c>
      <c r="W78" s="16"/>
      <c r="X78" s="16">
        <f t="shared" si="13"/>
        <v>-0.86865646475347102</v>
      </c>
    </row>
    <row r="79" spans="1:24" x14ac:dyDescent="0.2">
      <c r="A79" s="2">
        <v>84</v>
      </c>
      <c r="B79" s="2">
        <v>111</v>
      </c>
      <c r="C79" s="8" t="s">
        <v>12</v>
      </c>
      <c r="D79" s="8">
        <f t="shared" si="14"/>
        <v>1</v>
      </c>
      <c r="E79" s="4" t="s">
        <v>7</v>
      </c>
      <c r="F79" s="4">
        <f t="shared" si="15"/>
        <v>0</v>
      </c>
      <c r="G79" s="9" t="s">
        <v>8</v>
      </c>
      <c r="H79" s="5">
        <f t="shared" si="11"/>
        <v>0</v>
      </c>
      <c r="I79" s="2" t="s">
        <v>9</v>
      </c>
      <c r="J79" s="2">
        <v>2</v>
      </c>
      <c r="K79" s="21">
        <v>5</v>
      </c>
      <c r="L79" s="21">
        <v>99</v>
      </c>
      <c r="M79" s="21">
        <v>5</v>
      </c>
      <c r="N79" s="2">
        <v>1</v>
      </c>
      <c r="O79" s="2">
        <v>16</v>
      </c>
      <c r="P79" s="2">
        <v>1</v>
      </c>
      <c r="Q79" s="2">
        <v>15</v>
      </c>
      <c r="R79" s="2">
        <v>15</v>
      </c>
      <c r="S79" s="2">
        <v>2</v>
      </c>
      <c r="T79" s="2">
        <v>6</v>
      </c>
      <c r="U79" s="28">
        <v>3.0035045449567406</v>
      </c>
      <c r="V79" s="28">
        <f t="shared" si="12"/>
        <v>1096.2791589092103</v>
      </c>
      <c r="W79" s="16"/>
      <c r="X79" s="16">
        <f t="shared" si="13"/>
        <v>-0.90665568340836378</v>
      </c>
    </row>
    <row r="80" spans="1:24" s="18" customFormat="1" x14ac:dyDescent="0.2">
      <c r="A80" s="2">
        <v>16</v>
      </c>
      <c r="B80" s="2">
        <v>112</v>
      </c>
      <c r="C80" s="3" t="s">
        <v>6</v>
      </c>
      <c r="D80" s="3">
        <f t="shared" si="14"/>
        <v>0</v>
      </c>
      <c r="E80" s="7" t="s">
        <v>11</v>
      </c>
      <c r="F80" s="7">
        <f t="shared" si="15"/>
        <v>1</v>
      </c>
      <c r="G80" s="6" t="s">
        <v>10</v>
      </c>
      <c r="H80" s="6">
        <f t="shared" si="11"/>
        <v>1</v>
      </c>
      <c r="I80" s="2" t="s">
        <v>9</v>
      </c>
      <c r="J80" s="2">
        <v>2</v>
      </c>
      <c r="K80" s="21">
        <v>0</v>
      </c>
      <c r="L80" s="21">
        <v>0</v>
      </c>
      <c r="M80" s="21">
        <v>0</v>
      </c>
      <c r="N80" s="2">
        <v>1</v>
      </c>
      <c r="O80" s="2">
        <v>8</v>
      </c>
      <c r="P80" s="2">
        <v>1</v>
      </c>
      <c r="Q80" s="2">
        <v>8</v>
      </c>
      <c r="R80" s="2">
        <v>8</v>
      </c>
      <c r="S80" s="2">
        <v>0</v>
      </c>
      <c r="T80" s="2">
        <v>1</v>
      </c>
      <c r="U80" s="28">
        <v>3.6195378381338297</v>
      </c>
      <c r="V80" s="28">
        <f t="shared" si="12"/>
        <v>1321.1313109188479</v>
      </c>
      <c r="W80" s="17"/>
      <c r="X80" s="16">
        <f t="shared" si="13"/>
        <v>0.16207234126049541</v>
      </c>
    </row>
    <row r="81" spans="1:24" x14ac:dyDescent="0.2">
      <c r="A81" s="2">
        <v>5</v>
      </c>
      <c r="B81" s="2">
        <v>114</v>
      </c>
      <c r="C81" s="3" t="s">
        <v>6</v>
      </c>
      <c r="D81" s="3">
        <f t="shared" si="14"/>
        <v>0</v>
      </c>
      <c r="E81" s="4" t="s">
        <v>7</v>
      </c>
      <c r="F81" s="4">
        <f t="shared" si="15"/>
        <v>0</v>
      </c>
      <c r="G81" s="6" t="s">
        <v>10</v>
      </c>
      <c r="H81" s="6">
        <f t="shared" si="11"/>
        <v>1</v>
      </c>
      <c r="I81" s="2" t="s">
        <v>28</v>
      </c>
      <c r="J81" s="2">
        <v>1</v>
      </c>
      <c r="K81" s="21">
        <v>1</v>
      </c>
      <c r="L81" s="21">
        <v>99</v>
      </c>
      <c r="M81" s="21">
        <v>1</v>
      </c>
      <c r="N81" s="2">
        <v>1</v>
      </c>
      <c r="O81" s="2">
        <v>10</v>
      </c>
      <c r="P81" s="2">
        <v>0</v>
      </c>
      <c r="Q81" s="2">
        <v>99</v>
      </c>
      <c r="R81" s="2">
        <f>IF(Q81=99,60,0)</f>
        <v>60</v>
      </c>
      <c r="S81" s="2">
        <v>99</v>
      </c>
      <c r="T81" s="2">
        <v>0</v>
      </c>
      <c r="U81" s="28">
        <v>4.1123644726755009</v>
      </c>
      <c r="V81" s="28">
        <f t="shared" si="12"/>
        <v>1501.0130325265577</v>
      </c>
      <c r="W81" s="16"/>
      <c r="X81" s="16">
        <f t="shared" si="13"/>
        <v>1.0170547609955811</v>
      </c>
    </row>
    <row r="82" spans="1:24" x14ac:dyDescent="0.2">
      <c r="A82" s="2">
        <v>4</v>
      </c>
      <c r="B82" s="2">
        <v>116</v>
      </c>
      <c r="C82" s="3" t="s">
        <v>6</v>
      </c>
      <c r="D82" s="3">
        <f t="shared" si="14"/>
        <v>0</v>
      </c>
      <c r="E82" s="4" t="s">
        <v>7</v>
      </c>
      <c r="F82" s="4">
        <f t="shared" si="15"/>
        <v>0</v>
      </c>
      <c r="G82" s="5" t="s">
        <v>8</v>
      </c>
      <c r="H82" s="5">
        <f t="shared" si="11"/>
        <v>0</v>
      </c>
      <c r="I82" s="2" t="s">
        <v>28</v>
      </c>
      <c r="J82" s="2">
        <v>1</v>
      </c>
      <c r="K82" s="21">
        <v>1</v>
      </c>
      <c r="L82" s="21">
        <v>99</v>
      </c>
      <c r="M82" s="21">
        <v>1</v>
      </c>
      <c r="N82" s="2">
        <v>1</v>
      </c>
      <c r="O82" s="2">
        <v>12</v>
      </c>
      <c r="P82" s="2">
        <v>0</v>
      </c>
      <c r="Q82" s="2">
        <v>99</v>
      </c>
      <c r="R82" s="2">
        <f>IF(Q82=99,60,0)</f>
        <v>60</v>
      </c>
      <c r="S82" s="2">
        <v>99</v>
      </c>
      <c r="T82" s="2">
        <v>0</v>
      </c>
      <c r="U82" s="28">
        <v>3.4826415507611435</v>
      </c>
      <c r="V82" s="28">
        <f t="shared" si="12"/>
        <v>1271.1641660278174</v>
      </c>
      <c r="W82" s="16"/>
      <c r="X82" s="16">
        <f t="shared" si="13"/>
        <v>-7.5422775332584277E-2</v>
      </c>
    </row>
    <row r="83" spans="1:24" x14ac:dyDescent="0.2">
      <c r="A83" s="2">
        <v>32</v>
      </c>
      <c r="B83" s="2">
        <v>120</v>
      </c>
      <c r="C83" s="8" t="s">
        <v>12</v>
      </c>
      <c r="D83" s="8">
        <f t="shared" si="14"/>
        <v>1</v>
      </c>
      <c r="E83" s="7" t="s">
        <v>11</v>
      </c>
      <c r="F83" s="7">
        <f t="shared" si="15"/>
        <v>1</v>
      </c>
      <c r="G83" s="10" t="s">
        <v>10</v>
      </c>
      <c r="H83" s="6">
        <f t="shared" si="11"/>
        <v>1</v>
      </c>
      <c r="I83" s="2" t="s">
        <v>9</v>
      </c>
      <c r="J83" s="2">
        <v>2</v>
      </c>
      <c r="K83" s="21">
        <v>1</v>
      </c>
      <c r="L83" s="21">
        <v>99</v>
      </c>
      <c r="M83" s="21">
        <v>1</v>
      </c>
      <c r="N83" s="2">
        <v>1</v>
      </c>
      <c r="O83" s="2">
        <v>6</v>
      </c>
      <c r="P83" s="2">
        <v>1</v>
      </c>
      <c r="Q83" s="2">
        <v>30</v>
      </c>
      <c r="R83" s="2">
        <v>30</v>
      </c>
      <c r="S83" s="2">
        <v>0</v>
      </c>
      <c r="T83" s="2">
        <v>3</v>
      </c>
      <c r="U83" s="28">
        <v>4.4217500821377724</v>
      </c>
      <c r="V83" s="28">
        <f t="shared" si="12"/>
        <v>1613.9387799802869</v>
      </c>
      <c r="W83" s="16"/>
      <c r="X83" s="16">
        <f t="shared" si="13"/>
        <v>1.5537937244959419</v>
      </c>
    </row>
    <row r="84" spans="1:24" x14ac:dyDescent="0.2">
      <c r="A84" s="2">
        <v>25</v>
      </c>
      <c r="B84" s="2">
        <v>121</v>
      </c>
      <c r="C84" s="8" t="s">
        <v>12</v>
      </c>
      <c r="D84" s="8">
        <f t="shared" si="14"/>
        <v>1</v>
      </c>
      <c r="E84" s="7" t="s">
        <v>11</v>
      </c>
      <c r="F84" s="7">
        <f t="shared" si="15"/>
        <v>1</v>
      </c>
      <c r="G84" s="9" t="s">
        <v>8</v>
      </c>
      <c r="H84" s="5">
        <f t="shared" si="11"/>
        <v>0</v>
      </c>
      <c r="I84" s="2" t="s">
        <v>28</v>
      </c>
      <c r="J84" s="2">
        <v>1</v>
      </c>
      <c r="K84" s="21">
        <v>0</v>
      </c>
      <c r="L84" s="21">
        <v>0</v>
      </c>
      <c r="M84" s="21">
        <v>0</v>
      </c>
      <c r="N84" s="2">
        <v>1</v>
      </c>
      <c r="O84" s="2">
        <v>9</v>
      </c>
      <c r="P84" s="2">
        <v>1</v>
      </c>
      <c r="Q84" s="2">
        <v>23</v>
      </c>
      <c r="R84" s="2">
        <v>23</v>
      </c>
      <c r="S84" s="2">
        <v>0</v>
      </c>
      <c r="T84" s="2">
        <v>4</v>
      </c>
      <c r="U84" s="28">
        <v>3.0610009856532692</v>
      </c>
      <c r="V84" s="28">
        <f t="shared" si="12"/>
        <v>1117.2653597634433</v>
      </c>
      <c r="W84" s="16"/>
      <c r="X84" s="16">
        <f t="shared" si="13"/>
        <v>-0.80690773443926977</v>
      </c>
    </row>
    <row r="85" spans="1:24" x14ac:dyDescent="0.2">
      <c r="A85" s="2">
        <v>75</v>
      </c>
      <c r="B85" s="2">
        <v>122</v>
      </c>
      <c r="C85" s="3" t="s">
        <v>6</v>
      </c>
      <c r="D85" s="3">
        <f t="shared" si="14"/>
        <v>0</v>
      </c>
      <c r="E85" s="4" t="s">
        <v>7</v>
      </c>
      <c r="F85" s="4">
        <f t="shared" si="15"/>
        <v>0</v>
      </c>
      <c r="G85" s="6" t="s">
        <v>10</v>
      </c>
      <c r="H85" s="6">
        <f t="shared" si="11"/>
        <v>1</v>
      </c>
      <c r="I85" s="2" t="s">
        <v>9</v>
      </c>
      <c r="J85" s="2">
        <v>2</v>
      </c>
      <c r="K85" s="21">
        <v>4</v>
      </c>
      <c r="L85" s="21">
        <v>99</v>
      </c>
      <c r="M85" s="21">
        <v>99</v>
      </c>
      <c r="N85" s="2">
        <v>1</v>
      </c>
      <c r="O85" s="2">
        <v>8</v>
      </c>
      <c r="P85" s="2">
        <v>0</v>
      </c>
      <c r="Q85" s="2">
        <v>99</v>
      </c>
      <c r="R85" s="2">
        <f t="shared" ref="R85:R90" si="16">IF(Q85=99,60,0)</f>
        <v>60</v>
      </c>
      <c r="S85" s="2">
        <v>99</v>
      </c>
      <c r="T85" s="2">
        <v>2</v>
      </c>
      <c r="U85" s="28">
        <v>3.786551308728507</v>
      </c>
      <c r="V85" s="28">
        <f t="shared" si="12"/>
        <v>1382.0912276859051</v>
      </c>
      <c r="W85" s="16"/>
      <c r="X85" s="16">
        <f t="shared" si="13"/>
        <v>0.45181638350405207</v>
      </c>
    </row>
    <row r="86" spans="1:24" x14ac:dyDescent="0.2">
      <c r="A86" s="2">
        <v>12</v>
      </c>
      <c r="B86" s="2">
        <v>123</v>
      </c>
      <c r="C86" s="3" t="s">
        <v>6</v>
      </c>
      <c r="D86" s="3">
        <f t="shared" si="14"/>
        <v>0</v>
      </c>
      <c r="E86" s="7" t="s">
        <v>11</v>
      </c>
      <c r="F86" s="7">
        <f t="shared" si="15"/>
        <v>1</v>
      </c>
      <c r="G86" s="5" t="s">
        <v>8</v>
      </c>
      <c r="H86" s="5">
        <f t="shared" si="11"/>
        <v>0</v>
      </c>
      <c r="I86" s="2" t="s">
        <v>9</v>
      </c>
      <c r="J86" s="2">
        <v>2</v>
      </c>
      <c r="K86" s="21">
        <v>0</v>
      </c>
      <c r="L86" s="21">
        <v>0</v>
      </c>
      <c r="M86" s="21">
        <v>0</v>
      </c>
      <c r="N86" s="2">
        <v>1</v>
      </c>
      <c r="O86" s="2">
        <v>14</v>
      </c>
      <c r="P86" s="2">
        <v>0</v>
      </c>
      <c r="Q86" s="2">
        <v>99</v>
      </c>
      <c r="R86" s="2">
        <f t="shared" si="16"/>
        <v>60</v>
      </c>
      <c r="S86" s="2">
        <v>99</v>
      </c>
      <c r="T86" s="2">
        <v>0</v>
      </c>
      <c r="U86" s="28">
        <v>3.1404008323294272</v>
      </c>
      <c r="V86" s="28">
        <f t="shared" si="12"/>
        <v>1146.2463038002409</v>
      </c>
      <c r="W86" s="16"/>
      <c r="X86" s="16">
        <f t="shared" si="13"/>
        <v>-0.66916056681528402</v>
      </c>
    </row>
    <row r="87" spans="1:24" x14ac:dyDescent="0.2">
      <c r="A87" s="2">
        <v>18</v>
      </c>
      <c r="B87" s="2">
        <v>125</v>
      </c>
      <c r="C87" s="8" t="s">
        <v>12</v>
      </c>
      <c r="D87" s="8">
        <f t="shared" si="14"/>
        <v>1</v>
      </c>
      <c r="E87" s="4" t="s">
        <v>7</v>
      </c>
      <c r="F87" s="4">
        <f t="shared" si="15"/>
        <v>0</v>
      </c>
      <c r="G87" s="9" t="s">
        <v>8</v>
      </c>
      <c r="H87" s="5">
        <f t="shared" si="11"/>
        <v>0</v>
      </c>
      <c r="I87" s="2" t="s">
        <v>9</v>
      </c>
      <c r="J87" s="2">
        <v>2</v>
      </c>
      <c r="K87" s="21">
        <v>1</v>
      </c>
      <c r="L87" s="21">
        <v>99</v>
      </c>
      <c r="M87" s="21">
        <v>1</v>
      </c>
      <c r="N87" s="2">
        <v>1</v>
      </c>
      <c r="O87" s="2">
        <v>10</v>
      </c>
      <c r="P87" s="2">
        <v>0</v>
      </c>
      <c r="Q87" s="2">
        <v>99</v>
      </c>
      <c r="R87" s="2">
        <f t="shared" si="16"/>
        <v>60</v>
      </c>
      <c r="S87" s="2">
        <v>99</v>
      </c>
      <c r="T87" s="2">
        <v>98</v>
      </c>
      <c r="U87" s="28">
        <v>3.2882488226919286</v>
      </c>
      <c r="V87" s="28">
        <f t="shared" si="12"/>
        <v>1200.2108202825539</v>
      </c>
      <c r="W87" s="16"/>
      <c r="X87" s="16">
        <f t="shared" si="13"/>
        <v>-0.412665840894758</v>
      </c>
    </row>
    <row r="88" spans="1:24" x14ac:dyDescent="0.2">
      <c r="A88" s="2">
        <v>6</v>
      </c>
      <c r="B88" s="2">
        <v>126</v>
      </c>
      <c r="C88" s="3" t="s">
        <v>6</v>
      </c>
      <c r="D88" s="3">
        <f t="shared" si="14"/>
        <v>0</v>
      </c>
      <c r="E88" s="4" t="s">
        <v>7</v>
      </c>
      <c r="F88" s="4">
        <f t="shared" si="15"/>
        <v>0</v>
      </c>
      <c r="G88" s="6" t="s">
        <v>10</v>
      </c>
      <c r="H88" s="6">
        <f t="shared" si="11"/>
        <v>1</v>
      </c>
      <c r="I88" s="2" t="s">
        <v>9</v>
      </c>
      <c r="J88" s="2">
        <v>2</v>
      </c>
      <c r="K88" s="21">
        <v>0</v>
      </c>
      <c r="L88" s="21">
        <v>0</v>
      </c>
      <c r="M88" s="21">
        <v>0</v>
      </c>
      <c r="N88" s="2">
        <v>1</v>
      </c>
      <c r="O88" s="2">
        <v>12</v>
      </c>
      <c r="P88" s="2">
        <v>0</v>
      </c>
      <c r="Q88" s="2">
        <v>99</v>
      </c>
      <c r="R88" s="2">
        <f t="shared" si="16"/>
        <v>60</v>
      </c>
      <c r="S88" s="2">
        <v>99</v>
      </c>
      <c r="T88" s="2">
        <v>3</v>
      </c>
      <c r="U88" s="28">
        <v>4.4080604534005037</v>
      </c>
      <c r="V88" s="28">
        <f t="shared" si="12"/>
        <v>1608.9420654911839</v>
      </c>
      <c r="W88" s="16"/>
      <c r="X88" s="16">
        <f t="shared" si="13"/>
        <v>1.5300442128366345</v>
      </c>
    </row>
    <row r="89" spans="1:24" x14ac:dyDescent="0.2">
      <c r="A89" s="2">
        <v>7</v>
      </c>
      <c r="B89" s="2">
        <v>128</v>
      </c>
      <c r="C89" s="3" t="s">
        <v>6</v>
      </c>
      <c r="D89" s="3">
        <f t="shared" si="14"/>
        <v>0</v>
      </c>
      <c r="E89" s="4" t="s">
        <v>7</v>
      </c>
      <c r="F89" s="4">
        <f t="shared" si="15"/>
        <v>0</v>
      </c>
      <c r="G89" s="6" t="s">
        <v>10</v>
      </c>
      <c r="H89" s="6">
        <f t="shared" si="11"/>
        <v>1</v>
      </c>
      <c r="I89" s="2" t="s">
        <v>9</v>
      </c>
      <c r="J89" s="2">
        <v>2</v>
      </c>
      <c r="K89" s="21">
        <v>1</v>
      </c>
      <c r="L89" s="21">
        <v>99</v>
      </c>
      <c r="M89" s="21">
        <v>1</v>
      </c>
      <c r="N89" s="2">
        <v>1</v>
      </c>
      <c r="O89" s="2">
        <v>15</v>
      </c>
      <c r="P89" s="2">
        <v>0</v>
      </c>
      <c r="Q89" s="2">
        <v>99</v>
      </c>
      <c r="R89" s="2">
        <f t="shared" si="16"/>
        <v>60</v>
      </c>
      <c r="S89" s="2">
        <v>99</v>
      </c>
      <c r="T89" s="2">
        <v>0</v>
      </c>
      <c r="U89" s="28">
        <v>4.117840324170408</v>
      </c>
      <c r="V89" s="28">
        <f t="shared" si="12"/>
        <v>1503.0117183221989</v>
      </c>
      <c r="W89" s="16"/>
      <c r="X89" s="16">
        <f t="shared" si="13"/>
        <v>1.0265545656593045</v>
      </c>
    </row>
    <row r="90" spans="1:24" x14ac:dyDescent="0.2">
      <c r="A90" s="2">
        <v>26</v>
      </c>
      <c r="B90" s="2">
        <v>131</v>
      </c>
      <c r="C90" s="8" t="s">
        <v>12</v>
      </c>
      <c r="D90" s="8">
        <f t="shared" si="14"/>
        <v>1</v>
      </c>
      <c r="E90" s="7" t="s">
        <v>11</v>
      </c>
      <c r="F90" s="7">
        <f t="shared" si="15"/>
        <v>1</v>
      </c>
      <c r="G90" s="9" t="s">
        <v>8</v>
      </c>
      <c r="H90" s="5">
        <f t="shared" si="11"/>
        <v>0</v>
      </c>
      <c r="I90" s="2" t="s">
        <v>9</v>
      </c>
      <c r="J90" s="2">
        <v>2</v>
      </c>
      <c r="K90" s="21">
        <v>0</v>
      </c>
      <c r="L90" s="21">
        <v>0</v>
      </c>
      <c r="M90" s="21">
        <v>0</v>
      </c>
      <c r="N90" s="2">
        <v>0</v>
      </c>
      <c r="O90" s="2">
        <v>99</v>
      </c>
      <c r="P90" s="2">
        <v>0</v>
      </c>
      <c r="Q90" s="2">
        <v>99</v>
      </c>
      <c r="R90" s="2">
        <f t="shared" si="16"/>
        <v>60</v>
      </c>
      <c r="S90" s="2">
        <v>99</v>
      </c>
      <c r="T90" s="2">
        <v>98</v>
      </c>
      <c r="U90" s="28">
        <v>2.6420983462928485</v>
      </c>
      <c r="V90" s="28">
        <f t="shared" si="12"/>
        <v>964.36589639688964</v>
      </c>
      <c r="W90" s="16"/>
      <c r="X90" s="16">
        <f t="shared" si="13"/>
        <v>-1.5336427912140942</v>
      </c>
    </row>
    <row r="91" spans="1:24" x14ac:dyDescent="0.2">
      <c r="A91" s="2">
        <v>8</v>
      </c>
      <c r="B91" s="2">
        <v>132</v>
      </c>
      <c r="C91" s="3" t="s">
        <v>6</v>
      </c>
      <c r="D91" s="3">
        <f t="shared" si="14"/>
        <v>0</v>
      </c>
      <c r="E91" s="4" t="s">
        <v>7</v>
      </c>
      <c r="F91" s="4">
        <f t="shared" si="15"/>
        <v>0</v>
      </c>
      <c r="G91" s="6" t="s">
        <v>10</v>
      </c>
      <c r="H91" s="6">
        <f t="shared" si="11"/>
        <v>1</v>
      </c>
      <c r="I91" s="2" t="s">
        <v>9</v>
      </c>
      <c r="J91" s="2">
        <v>2</v>
      </c>
      <c r="K91" s="21">
        <v>1</v>
      </c>
      <c r="L91" s="21">
        <v>99</v>
      </c>
      <c r="M91" s="21">
        <v>1</v>
      </c>
      <c r="N91" s="2">
        <v>1</v>
      </c>
      <c r="O91" s="2">
        <v>8</v>
      </c>
      <c r="P91" s="2">
        <v>1</v>
      </c>
      <c r="Q91" s="2">
        <v>25</v>
      </c>
      <c r="R91" s="2">
        <v>25</v>
      </c>
      <c r="S91" s="2">
        <v>0</v>
      </c>
      <c r="T91" s="2">
        <v>0</v>
      </c>
      <c r="U91" s="28">
        <v>4.4299638593801332</v>
      </c>
      <c r="V91" s="28">
        <f t="shared" si="12"/>
        <v>1616.9368086737486</v>
      </c>
      <c r="W91" s="16"/>
      <c r="X91" s="16">
        <f t="shared" si="13"/>
        <v>1.5680434314915261</v>
      </c>
    </row>
    <row r="92" spans="1:24" x14ac:dyDescent="0.2">
      <c r="A92" s="2">
        <v>47</v>
      </c>
      <c r="B92" s="2">
        <v>134</v>
      </c>
      <c r="C92" s="3" t="s">
        <v>6</v>
      </c>
      <c r="D92" s="3">
        <f t="shared" si="14"/>
        <v>0</v>
      </c>
      <c r="E92" s="7" t="s">
        <v>11</v>
      </c>
      <c r="F92" s="7">
        <f t="shared" si="15"/>
        <v>1</v>
      </c>
      <c r="G92" s="6" t="s">
        <v>10</v>
      </c>
      <c r="H92" s="6">
        <f t="shared" si="11"/>
        <v>1</v>
      </c>
      <c r="I92" s="2" t="s">
        <v>9</v>
      </c>
      <c r="J92" s="2">
        <v>2</v>
      </c>
      <c r="K92" s="21">
        <v>3</v>
      </c>
      <c r="L92" s="21">
        <v>99</v>
      </c>
      <c r="M92" s="21">
        <v>3</v>
      </c>
      <c r="N92" s="2">
        <v>1</v>
      </c>
      <c r="O92" s="2">
        <v>7</v>
      </c>
      <c r="P92" s="2">
        <v>0</v>
      </c>
      <c r="Q92" s="2">
        <v>99</v>
      </c>
      <c r="R92" s="2">
        <f>IF(Q92=99,60,0)</f>
        <v>60</v>
      </c>
      <c r="S92" s="2">
        <v>99</v>
      </c>
      <c r="T92" s="2">
        <v>0</v>
      </c>
      <c r="U92" s="28">
        <v>3.9563027050706383</v>
      </c>
      <c r="V92" s="28">
        <f t="shared" si="12"/>
        <v>1444.050487350783</v>
      </c>
      <c r="W92" s="16"/>
      <c r="X92" s="16">
        <f t="shared" si="13"/>
        <v>0.74631032807947095</v>
      </c>
    </row>
    <row r="93" spans="1:24" x14ac:dyDescent="0.2">
      <c r="A93" s="2">
        <v>13</v>
      </c>
      <c r="B93" s="2">
        <v>136</v>
      </c>
      <c r="C93" s="3" t="s">
        <v>6</v>
      </c>
      <c r="D93" s="3">
        <f t="shared" si="14"/>
        <v>0</v>
      </c>
      <c r="E93" s="7" t="s">
        <v>11</v>
      </c>
      <c r="F93" s="7">
        <f t="shared" si="15"/>
        <v>1</v>
      </c>
      <c r="G93" s="5" t="s">
        <v>8</v>
      </c>
      <c r="H93" s="5">
        <f t="shared" si="11"/>
        <v>0</v>
      </c>
      <c r="I93" s="2" t="s">
        <v>9</v>
      </c>
      <c r="J93" s="2">
        <v>2</v>
      </c>
      <c r="K93" s="21">
        <v>0</v>
      </c>
      <c r="L93" s="21">
        <v>0</v>
      </c>
      <c r="M93" s="21">
        <v>0</v>
      </c>
      <c r="N93" s="2">
        <v>98</v>
      </c>
      <c r="O93" s="2">
        <v>98</v>
      </c>
      <c r="P93" s="2">
        <v>0</v>
      </c>
      <c r="Q93" s="2">
        <v>99</v>
      </c>
      <c r="R93" s="2">
        <f>IF(Q93=99,60,0)</f>
        <v>60</v>
      </c>
      <c r="S93" s="2">
        <v>99</v>
      </c>
      <c r="T93" s="2">
        <v>0</v>
      </c>
      <c r="U93" s="28">
        <v>2.9323184755229437</v>
      </c>
      <c r="V93" s="28">
        <f t="shared" si="12"/>
        <v>1070.2962435658744</v>
      </c>
      <c r="W93" s="16"/>
      <c r="X93" s="16">
        <f t="shared" si="13"/>
        <v>-1.0301531440367653</v>
      </c>
    </row>
    <row r="94" spans="1:24" x14ac:dyDescent="0.2">
      <c r="A94" s="2">
        <v>19</v>
      </c>
      <c r="B94" s="2">
        <v>137</v>
      </c>
      <c r="C94" s="8" t="s">
        <v>12</v>
      </c>
      <c r="D94" s="8">
        <f t="shared" si="14"/>
        <v>1</v>
      </c>
      <c r="E94" s="4" t="s">
        <v>7</v>
      </c>
      <c r="F94" s="4">
        <f t="shared" si="15"/>
        <v>0</v>
      </c>
      <c r="G94" s="9" t="s">
        <v>8</v>
      </c>
      <c r="H94" s="5">
        <f t="shared" si="11"/>
        <v>0</v>
      </c>
      <c r="I94" s="2" t="s">
        <v>9</v>
      </c>
      <c r="J94" s="2">
        <v>2</v>
      </c>
      <c r="K94" s="21">
        <v>1</v>
      </c>
      <c r="L94" s="21">
        <v>99</v>
      </c>
      <c r="M94" s="21">
        <v>1</v>
      </c>
      <c r="N94" s="2">
        <v>1</v>
      </c>
      <c r="O94" s="2">
        <v>9</v>
      </c>
      <c r="P94" s="2">
        <v>1</v>
      </c>
      <c r="Q94" s="2">
        <v>2</v>
      </c>
      <c r="R94" s="2">
        <v>2</v>
      </c>
      <c r="S94" s="2">
        <v>0</v>
      </c>
      <c r="T94" s="2">
        <v>0</v>
      </c>
      <c r="U94" s="28">
        <v>3.0336217281787317</v>
      </c>
      <c r="V94" s="28">
        <f t="shared" si="12"/>
        <v>1107.2719307852371</v>
      </c>
      <c r="W94" s="16"/>
      <c r="X94" s="16">
        <f t="shared" si="13"/>
        <v>-0.85440675775788566</v>
      </c>
    </row>
    <row r="95" spans="1:24" x14ac:dyDescent="0.2">
      <c r="A95" s="2">
        <v>22</v>
      </c>
      <c r="B95" s="2">
        <v>138</v>
      </c>
      <c r="C95" s="8" t="s">
        <v>12</v>
      </c>
      <c r="D95" s="8">
        <f t="shared" si="14"/>
        <v>1</v>
      </c>
      <c r="E95" s="4" t="s">
        <v>7</v>
      </c>
      <c r="F95" s="4">
        <f t="shared" si="15"/>
        <v>0</v>
      </c>
      <c r="G95" s="10" t="s">
        <v>10</v>
      </c>
      <c r="H95" s="6">
        <f t="shared" si="11"/>
        <v>1</v>
      </c>
      <c r="I95" s="2" t="s">
        <v>9</v>
      </c>
      <c r="J95" s="2">
        <v>2</v>
      </c>
      <c r="K95" s="21">
        <v>0</v>
      </c>
      <c r="L95" s="21">
        <v>0</v>
      </c>
      <c r="M95" s="21">
        <v>0</v>
      </c>
      <c r="N95" s="2">
        <v>1</v>
      </c>
      <c r="O95" s="2">
        <v>50</v>
      </c>
      <c r="P95" s="2">
        <v>0</v>
      </c>
      <c r="Q95" s="2">
        <v>99</v>
      </c>
      <c r="R95" s="2">
        <f>IF(Q95=99,60,0)</f>
        <v>60</v>
      </c>
      <c r="S95" s="2">
        <v>99</v>
      </c>
      <c r="T95" s="2">
        <v>6</v>
      </c>
      <c r="U95" s="28">
        <v>4.2684262402803634</v>
      </c>
      <c r="V95" s="28">
        <f t="shared" si="12"/>
        <v>1557.9755777023327</v>
      </c>
      <c r="W95" s="16"/>
      <c r="X95" s="16">
        <f t="shared" si="13"/>
        <v>1.2877991939116926</v>
      </c>
    </row>
    <row r="96" spans="1:24" x14ac:dyDescent="0.2">
      <c r="A96" s="2">
        <v>92</v>
      </c>
      <c r="B96" s="2">
        <v>139</v>
      </c>
      <c r="C96" s="8" t="s">
        <v>12</v>
      </c>
      <c r="D96" s="8">
        <v>1</v>
      </c>
      <c r="E96" s="7" t="s">
        <v>11</v>
      </c>
      <c r="F96" s="7">
        <v>1</v>
      </c>
      <c r="G96" s="9" t="s">
        <v>8</v>
      </c>
      <c r="H96" s="9">
        <v>0</v>
      </c>
      <c r="I96" s="2" t="s">
        <v>9</v>
      </c>
      <c r="J96" s="2">
        <v>2</v>
      </c>
      <c r="K96" s="21">
        <v>5</v>
      </c>
      <c r="L96" s="21">
        <v>99</v>
      </c>
      <c r="M96" s="21">
        <v>5</v>
      </c>
      <c r="N96" s="2">
        <v>1</v>
      </c>
      <c r="O96" s="2">
        <v>9</v>
      </c>
      <c r="P96" s="2">
        <v>1</v>
      </c>
      <c r="Q96" s="2">
        <v>42</v>
      </c>
      <c r="R96" s="2">
        <v>42</v>
      </c>
      <c r="S96" s="2">
        <v>1</v>
      </c>
      <c r="T96" s="2">
        <v>6</v>
      </c>
      <c r="U96" s="28">
        <v>3.405979629832439</v>
      </c>
      <c r="V96" s="28">
        <f t="shared" si="12"/>
        <v>1243.1825648888403</v>
      </c>
      <c r="X96" s="16">
        <f t="shared" si="13"/>
        <v>-0.2084200406247089</v>
      </c>
    </row>
    <row r="97" spans="1:24" x14ac:dyDescent="0.2">
      <c r="A97" s="2">
        <v>85</v>
      </c>
      <c r="B97" s="2">
        <v>141</v>
      </c>
      <c r="C97" s="8" t="s">
        <v>12</v>
      </c>
      <c r="D97" s="8">
        <v>1</v>
      </c>
      <c r="E97" s="4" t="s">
        <v>7</v>
      </c>
      <c r="F97" s="4">
        <v>0</v>
      </c>
      <c r="G97" s="9" t="s">
        <v>8</v>
      </c>
      <c r="H97" s="9">
        <v>0</v>
      </c>
      <c r="I97" s="2" t="s">
        <v>9</v>
      </c>
      <c r="J97" s="2">
        <v>2</v>
      </c>
      <c r="K97" s="21">
        <v>5</v>
      </c>
      <c r="L97" s="21">
        <v>99</v>
      </c>
      <c r="M97" s="21">
        <v>5</v>
      </c>
      <c r="N97" s="2">
        <v>1</v>
      </c>
      <c r="O97" s="2">
        <v>10</v>
      </c>
      <c r="P97" s="2">
        <v>1</v>
      </c>
      <c r="Q97" s="2">
        <v>2</v>
      </c>
      <c r="R97" s="2">
        <v>2</v>
      </c>
      <c r="S97" s="2">
        <v>2</v>
      </c>
      <c r="T97" s="2">
        <v>1</v>
      </c>
      <c r="U97" s="28">
        <v>2.5626984996166904</v>
      </c>
      <c r="V97" s="28">
        <f t="shared" si="12"/>
        <v>935.38495236009203</v>
      </c>
      <c r="X97" s="16">
        <f t="shared" si="13"/>
        <v>-1.6713899588380798</v>
      </c>
    </row>
    <row r="98" spans="1:24" ht="33" customHeight="1" x14ac:dyDescent="0.2">
      <c r="A98" s="22"/>
      <c r="B98" s="22"/>
      <c r="C98" s="24"/>
      <c r="D98" s="23"/>
      <c r="E98" s="24"/>
      <c r="F98" s="23"/>
      <c r="G98" s="24"/>
      <c r="H98" s="24"/>
      <c r="K98" s="20"/>
      <c r="L98" s="20"/>
      <c r="M98" s="20"/>
      <c r="N98" s="20"/>
      <c r="O98" s="20"/>
      <c r="Q98" s="20"/>
      <c r="S98" s="20"/>
      <c r="T98" s="25"/>
    </row>
    <row r="99" spans="1:24" ht="33" customHeight="1" x14ac:dyDescent="0.2">
      <c r="A99" s="22"/>
      <c r="B99" s="22"/>
      <c r="C99" s="24"/>
      <c r="D99" s="23"/>
      <c r="E99" s="24"/>
      <c r="F99" s="23"/>
      <c r="G99" s="24"/>
      <c r="H99" s="24"/>
      <c r="K99" s="20"/>
      <c r="L99" s="20"/>
      <c r="M99" s="20"/>
      <c r="N99" s="20"/>
      <c r="O99" s="20"/>
      <c r="Q99" s="20"/>
      <c r="S99" s="20"/>
      <c r="T99" s="20"/>
    </row>
    <row r="100" spans="1:24" ht="16" customHeight="1" x14ac:dyDescent="0.2">
      <c r="A100" s="22"/>
      <c r="B100" s="22"/>
      <c r="C100" s="24"/>
      <c r="D100" s="24"/>
      <c r="E100" s="24"/>
      <c r="F100" s="24"/>
      <c r="G100" s="24"/>
      <c r="H100" s="24"/>
      <c r="K100" s="20"/>
      <c r="L100" s="20"/>
      <c r="M100" s="20"/>
      <c r="N100" s="20"/>
      <c r="O100" s="20"/>
      <c r="Q100" s="20"/>
      <c r="S100" s="20"/>
      <c r="T100" s="20"/>
    </row>
    <row r="101" spans="1:24" ht="33" customHeight="1" x14ac:dyDescent="0.2">
      <c r="A101" s="22"/>
      <c r="B101" s="22"/>
      <c r="C101" s="24"/>
      <c r="D101" s="23"/>
      <c r="E101" s="24"/>
      <c r="F101" s="23"/>
      <c r="G101" s="24"/>
      <c r="H101" s="24"/>
      <c r="K101" s="20"/>
      <c r="L101" s="20"/>
      <c r="M101" s="20"/>
      <c r="N101" s="20"/>
      <c r="O101" s="20"/>
      <c r="Q101" s="20"/>
      <c r="S101" s="20"/>
      <c r="T101" s="20"/>
    </row>
    <row r="102" spans="1:24" ht="16" customHeight="1" x14ac:dyDescent="0.35">
      <c r="A102" s="19"/>
      <c r="B102" s="19"/>
      <c r="C102" s="20"/>
      <c r="D102" s="20"/>
      <c r="E102" s="20"/>
      <c r="F102" s="20"/>
      <c r="G102" s="20"/>
      <c r="H102" s="20"/>
      <c r="K102" s="20"/>
      <c r="L102" s="20"/>
      <c r="M102" s="20"/>
      <c r="N102" s="20"/>
      <c r="O102" s="20"/>
      <c r="Q102" s="20"/>
      <c r="S102" s="20"/>
      <c r="T102" s="20"/>
    </row>
    <row r="106" spans="1:24" s="16" customFormat="1" x14ac:dyDescent="0.2">
      <c r="I106"/>
      <c r="J106"/>
      <c r="U106"/>
      <c r="V106"/>
    </row>
    <row r="107" spans="1:24" s="16" customFormat="1" x14ac:dyDescent="0.2">
      <c r="I107"/>
      <c r="J107"/>
      <c r="U107"/>
      <c r="V107"/>
    </row>
    <row r="108" spans="1:24" s="26" customFormat="1" x14ac:dyDescent="0.2">
      <c r="A108" s="16"/>
      <c r="B108" s="16"/>
      <c r="C108" s="16"/>
      <c r="D108" s="16"/>
      <c r="E108" s="16"/>
      <c r="F108" s="16"/>
      <c r="G108" s="16"/>
      <c r="H108" s="16"/>
      <c r="I108"/>
      <c r="J10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/>
      <c r="V108"/>
    </row>
    <row r="109" spans="1:24" s="16" customFormat="1" x14ac:dyDescent="0.2">
      <c r="I109"/>
      <c r="J109"/>
      <c r="U109"/>
      <c r="V109"/>
    </row>
    <row r="110" spans="1:24" s="16" customFormat="1" x14ac:dyDescent="0.2">
      <c r="I110"/>
      <c r="J110"/>
      <c r="U110"/>
      <c r="V110"/>
    </row>
    <row r="111" spans="1:24" s="16" customFormat="1" x14ac:dyDescent="0.2">
      <c r="I111"/>
      <c r="J111"/>
      <c r="U111"/>
      <c r="V111"/>
    </row>
    <row r="112" spans="1:24" s="16" customFormat="1" x14ac:dyDescent="0.2">
      <c r="I112"/>
      <c r="J112"/>
      <c r="U112"/>
      <c r="V112"/>
    </row>
    <row r="113" spans="9:22" s="16" customFormat="1" x14ac:dyDescent="0.2">
      <c r="I113"/>
      <c r="J113"/>
      <c r="U113"/>
      <c r="V113"/>
    </row>
    <row r="114" spans="9:22" s="16" customFormat="1" x14ac:dyDescent="0.2">
      <c r="I114"/>
      <c r="J114"/>
      <c r="U114"/>
      <c r="V114"/>
    </row>
    <row r="115" spans="9:22" s="16" customFormat="1" x14ac:dyDescent="0.2">
      <c r="I115"/>
      <c r="J115"/>
      <c r="U115"/>
      <c r="V115"/>
    </row>
  </sheetData>
  <sortState xmlns:xlrd2="http://schemas.microsoft.com/office/spreadsheetml/2017/richdata2" ref="A2:T115">
    <sortCondition ref="B1:B115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jared.vasil@duke.edu</dc:creator>
  <cp:lastModifiedBy>jared.vasil@duke.edu</cp:lastModifiedBy>
  <dcterms:created xsi:type="dcterms:W3CDTF">2019-10-10T17:34:58Z</dcterms:created>
  <dcterms:modified xsi:type="dcterms:W3CDTF">2021-06-09T00:26:47Z</dcterms:modified>
</cp:coreProperties>
</file>