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es\MISO\02 Materias\MISO-4203 Gestión de Proyectos de desarrollo de Software\Proyecto\Ciclo 3\"/>
    </mc:Choice>
  </mc:AlternateContent>
  <bookViews>
    <workbookView xWindow="0" yWindow="0" windowWidth="15225" windowHeight="13260" tabRatio="298"/>
  </bookViews>
  <sheets>
    <sheet name="PlaneaciónGlobal" sheetId="3" r:id="rId1"/>
  </sheets>
  <calcPr calcId="152511"/>
</workbook>
</file>

<file path=xl/calcChain.xml><?xml version="1.0" encoding="utf-8"?>
<calcChain xmlns="http://schemas.openxmlformats.org/spreadsheetml/2006/main">
  <c r="G24" i="3" l="1"/>
  <c r="G25" i="3"/>
  <c r="G26" i="3"/>
  <c r="G27" i="3"/>
  <c r="G28" i="3"/>
  <c r="G29" i="3"/>
  <c r="G30" i="3"/>
  <c r="G31" i="3"/>
  <c r="G32" i="3"/>
  <c r="B2" i="3"/>
  <c r="G7" i="3"/>
  <c r="G8" i="3"/>
  <c r="G9" i="3"/>
  <c r="G10" i="3"/>
  <c r="G11" i="3"/>
  <c r="G12" i="3"/>
  <c r="G13" i="3"/>
  <c r="G14" i="3"/>
  <c r="G6" i="3"/>
  <c r="I27" i="3"/>
  <c r="I28" i="3"/>
  <c r="I29" i="3"/>
  <c r="I30" i="3"/>
  <c r="I31" i="3"/>
  <c r="G23" i="3"/>
  <c r="H7" i="3"/>
  <c r="H8" i="3"/>
  <c r="H9" i="3"/>
  <c r="H10" i="3"/>
  <c r="H11" i="3"/>
  <c r="H12" i="3"/>
  <c r="H13" i="3"/>
  <c r="H14" i="3"/>
  <c r="H6" i="3"/>
  <c r="E15" i="3"/>
  <c r="F15" i="3"/>
  <c r="D15" i="3"/>
  <c r="G15" i="3" l="1"/>
  <c r="B15" i="3"/>
  <c r="C23" i="3" l="1"/>
  <c r="H15" i="3"/>
  <c r="F17" i="3"/>
  <c r="C13" i="3" l="1"/>
  <c r="C10" i="3"/>
  <c r="C6" i="3"/>
  <c r="I23" i="3" s="1"/>
  <c r="C7" i="3"/>
  <c r="C15" i="3"/>
  <c r="C9" i="3"/>
  <c r="C11" i="3"/>
  <c r="C12" i="3"/>
  <c r="C14" i="3"/>
  <c r="C8" i="3"/>
  <c r="E17" i="3"/>
  <c r="B32" i="3"/>
  <c r="C32" i="3" s="1"/>
  <c r="D17" i="3"/>
  <c r="D16" i="3"/>
  <c r="I26" i="3" l="1"/>
  <c r="I24" i="3"/>
  <c r="C24" i="3"/>
  <c r="C25" i="3" s="1"/>
  <c r="C26" i="3" s="1"/>
  <c r="C27" i="3" s="1"/>
  <c r="C28" i="3" s="1"/>
  <c r="C29" i="3" s="1"/>
  <c r="C30" i="3" s="1"/>
  <c r="C31" i="3" s="1"/>
  <c r="I25" i="3"/>
  <c r="J23" i="3"/>
  <c r="E16" i="3"/>
  <c r="J24" i="3" l="1"/>
  <c r="J25" i="3" s="1"/>
  <c r="J26" i="3" s="1"/>
  <c r="J27" i="3" s="1"/>
  <c r="J28" i="3" s="1"/>
  <c r="J29" i="3" s="1"/>
  <c r="J30" i="3" s="1"/>
  <c r="J31" i="3" s="1"/>
  <c r="F16" i="3"/>
</calcChain>
</file>

<file path=xl/sharedStrings.xml><?xml version="1.0" encoding="utf-8"?>
<sst xmlns="http://schemas.openxmlformats.org/spreadsheetml/2006/main" count="47" uniqueCount="31">
  <si>
    <t>Lanzamiento</t>
  </si>
  <si>
    <t>Planeación</t>
  </si>
  <si>
    <t>Seguimiento</t>
  </si>
  <si>
    <t>Analisis</t>
  </si>
  <si>
    <t>Diseño</t>
  </si>
  <si>
    <t>Implementación</t>
  </si>
  <si>
    <t>Pruebas</t>
  </si>
  <si>
    <t>Postmortem</t>
  </si>
  <si>
    <t>Miscelánea</t>
  </si>
  <si>
    <t>Total</t>
  </si>
  <si>
    <t>Valor Planeado</t>
  </si>
  <si>
    <t>Actividad</t>
  </si>
  <si>
    <t xml:space="preserve">Tiempo Disponible </t>
  </si>
  <si>
    <t>Check</t>
  </si>
  <si>
    <t>Total por individuo</t>
  </si>
  <si>
    <t>Total Horas Grupo</t>
  </si>
  <si>
    <t>Total Costo Planeado</t>
  </si>
  <si>
    <t>Valor Ganado</t>
  </si>
  <si>
    <t>Total semanas</t>
  </si>
  <si>
    <t>Total Integrantes</t>
  </si>
  <si>
    <t>Horas por sem x integrante</t>
  </si>
  <si>
    <t>Terminado 1=Si</t>
  </si>
  <si>
    <t>Horas Estimadas</t>
  </si>
  <si>
    <t>Sem1</t>
  </si>
  <si>
    <t>Sem2</t>
  </si>
  <si>
    <t>Sem 3</t>
  </si>
  <si>
    <t>Real</t>
  </si>
  <si>
    <t>Valor Planeado Acumulado</t>
  </si>
  <si>
    <t>Valor Ganado Acumulado</t>
  </si>
  <si>
    <t>Costo Planeado</t>
  </si>
  <si>
    <t>Costo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</si>
</sst>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9" fontId="0" fillId="0" borderId="1" xfId="1" applyFont="1" applyBorder="1"/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43" fontId="0" fillId="0" borderId="1" xfId="2" applyFont="1" applyBorder="1"/>
    <xf numFmtId="0" fontId="1" fillId="3" borderId="1" xfId="0" applyFont="1" applyFill="1" applyBorder="1"/>
    <xf numFmtId="9" fontId="0" fillId="0" borderId="0" xfId="0" applyNumberFormat="1"/>
    <xf numFmtId="43" fontId="0" fillId="0" borderId="1" xfId="0" applyNumberFormat="1" applyBorder="1"/>
    <xf numFmtId="9" fontId="0" fillId="0" borderId="0" xfId="1" applyFont="1" applyBorder="1"/>
    <xf numFmtId="43" fontId="0" fillId="0" borderId="0" xfId="0" applyNumberFormat="1" applyBorder="1"/>
    <xf numFmtId="9" fontId="0" fillId="0" borderId="0" xfId="1" applyFont="1"/>
    <xf numFmtId="2" fontId="0" fillId="4" borderId="1" xfId="0" applyNumberFormat="1" applyFill="1" applyBorder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5" borderId="0" xfId="0" applyFill="1"/>
    <xf numFmtId="164" fontId="0" fillId="0" borderId="1" xfId="2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Valor Planeado Acumulado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PlaneaciónGlobal!$A$23:$A$31</c:f>
              <c:strCache>
                <c:ptCount val="9"/>
                <c:pt idx="0">
                  <c:v>Lanzamiento</c:v>
                </c:pt>
                <c:pt idx="1">
                  <c:v>Planeación</c:v>
                </c:pt>
                <c:pt idx="2">
                  <c:v>Seguimiento</c:v>
                </c:pt>
                <c:pt idx="3">
                  <c:v>Analisis</c:v>
                </c:pt>
                <c:pt idx="4">
                  <c:v>Diseño</c:v>
                </c:pt>
                <c:pt idx="5">
                  <c:v>Implementación</c:v>
                </c:pt>
                <c:pt idx="6">
                  <c:v>Pruebas</c:v>
                </c:pt>
                <c:pt idx="7">
                  <c:v>Postmortem</c:v>
                </c:pt>
                <c:pt idx="8">
                  <c:v>Miscelánea</c:v>
                </c:pt>
              </c:strCache>
            </c:strRef>
          </c:cat>
          <c:val>
            <c:numRef>
              <c:f>PlaneaciónGlobal!$C$23:$C$31</c:f>
              <c:numCache>
                <c:formatCode>0%</c:formatCode>
                <c:ptCount val="9"/>
                <c:pt idx="0">
                  <c:v>2.8571428571428571E-2</c:v>
                </c:pt>
                <c:pt idx="1">
                  <c:v>0.08</c:v>
                </c:pt>
                <c:pt idx="2">
                  <c:v>0.1142857142857143</c:v>
                </c:pt>
                <c:pt idx="3">
                  <c:v>0.2</c:v>
                </c:pt>
                <c:pt idx="4">
                  <c:v>0.30285714285714288</c:v>
                </c:pt>
                <c:pt idx="5">
                  <c:v>0.70285714285714285</c:v>
                </c:pt>
                <c:pt idx="6">
                  <c:v>0.87428571428571433</c:v>
                </c:pt>
                <c:pt idx="7">
                  <c:v>0.93142857142857149</c:v>
                </c:pt>
                <c:pt idx="8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Valor Ganado Acumulado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PlaneaciónGlobal!$A$23:$A$31</c:f>
              <c:strCache>
                <c:ptCount val="9"/>
                <c:pt idx="0">
                  <c:v>Lanzamiento</c:v>
                </c:pt>
                <c:pt idx="1">
                  <c:v>Planeación</c:v>
                </c:pt>
                <c:pt idx="2">
                  <c:v>Seguimiento</c:v>
                </c:pt>
                <c:pt idx="3">
                  <c:v>Analisis</c:v>
                </c:pt>
                <c:pt idx="4">
                  <c:v>Diseño</c:v>
                </c:pt>
                <c:pt idx="5">
                  <c:v>Implementación</c:v>
                </c:pt>
                <c:pt idx="6">
                  <c:v>Pruebas</c:v>
                </c:pt>
                <c:pt idx="7">
                  <c:v>Postmortem</c:v>
                </c:pt>
                <c:pt idx="8">
                  <c:v>Miscelánea</c:v>
                </c:pt>
              </c:strCache>
            </c:strRef>
          </c:cat>
          <c:val>
            <c:numRef>
              <c:f>PlaneaciónGlobal!$J$23:$J$31</c:f>
              <c:numCache>
                <c:formatCode>0%</c:formatCode>
                <c:ptCount val="9"/>
                <c:pt idx="0">
                  <c:v>2.8571428571428571E-2</c:v>
                </c:pt>
                <c:pt idx="1">
                  <c:v>0.08</c:v>
                </c:pt>
                <c:pt idx="2">
                  <c:v>0.1142857142857143</c:v>
                </c:pt>
                <c:pt idx="3">
                  <c:v>0.2</c:v>
                </c:pt>
                <c:pt idx="4">
                  <c:v>0.30285714285714288</c:v>
                </c:pt>
                <c:pt idx="5">
                  <c:v>0.70285714285714285</c:v>
                </c:pt>
                <c:pt idx="6">
                  <c:v>0.87428571428571433</c:v>
                </c:pt>
                <c:pt idx="7">
                  <c:v>0.93142857142857149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88272"/>
        <c:axId val="297188816"/>
        <c:extLst/>
      </c:lineChart>
      <c:catAx>
        <c:axId val="2971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88816"/>
        <c:crosses val="autoZero"/>
        <c:auto val="1"/>
        <c:lblAlgn val="ctr"/>
        <c:lblOffset val="100"/>
        <c:noMultiLvlLbl val="0"/>
      </c:catAx>
      <c:valAx>
        <c:axId val="2971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Planeado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PlaneaciónGlobal!$A$23:$A$31</c:f>
              <c:strCache>
                <c:ptCount val="9"/>
                <c:pt idx="0">
                  <c:v>Lanzamiento</c:v>
                </c:pt>
                <c:pt idx="1">
                  <c:v>Planeación</c:v>
                </c:pt>
                <c:pt idx="2">
                  <c:v>Seguimiento</c:v>
                </c:pt>
                <c:pt idx="3">
                  <c:v>Analisis</c:v>
                </c:pt>
                <c:pt idx="4">
                  <c:v>Diseño</c:v>
                </c:pt>
                <c:pt idx="5">
                  <c:v>Implementación</c:v>
                </c:pt>
                <c:pt idx="6">
                  <c:v>Pruebas</c:v>
                </c:pt>
                <c:pt idx="7">
                  <c:v>Postmortem</c:v>
                </c:pt>
                <c:pt idx="8">
                  <c:v>Miscelánea</c:v>
                </c:pt>
              </c:strCache>
            </c:strRef>
          </c:cat>
          <c:val>
            <c:numRef>
              <c:f>PlaneaciónGlobal!$G$6:$G$14</c:f>
              <c:numCache>
                <c:formatCode>_(* #,##0.00_);_(* \(#,##0.00\);_(* "-"??_);_(@_)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70</c:v>
                </c:pt>
                <c:pt idx="6">
                  <c:v>30</c:v>
                </c:pt>
                <c:pt idx="7">
                  <c:v>10</c:v>
                </c:pt>
                <c:pt idx="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Costo 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PlaneaciónGlobal!$A$23:$A$31</c:f>
              <c:strCache>
                <c:ptCount val="9"/>
                <c:pt idx="0">
                  <c:v>Lanzamiento</c:v>
                </c:pt>
                <c:pt idx="1">
                  <c:v>Planeación</c:v>
                </c:pt>
                <c:pt idx="2">
                  <c:v>Seguimiento</c:v>
                </c:pt>
                <c:pt idx="3">
                  <c:v>Analisis</c:v>
                </c:pt>
                <c:pt idx="4">
                  <c:v>Diseño</c:v>
                </c:pt>
                <c:pt idx="5">
                  <c:v>Implementación</c:v>
                </c:pt>
                <c:pt idx="6">
                  <c:v>Pruebas</c:v>
                </c:pt>
                <c:pt idx="7">
                  <c:v>Postmortem</c:v>
                </c:pt>
                <c:pt idx="8">
                  <c:v>Miscelánea</c:v>
                </c:pt>
              </c:strCache>
            </c:strRef>
          </c:cat>
          <c:val>
            <c:numRef>
              <c:f>PlaneaciónGlobal!$G$23:$G$31</c:f>
              <c:numCache>
                <c:formatCode>_(* #,##0.00_);_(* \(#,##0.00\);_(* "-"??_);_(@_)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70</c:v>
                </c:pt>
                <c:pt idx="6">
                  <c:v>25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90992"/>
        <c:axId val="295964720"/>
      </c:lineChart>
      <c:catAx>
        <c:axId val="2971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64720"/>
        <c:crosses val="autoZero"/>
        <c:auto val="1"/>
        <c:lblAlgn val="ctr"/>
        <c:lblOffset val="100"/>
        <c:noMultiLvlLbl val="0"/>
      </c:catAx>
      <c:valAx>
        <c:axId val="2959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66675</xdr:rowOff>
    </xdr:from>
    <xdr:to>
      <xdr:col>18</xdr:col>
      <xdr:colOff>152400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242886</xdr:colOff>
      <xdr:row>21</xdr:row>
      <xdr:rowOff>109537</xdr:rowOff>
    </xdr:from>
    <xdr:to>
      <xdr:col>21</xdr:col>
      <xdr:colOff>714375</xdr:colOff>
      <xdr:row>37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D34" sqref="D34"/>
    </sheetView>
  </sheetViews>
  <sheetFormatPr defaultColWidth="11.375" defaultRowHeight="15" x14ac:dyDescent="0.25"/>
  <cols>
    <col min="1" max="1" width="16.375" style="4" customWidth="1"/>
    <col min="2" max="2" width="13.625" bestFit="1" customWidth="1"/>
    <col min="3" max="3" width="14.375" customWidth="1"/>
    <col min="4" max="4" width="11.875" bestFit="1" customWidth="1"/>
  </cols>
  <sheetData>
    <row r="1" spans="1:9" ht="23.25" x14ac:dyDescent="0.25">
      <c r="A1" s="20"/>
      <c r="B1" s="21" t="s">
        <v>15</v>
      </c>
      <c r="C1" s="21" t="s">
        <v>18</v>
      </c>
      <c r="D1" s="21" t="s">
        <v>19</v>
      </c>
      <c r="E1" s="22" t="s">
        <v>20</v>
      </c>
    </row>
    <row r="2" spans="1:9" x14ac:dyDescent="0.25">
      <c r="A2" s="23" t="s">
        <v>12</v>
      </c>
      <c r="B2" s="11">
        <f>E2*D2*C2</f>
        <v>180</v>
      </c>
      <c r="C2" s="11">
        <v>3</v>
      </c>
      <c r="D2" s="11">
        <v>5</v>
      </c>
      <c r="E2" s="11">
        <v>12</v>
      </c>
    </row>
    <row r="3" spans="1:9" x14ac:dyDescent="0.25">
      <c r="A3" s="5"/>
      <c r="B3" s="24"/>
      <c r="C3" s="24"/>
      <c r="D3" s="24"/>
      <c r="E3" s="24"/>
    </row>
    <row r="4" spans="1:9" x14ac:dyDescent="0.25">
      <c r="B4" s="31" t="s">
        <v>1</v>
      </c>
      <c r="C4" s="31"/>
      <c r="D4" s="31"/>
      <c r="E4" s="31"/>
      <c r="F4" s="31"/>
      <c r="G4" s="31"/>
      <c r="H4" s="31"/>
      <c r="I4" s="28"/>
    </row>
    <row r="5" spans="1:9" ht="25.5" x14ac:dyDescent="0.25">
      <c r="A5" s="19" t="s">
        <v>11</v>
      </c>
      <c r="B5" s="27" t="s">
        <v>22</v>
      </c>
      <c r="C5" s="27" t="s">
        <v>10</v>
      </c>
      <c r="D5" s="27" t="s">
        <v>23</v>
      </c>
      <c r="E5" s="27" t="s">
        <v>24</v>
      </c>
      <c r="F5" s="27" t="s">
        <v>25</v>
      </c>
      <c r="G5" s="27" t="s">
        <v>29</v>
      </c>
      <c r="H5" s="27" t="s">
        <v>13</v>
      </c>
    </row>
    <row r="6" spans="1:9" x14ac:dyDescent="0.25">
      <c r="A6" s="9" t="s">
        <v>0</v>
      </c>
      <c r="B6" s="2">
        <v>5</v>
      </c>
      <c r="C6" s="7">
        <f>B6/$B$15</f>
        <v>2.8571428571428571E-2</v>
      </c>
      <c r="D6" s="10">
        <v>5</v>
      </c>
      <c r="E6" s="10"/>
      <c r="F6" s="10"/>
      <c r="G6" s="13">
        <f>SUM(D6:F6)</f>
        <v>5</v>
      </c>
      <c r="H6" s="30" t="str">
        <f t="shared" ref="H6:H15" si="0">IF((B6=SUM(D6:F6)),"OK","No OK")</f>
        <v>OK</v>
      </c>
    </row>
    <row r="7" spans="1:9" x14ac:dyDescent="0.25">
      <c r="A7" s="9" t="s">
        <v>1</v>
      </c>
      <c r="B7" s="2">
        <v>9</v>
      </c>
      <c r="C7" s="7">
        <f t="shared" ref="C7:C15" si="1">B7/$B$15</f>
        <v>5.1428571428571428E-2</v>
      </c>
      <c r="D7" s="10">
        <v>3</v>
      </c>
      <c r="E7" s="10">
        <v>3</v>
      </c>
      <c r="F7" s="10">
        <v>3</v>
      </c>
      <c r="G7" s="13">
        <f t="shared" ref="G7:G15" si="2">SUM(D7:F7)</f>
        <v>9</v>
      </c>
      <c r="H7" s="30" t="str">
        <f t="shared" si="0"/>
        <v>OK</v>
      </c>
    </row>
    <row r="8" spans="1:9" x14ac:dyDescent="0.25">
      <c r="A8" s="6" t="s">
        <v>2</v>
      </c>
      <c r="B8" s="2">
        <v>6</v>
      </c>
      <c r="C8" s="7">
        <f t="shared" si="1"/>
        <v>3.4285714285714287E-2</v>
      </c>
      <c r="D8" s="10">
        <v>2</v>
      </c>
      <c r="E8" s="10">
        <v>2</v>
      </c>
      <c r="F8" s="10">
        <v>2</v>
      </c>
      <c r="G8" s="13">
        <f t="shared" si="2"/>
        <v>6</v>
      </c>
      <c r="H8" s="30" t="str">
        <f t="shared" si="0"/>
        <v>OK</v>
      </c>
    </row>
    <row r="9" spans="1:9" x14ac:dyDescent="0.25">
      <c r="A9" s="6" t="s">
        <v>3</v>
      </c>
      <c r="B9" s="2">
        <v>15</v>
      </c>
      <c r="C9" s="7">
        <f t="shared" si="1"/>
        <v>8.5714285714285715E-2</v>
      </c>
      <c r="D9" s="10">
        <v>5</v>
      </c>
      <c r="E9" s="10">
        <v>5</v>
      </c>
      <c r="F9" s="10">
        <v>5</v>
      </c>
      <c r="G9" s="13">
        <f t="shared" si="2"/>
        <v>15</v>
      </c>
      <c r="H9" s="30" t="str">
        <f t="shared" si="0"/>
        <v>OK</v>
      </c>
    </row>
    <row r="10" spans="1:9" x14ac:dyDescent="0.25">
      <c r="A10" s="6" t="s">
        <v>4</v>
      </c>
      <c r="B10" s="2">
        <v>18</v>
      </c>
      <c r="C10" s="7">
        <f t="shared" si="1"/>
        <v>0.10285714285714286</v>
      </c>
      <c r="D10" s="10">
        <v>6</v>
      </c>
      <c r="E10" s="10">
        <v>6</v>
      </c>
      <c r="F10" s="10">
        <v>6</v>
      </c>
      <c r="G10" s="13">
        <f t="shared" si="2"/>
        <v>18</v>
      </c>
      <c r="H10" s="30" t="str">
        <f t="shared" si="0"/>
        <v>OK</v>
      </c>
    </row>
    <row r="11" spans="1:9" x14ac:dyDescent="0.25">
      <c r="A11" s="6" t="s">
        <v>5</v>
      </c>
      <c r="B11" s="2">
        <v>70</v>
      </c>
      <c r="C11" s="7">
        <f t="shared" si="1"/>
        <v>0.4</v>
      </c>
      <c r="D11" s="10">
        <v>20</v>
      </c>
      <c r="E11" s="10">
        <v>30</v>
      </c>
      <c r="F11" s="10">
        <v>20</v>
      </c>
      <c r="G11" s="13">
        <f t="shared" si="2"/>
        <v>70</v>
      </c>
      <c r="H11" s="30" t="str">
        <f t="shared" si="0"/>
        <v>OK</v>
      </c>
    </row>
    <row r="12" spans="1:9" x14ac:dyDescent="0.25">
      <c r="A12" s="6" t="s">
        <v>6</v>
      </c>
      <c r="B12" s="2">
        <v>30</v>
      </c>
      <c r="C12" s="7">
        <f t="shared" si="1"/>
        <v>0.17142857142857143</v>
      </c>
      <c r="D12" s="10">
        <v>10</v>
      </c>
      <c r="E12" s="10">
        <v>10</v>
      </c>
      <c r="F12" s="10">
        <v>10</v>
      </c>
      <c r="G12" s="13">
        <f t="shared" si="2"/>
        <v>30</v>
      </c>
      <c r="H12" s="30" t="str">
        <f t="shared" si="0"/>
        <v>OK</v>
      </c>
    </row>
    <row r="13" spans="1:9" x14ac:dyDescent="0.25">
      <c r="A13" s="9" t="s">
        <v>7</v>
      </c>
      <c r="B13" s="2">
        <v>10</v>
      </c>
      <c r="C13" s="7">
        <f t="shared" si="1"/>
        <v>5.7142857142857141E-2</v>
      </c>
      <c r="D13" s="10"/>
      <c r="E13" s="10"/>
      <c r="F13" s="10">
        <v>10</v>
      </c>
      <c r="G13" s="13">
        <f t="shared" si="2"/>
        <v>10</v>
      </c>
      <c r="H13" s="30" t="str">
        <f t="shared" si="0"/>
        <v>OK</v>
      </c>
    </row>
    <row r="14" spans="1:9" x14ac:dyDescent="0.25">
      <c r="A14" s="6" t="s">
        <v>8</v>
      </c>
      <c r="B14" s="2">
        <v>12</v>
      </c>
      <c r="C14" s="7">
        <f t="shared" si="1"/>
        <v>6.8571428571428575E-2</v>
      </c>
      <c r="D14" s="10">
        <v>4</v>
      </c>
      <c r="E14" s="10">
        <v>4</v>
      </c>
      <c r="F14" s="10">
        <v>4</v>
      </c>
      <c r="G14" s="13">
        <f t="shared" si="2"/>
        <v>12</v>
      </c>
      <c r="H14" s="30" t="str">
        <f t="shared" si="0"/>
        <v>OK</v>
      </c>
    </row>
    <row r="15" spans="1:9" x14ac:dyDescent="0.25">
      <c r="A15" s="8" t="s">
        <v>9</v>
      </c>
      <c r="B15" s="2">
        <f>SUM(B6:B14)</f>
        <v>175</v>
      </c>
      <c r="C15" s="7">
        <f t="shared" si="1"/>
        <v>1</v>
      </c>
      <c r="D15" s="13">
        <f>SUM(D6:D14)</f>
        <v>55</v>
      </c>
      <c r="E15" s="13">
        <f t="shared" ref="E15:F15" si="3">SUM(E6:E14)</f>
        <v>60</v>
      </c>
      <c r="F15" s="13">
        <f t="shared" si="3"/>
        <v>60</v>
      </c>
      <c r="G15" s="13">
        <f t="shared" si="2"/>
        <v>175</v>
      </c>
      <c r="H15" s="30" t="str">
        <f t="shared" si="0"/>
        <v>OK</v>
      </c>
    </row>
    <row r="16" spans="1:9" x14ac:dyDescent="0.25">
      <c r="A16" s="8" t="s">
        <v>16</v>
      </c>
      <c r="B16" s="2"/>
      <c r="C16" s="7"/>
      <c r="D16" s="13">
        <f>D15</f>
        <v>55</v>
      </c>
      <c r="E16" s="13">
        <f>D16+E15</f>
        <v>115</v>
      </c>
      <c r="F16" s="13">
        <f t="shared" ref="F16" si="4">E16+F15</f>
        <v>175</v>
      </c>
      <c r="G16" s="13"/>
      <c r="H16" s="13"/>
    </row>
    <row r="17" spans="1:11" x14ac:dyDescent="0.25">
      <c r="A17" s="8" t="s">
        <v>14</v>
      </c>
      <c r="B17" s="17"/>
      <c r="C17" s="7"/>
      <c r="D17" s="13">
        <f>D15/5</f>
        <v>11</v>
      </c>
      <c r="E17" s="13">
        <f t="shared" ref="E17:F17" si="5">E15/5</f>
        <v>12</v>
      </c>
      <c r="F17" s="13">
        <f t="shared" si="5"/>
        <v>12</v>
      </c>
      <c r="G17" s="1"/>
      <c r="H17" s="13"/>
    </row>
    <row r="18" spans="1:11" x14ac:dyDescent="0.25">
      <c r="A18" s="5"/>
      <c r="B18" s="3"/>
      <c r="C18" s="14"/>
      <c r="D18" s="15"/>
      <c r="E18" s="15"/>
      <c r="F18" s="15"/>
      <c r="G18" s="15"/>
      <c r="H18" s="15"/>
      <c r="I18" s="15"/>
    </row>
    <row r="19" spans="1:11" x14ac:dyDescent="0.25">
      <c r="F19" s="18"/>
    </row>
    <row r="21" spans="1:11" x14ac:dyDescent="0.25">
      <c r="B21" s="31" t="s">
        <v>26</v>
      </c>
      <c r="C21" s="31"/>
      <c r="D21" s="31"/>
      <c r="E21" s="31"/>
      <c r="F21" s="31"/>
      <c r="G21" s="31"/>
      <c r="H21" s="31"/>
      <c r="I21" s="28"/>
      <c r="J21" s="25"/>
      <c r="K21" s="25"/>
    </row>
    <row r="22" spans="1:11" ht="38.25" x14ac:dyDescent="0.25">
      <c r="A22" s="19" t="s">
        <v>11</v>
      </c>
      <c r="B22" s="27" t="s">
        <v>22</v>
      </c>
      <c r="C22" s="27" t="s">
        <v>27</v>
      </c>
      <c r="D22" s="27" t="s">
        <v>23</v>
      </c>
      <c r="E22" s="27" t="s">
        <v>24</v>
      </c>
      <c r="F22" s="27" t="s">
        <v>25</v>
      </c>
      <c r="G22" s="27" t="s">
        <v>30</v>
      </c>
      <c r="H22" s="27" t="s">
        <v>21</v>
      </c>
      <c r="I22" s="27" t="s">
        <v>17</v>
      </c>
      <c r="J22" s="29" t="s">
        <v>28</v>
      </c>
    </row>
    <row r="23" spans="1:11" x14ac:dyDescent="0.25">
      <c r="A23" s="9" t="s">
        <v>0</v>
      </c>
      <c r="B23" s="2">
        <v>5</v>
      </c>
      <c r="C23" s="7">
        <f>B23/$B$15</f>
        <v>2.8571428571428571E-2</v>
      </c>
      <c r="D23" s="10">
        <v>5</v>
      </c>
      <c r="E23" s="10"/>
      <c r="F23" s="10"/>
      <c r="G23" s="10">
        <f>SUM(D23:F23)</f>
        <v>5</v>
      </c>
      <c r="H23" s="26">
        <v>1</v>
      </c>
      <c r="I23" s="7">
        <f>IF(H23=1,C6,0)</f>
        <v>2.8571428571428571E-2</v>
      </c>
      <c r="J23" s="7">
        <f>IF(H23=1,C23,0)</f>
        <v>2.8571428571428571E-2</v>
      </c>
    </row>
    <row r="24" spans="1:11" x14ac:dyDescent="0.25">
      <c r="A24" s="9" t="s">
        <v>1</v>
      </c>
      <c r="B24" s="2">
        <v>9</v>
      </c>
      <c r="C24" s="7">
        <f>C7+C23</f>
        <v>0.08</v>
      </c>
      <c r="D24" s="10">
        <v>2</v>
      </c>
      <c r="E24" s="10">
        <v>3</v>
      </c>
      <c r="F24" s="10">
        <v>6</v>
      </c>
      <c r="G24" s="10">
        <f t="shared" ref="G24:G32" si="6">SUM(D24:F24)</f>
        <v>11</v>
      </c>
      <c r="H24" s="26">
        <v>1</v>
      </c>
      <c r="I24" s="7">
        <f t="shared" ref="I24:I31" si="7">IF(H24=1,C7,0)</f>
        <v>5.1428571428571428E-2</v>
      </c>
      <c r="J24" s="7">
        <f>J23+I24</f>
        <v>0.08</v>
      </c>
    </row>
    <row r="25" spans="1:11" x14ac:dyDescent="0.25">
      <c r="A25" s="6" t="s">
        <v>2</v>
      </c>
      <c r="B25" s="2">
        <v>6</v>
      </c>
      <c r="C25" s="7">
        <f>C8+C24</f>
        <v>0.1142857142857143</v>
      </c>
      <c r="D25" s="10">
        <v>1</v>
      </c>
      <c r="E25" s="10">
        <v>2</v>
      </c>
      <c r="F25" s="10">
        <v>5</v>
      </c>
      <c r="G25" s="10">
        <f t="shared" si="6"/>
        <v>8</v>
      </c>
      <c r="H25" s="26">
        <v>1</v>
      </c>
      <c r="I25" s="7">
        <f t="shared" si="7"/>
        <v>3.4285714285714287E-2</v>
      </c>
      <c r="J25" s="7">
        <f t="shared" ref="J25:J31" si="8">J24+I25</f>
        <v>0.1142857142857143</v>
      </c>
    </row>
    <row r="26" spans="1:11" x14ac:dyDescent="0.25">
      <c r="A26" s="6" t="s">
        <v>3</v>
      </c>
      <c r="B26" s="2">
        <v>15</v>
      </c>
      <c r="C26" s="7">
        <f t="shared" ref="C26:C31" si="9">C9+C25</f>
        <v>0.2</v>
      </c>
      <c r="D26" s="10">
        <v>4</v>
      </c>
      <c r="E26" s="10">
        <v>7</v>
      </c>
      <c r="F26" s="10">
        <v>4</v>
      </c>
      <c r="G26" s="10">
        <f t="shared" si="6"/>
        <v>15</v>
      </c>
      <c r="H26" s="26">
        <v>1</v>
      </c>
      <c r="I26" s="7">
        <f t="shared" si="7"/>
        <v>8.5714285714285715E-2</v>
      </c>
      <c r="J26" s="7">
        <f t="shared" si="8"/>
        <v>0.2</v>
      </c>
    </row>
    <row r="27" spans="1:11" x14ac:dyDescent="0.25">
      <c r="A27" s="6" t="s">
        <v>4</v>
      </c>
      <c r="B27" s="2">
        <v>18</v>
      </c>
      <c r="C27" s="7">
        <f t="shared" si="9"/>
        <v>0.30285714285714288</v>
      </c>
      <c r="D27" s="10">
        <v>5</v>
      </c>
      <c r="E27" s="10">
        <v>5</v>
      </c>
      <c r="F27" s="10">
        <v>8</v>
      </c>
      <c r="G27" s="10">
        <f t="shared" si="6"/>
        <v>18</v>
      </c>
      <c r="H27" s="26">
        <v>1</v>
      </c>
      <c r="I27" s="7">
        <f t="shared" si="7"/>
        <v>0.10285714285714286</v>
      </c>
      <c r="J27" s="7">
        <f t="shared" si="8"/>
        <v>0.30285714285714288</v>
      </c>
    </row>
    <row r="28" spans="1:11" x14ac:dyDescent="0.25">
      <c r="A28" s="6" t="s">
        <v>5</v>
      </c>
      <c r="B28" s="2">
        <v>70</v>
      </c>
      <c r="C28" s="7">
        <f t="shared" si="9"/>
        <v>0.70285714285714285</v>
      </c>
      <c r="D28" s="10">
        <v>20</v>
      </c>
      <c r="E28" s="10">
        <v>20</v>
      </c>
      <c r="F28" s="10">
        <v>30</v>
      </c>
      <c r="G28" s="10">
        <f t="shared" si="6"/>
        <v>70</v>
      </c>
      <c r="H28" s="26">
        <v>1</v>
      </c>
      <c r="I28" s="7">
        <f t="shared" si="7"/>
        <v>0.4</v>
      </c>
      <c r="J28" s="7">
        <f t="shared" si="8"/>
        <v>0.70285714285714285</v>
      </c>
    </row>
    <row r="29" spans="1:11" x14ac:dyDescent="0.25">
      <c r="A29" s="6" t="s">
        <v>6</v>
      </c>
      <c r="B29" s="2">
        <v>30</v>
      </c>
      <c r="C29" s="7">
        <f t="shared" si="9"/>
        <v>0.87428571428571433</v>
      </c>
      <c r="D29" s="10">
        <v>5</v>
      </c>
      <c r="E29" s="10">
        <v>10</v>
      </c>
      <c r="F29" s="10">
        <v>10</v>
      </c>
      <c r="G29" s="10">
        <f t="shared" si="6"/>
        <v>25</v>
      </c>
      <c r="H29" s="26">
        <v>1</v>
      </c>
      <c r="I29" s="7">
        <f t="shared" si="7"/>
        <v>0.17142857142857143</v>
      </c>
      <c r="J29" s="7">
        <f t="shared" si="8"/>
        <v>0.87428571428571433</v>
      </c>
    </row>
    <row r="30" spans="1:11" x14ac:dyDescent="0.25">
      <c r="A30" s="9" t="s">
        <v>7</v>
      </c>
      <c r="B30" s="2">
        <v>10</v>
      </c>
      <c r="C30" s="7">
        <f t="shared" si="9"/>
        <v>0.93142857142857149</v>
      </c>
      <c r="D30" s="10"/>
      <c r="E30" s="10"/>
      <c r="F30" s="10">
        <v>14</v>
      </c>
      <c r="G30" s="10">
        <f t="shared" si="6"/>
        <v>14</v>
      </c>
      <c r="H30" s="26">
        <v>1</v>
      </c>
      <c r="I30" s="7">
        <f t="shared" si="7"/>
        <v>5.7142857142857141E-2</v>
      </c>
      <c r="J30" s="7">
        <f t="shared" si="8"/>
        <v>0.93142857142857149</v>
      </c>
    </row>
    <row r="31" spans="1:11" x14ac:dyDescent="0.25">
      <c r="A31" s="6" t="s">
        <v>8</v>
      </c>
      <c r="B31" s="2">
        <v>12</v>
      </c>
      <c r="C31" s="7">
        <f t="shared" si="9"/>
        <v>1</v>
      </c>
      <c r="D31" s="10"/>
      <c r="E31" s="10"/>
      <c r="F31" s="10"/>
      <c r="G31" s="10">
        <f t="shared" si="6"/>
        <v>0</v>
      </c>
      <c r="H31" s="26">
        <v>1</v>
      </c>
      <c r="I31" s="7">
        <f t="shared" si="7"/>
        <v>6.8571428571428575E-2</v>
      </c>
      <c r="J31" s="7">
        <f t="shared" si="8"/>
        <v>1</v>
      </c>
    </row>
    <row r="32" spans="1:11" x14ac:dyDescent="0.25">
      <c r="A32" s="8" t="s">
        <v>9</v>
      </c>
      <c r="B32" s="2">
        <f>SUM(B23:B31)</f>
        <v>175</v>
      </c>
      <c r="C32" s="7">
        <f t="shared" ref="C32" si="10">B32/$B$15</f>
        <v>1</v>
      </c>
      <c r="D32" s="10"/>
      <c r="E32" s="10"/>
      <c r="F32" s="10"/>
      <c r="G32" s="10">
        <f t="shared" si="6"/>
        <v>0</v>
      </c>
      <c r="H32" s="26"/>
      <c r="I32" s="26"/>
      <c r="J32" s="1"/>
    </row>
    <row r="33" spans="4:9" x14ac:dyDescent="0.25">
      <c r="D33" s="16"/>
      <c r="E33" s="16"/>
      <c r="F33" s="16"/>
      <c r="G33" s="16"/>
      <c r="H33" s="16"/>
      <c r="I33" s="16"/>
    </row>
    <row r="34" spans="4:9" x14ac:dyDescent="0.25">
      <c r="D34" s="12"/>
      <c r="E34" s="12"/>
      <c r="F34" s="12"/>
      <c r="G34" s="12"/>
      <c r="H34" s="12"/>
      <c r="I34" s="12"/>
    </row>
    <row r="35" spans="4:9" x14ac:dyDescent="0.25">
      <c r="D35" s="12"/>
      <c r="E35" s="12"/>
      <c r="F35" s="12"/>
      <c r="G35" s="12"/>
      <c r="H35" s="12"/>
      <c r="I35" s="12"/>
    </row>
  </sheetData>
  <mergeCells count="2">
    <mergeCell ref="B4:H4"/>
    <mergeCell ref="B21:H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PlaneaciónGlobal!G6:G14</xm:f>
              <xm:sqref>N26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PlaneaciónGlobal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Juan C. Arias</cp:lastModifiedBy>
  <dcterms:created xsi:type="dcterms:W3CDTF">2014-04-22T23:54:00Z</dcterms:created>
  <dcterms:modified xsi:type="dcterms:W3CDTF">2016-10-25T19:53:04Z</dcterms:modified>
</cp:coreProperties>
</file>