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130230F8-F51A-4D41-8223-D01F0BA52B36}" xr6:coauthVersionLast="47" xr6:coauthVersionMax="47" xr10:uidLastSave="{00000000-0000-0000-0000-000000000000}"/>
  <bookViews>
    <workbookView xWindow="0" yWindow="500" windowWidth="51200" windowHeight="21100" activeTab="2" xr2:uid="{B2B2CEB1-D961-4CC3-AB44-A362D8C82222}"/>
  </bookViews>
  <sheets>
    <sheet name="model_database" sheetId="9" r:id="rId1"/>
    <sheet name="model_database_00_24" sheetId="8" r:id="rId2"/>
    <sheet name="full_model_database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8" l="1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J101" i="8"/>
  <c r="AJ100" i="8"/>
  <c r="AJ99" i="8"/>
  <c r="AJ98" i="8"/>
  <c r="AJ97" i="8"/>
  <c r="AJ96" i="8"/>
  <c r="AJ95" i="8"/>
  <c r="AJ94" i="8"/>
  <c r="AJ93" i="8"/>
  <c r="AJ92" i="8"/>
  <c r="AJ91" i="8"/>
  <c r="AJ90" i="8"/>
  <c r="AJ89" i="8"/>
  <c r="AJ88" i="8"/>
  <c r="AJ87" i="8"/>
  <c r="AJ86" i="8"/>
  <c r="AJ85" i="8"/>
  <c r="AJ84" i="8"/>
  <c r="AJ83" i="8"/>
  <c r="AJ82" i="8"/>
  <c r="AJ81" i="8"/>
  <c r="AJ80" i="8"/>
  <c r="AJ79" i="8"/>
  <c r="AJ78" i="8"/>
  <c r="AJ77" i="8"/>
  <c r="AJ76" i="8"/>
  <c r="AJ75" i="8"/>
  <c r="AJ74" i="8"/>
  <c r="AJ73" i="8"/>
  <c r="AJ72" i="8"/>
  <c r="AJ71" i="8"/>
  <c r="AJ70" i="8"/>
  <c r="AJ69" i="8"/>
  <c r="AJ68" i="8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J3" i="8"/>
  <c r="AE101" i="8" l="1"/>
  <c r="AD7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82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66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34" i="9"/>
  <c r="K14" i="9"/>
  <c r="K13" i="9"/>
  <c r="K12" i="9"/>
  <c r="K11" i="9"/>
  <c r="K10" i="9"/>
  <c r="K9" i="9"/>
  <c r="K8" i="9"/>
  <c r="K7" i="9"/>
  <c r="K6" i="9"/>
  <c r="K5" i="9"/>
  <c r="K4" i="9"/>
  <c r="K3" i="9"/>
  <c r="K15" i="9"/>
  <c r="AF9" i="8" l="1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8" i="8"/>
  <c r="AF9" i="9" l="1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" i="9"/>
  <c r="G82" i="9" l="1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G82" i="9"/>
  <c r="AA82" i="9"/>
  <c r="Z82" i="9"/>
  <c r="X82" i="9"/>
  <c r="W82" i="9"/>
  <c r="V82" i="9"/>
  <c r="U82" i="9"/>
  <c r="T82" i="9"/>
  <c r="R82" i="9"/>
  <c r="Q82" i="9"/>
  <c r="P82" i="9"/>
  <c r="O82" i="9"/>
  <c r="N82" i="9"/>
  <c r="M82" i="9"/>
  <c r="L82" i="9"/>
  <c r="J82" i="9"/>
  <c r="H82" i="9"/>
  <c r="E82" i="9"/>
  <c r="D82" i="9"/>
  <c r="AN82" i="9" s="1"/>
  <c r="C82" i="9"/>
  <c r="B82" i="9"/>
  <c r="AG81" i="9"/>
  <c r="AA81" i="9"/>
  <c r="Z81" i="9"/>
  <c r="X81" i="9"/>
  <c r="W81" i="9"/>
  <c r="V81" i="9"/>
  <c r="U81" i="9"/>
  <c r="T81" i="9"/>
  <c r="R81" i="9"/>
  <c r="Q81" i="9"/>
  <c r="P81" i="9"/>
  <c r="O81" i="9"/>
  <c r="N81" i="9"/>
  <c r="M81" i="9"/>
  <c r="L81" i="9"/>
  <c r="J81" i="9"/>
  <c r="H81" i="9"/>
  <c r="E81" i="9"/>
  <c r="D81" i="9"/>
  <c r="AN81" i="9" s="1"/>
  <c r="C81" i="9"/>
  <c r="B81" i="9"/>
  <c r="AG80" i="9"/>
  <c r="AA80" i="9"/>
  <c r="Z80" i="9"/>
  <c r="X80" i="9"/>
  <c r="W80" i="9"/>
  <c r="V80" i="9"/>
  <c r="U80" i="9"/>
  <c r="T80" i="9"/>
  <c r="R80" i="9"/>
  <c r="Q80" i="9"/>
  <c r="P80" i="9"/>
  <c r="O80" i="9"/>
  <c r="N80" i="9"/>
  <c r="M80" i="9"/>
  <c r="L80" i="9"/>
  <c r="J80" i="9"/>
  <c r="H80" i="9"/>
  <c r="E80" i="9"/>
  <c r="D80" i="9"/>
  <c r="AN80" i="9" s="1"/>
  <c r="C80" i="9"/>
  <c r="B80" i="9"/>
  <c r="AG79" i="9"/>
  <c r="AA79" i="9"/>
  <c r="Z79" i="9"/>
  <c r="X79" i="9"/>
  <c r="W79" i="9"/>
  <c r="V79" i="9"/>
  <c r="U79" i="9"/>
  <c r="T79" i="9"/>
  <c r="R79" i="9"/>
  <c r="Q79" i="9"/>
  <c r="P79" i="9"/>
  <c r="O79" i="9"/>
  <c r="N79" i="9"/>
  <c r="M79" i="9"/>
  <c r="L79" i="9"/>
  <c r="J79" i="9"/>
  <c r="H79" i="9"/>
  <c r="E79" i="9"/>
  <c r="D79" i="9"/>
  <c r="AN79" i="9" s="1"/>
  <c r="C79" i="9"/>
  <c r="B79" i="9"/>
  <c r="AG78" i="9"/>
  <c r="AA78" i="9"/>
  <c r="Z78" i="9"/>
  <c r="X78" i="9"/>
  <c r="W78" i="9"/>
  <c r="V78" i="9"/>
  <c r="U78" i="9"/>
  <c r="T78" i="9"/>
  <c r="R78" i="9"/>
  <c r="Q78" i="9"/>
  <c r="P78" i="9"/>
  <c r="O78" i="9"/>
  <c r="N78" i="9"/>
  <c r="M78" i="9"/>
  <c r="L78" i="9"/>
  <c r="J78" i="9"/>
  <c r="H78" i="9"/>
  <c r="E78" i="9"/>
  <c r="D78" i="9"/>
  <c r="AN78" i="9" s="1"/>
  <c r="C78" i="9"/>
  <c r="B78" i="9"/>
  <c r="AG77" i="9"/>
  <c r="AA77" i="9"/>
  <c r="Z77" i="9"/>
  <c r="X77" i="9"/>
  <c r="W77" i="9"/>
  <c r="V77" i="9"/>
  <c r="U77" i="9"/>
  <c r="T77" i="9"/>
  <c r="R77" i="9"/>
  <c r="Q77" i="9"/>
  <c r="P77" i="9"/>
  <c r="O77" i="9"/>
  <c r="N77" i="9"/>
  <c r="M77" i="9"/>
  <c r="L77" i="9"/>
  <c r="J77" i="9"/>
  <c r="H77" i="9"/>
  <c r="E77" i="9"/>
  <c r="D77" i="9"/>
  <c r="AN77" i="9" s="1"/>
  <c r="C77" i="9"/>
  <c r="B77" i="9"/>
  <c r="AG76" i="9"/>
  <c r="AA76" i="9"/>
  <c r="Z76" i="9"/>
  <c r="X76" i="9"/>
  <c r="W76" i="9"/>
  <c r="V76" i="9"/>
  <c r="U76" i="9"/>
  <c r="T76" i="9"/>
  <c r="R76" i="9"/>
  <c r="Q76" i="9"/>
  <c r="P76" i="9"/>
  <c r="O76" i="9"/>
  <c r="N76" i="9"/>
  <c r="M76" i="9"/>
  <c r="L76" i="9"/>
  <c r="J76" i="9"/>
  <c r="H76" i="9"/>
  <c r="E76" i="9"/>
  <c r="D76" i="9"/>
  <c r="AN76" i="9" s="1"/>
  <c r="C76" i="9"/>
  <c r="B76" i="9"/>
  <c r="AG75" i="9"/>
  <c r="AA75" i="9"/>
  <c r="Z75" i="9"/>
  <c r="X75" i="9"/>
  <c r="W75" i="9"/>
  <c r="V75" i="9"/>
  <c r="U75" i="9"/>
  <c r="T75" i="9"/>
  <c r="R75" i="9"/>
  <c r="Q75" i="9"/>
  <c r="P75" i="9"/>
  <c r="O75" i="9"/>
  <c r="N75" i="9"/>
  <c r="M75" i="9"/>
  <c r="L75" i="9"/>
  <c r="J75" i="9"/>
  <c r="H75" i="9"/>
  <c r="E75" i="9"/>
  <c r="D75" i="9"/>
  <c r="AN75" i="9" s="1"/>
  <c r="C75" i="9"/>
  <c r="B75" i="9"/>
  <c r="AG74" i="9"/>
  <c r="AA74" i="9"/>
  <c r="Z74" i="9"/>
  <c r="X74" i="9"/>
  <c r="W74" i="9"/>
  <c r="V74" i="9"/>
  <c r="U74" i="9"/>
  <c r="T74" i="9"/>
  <c r="R74" i="9"/>
  <c r="Q74" i="9"/>
  <c r="P74" i="9"/>
  <c r="O74" i="9"/>
  <c r="N74" i="9"/>
  <c r="M74" i="9"/>
  <c r="L74" i="9"/>
  <c r="J74" i="9"/>
  <c r="H74" i="9"/>
  <c r="E74" i="9"/>
  <c r="D74" i="9"/>
  <c r="AN74" i="9" s="1"/>
  <c r="C74" i="9"/>
  <c r="B74" i="9"/>
  <c r="AG73" i="9"/>
  <c r="AA73" i="9"/>
  <c r="Z73" i="9"/>
  <c r="X73" i="9"/>
  <c r="W73" i="9"/>
  <c r="V73" i="9"/>
  <c r="U73" i="9"/>
  <c r="T73" i="9"/>
  <c r="R73" i="9"/>
  <c r="Q73" i="9"/>
  <c r="P73" i="9"/>
  <c r="O73" i="9"/>
  <c r="N73" i="9"/>
  <c r="M73" i="9"/>
  <c r="L73" i="9"/>
  <c r="J73" i="9"/>
  <c r="H73" i="9"/>
  <c r="E73" i="9"/>
  <c r="D73" i="9"/>
  <c r="AN73" i="9" s="1"/>
  <c r="C73" i="9"/>
  <c r="B73" i="9"/>
  <c r="AG72" i="9"/>
  <c r="AA72" i="9"/>
  <c r="Z72" i="9"/>
  <c r="X72" i="9"/>
  <c r="W72" i="9"/>
  <c r="V72" i="9"/>
  <c r="U72" i="9"/>
  <c r="T72" i="9"/>
  <c r="R72" i="9"/>
  <c r="Q72" i="9"/>
  <c r="P72" i="9"/>
  <c r="O72" i="9"/>
  <c r="N72" i="9"/>
  <c r="M72" i="9"/>
  <c r="L72" i="9"/>
  <c r="J72" i="9"/>
  <c r="H72" i="9"/>
  <c r="E72" i="9"/>
  <c r="D72" i="9"/>
  <c r="AN72" i="9" s="1"/>
  <c r="C72" i="9"/>
  <c r="B72" i="9"/>
  <c r="AG71" i="9"/>
  <c r="AA71" i="9"/>
  <c r="Z71" i="9"/>
  <c r="X71" i="9"/>
  <c r="W71" i="9"/>
  <c r="V71" i="9"/>
  <c r="U71" i="9"/>
  <c r="T71" i="9"/>
  <c r="R71" i="9"/>
  <c r="Q71" i="9"/>
  <c r="P71" i="9"/>
  <c r="O71" i="9"/>
  <c r="N71" i="9"/>
  <c r="M71" i="9"/>
  <c r="L71" i="9"/>
  <c r="J71" i="9"/>
  <c r="H71" i="9"/>
  <c r="E71" i="9"/>
  <c r="D71" i="9"/>
  <c r="AN71" i="9" s="1"/>
  <c r="C71" i="9"/>
  <c r="B71" i="9"/>
  <c r="AG70" i="9"/>
  <c r="AA70" i="9"/>
  <c r="Z70" i="9"/>
  <c r="X70" i="9"/>
  <c r="W70" i="9"/>
  <c r="V70" i="9"/>
  <c r="U70" i="9"/>
  <c r="T70" i="9"/>
  <c r="R70" i="9"/>
  <c r="Q70" i="9"/>
  <c r="P70" i="9"/>
  <c r="O70" i="9"/>
  <c r="N70" i="9"/>
  <c r="M70" i="9"/>
  <c r="L70" i="9"/>
  <c r="J70" i="9"/>
  <c r="H70" i="9"/>
  <c r="E70" i="9"/>
  <c r="D70" i="9"/>
  <c r="AN70" i="9" s="1"/>
  <c r="C70" i="9"/>
  <c r="B70" i="9"/>
  <c r="AG69" i="9"/>
  <c r="AA69" i="9"/>
  <c r="Z69" i="9"/>
  <c r="X69" i="9"/>
  <c r="W69" i="9"/>
  <c r="V69" i="9"/>
  <c r="U69" i="9"/>
  <c r="T69" i="9"/>
  <c r="R69" i="9"/>
  <c r="Q69" i="9"/>
  <c r="P69" i="9"/>
  <c r="O69" i="9"/>
  <c r="N69" i="9"/>
  <c r="M69" i="9"/>
  <c r="L69" i="9"/>
  <c r="J69" i="9"/>
  <c r="H69" i="9"/>
  <c r="E69" i="9"/>
  <c r="D69" i="9"/>
  <c r="AN69" i="9" s="1"/>
  <c r="C69" i="9"/>
  <c r="B69" i="9"/>
  <c r="AG68" i="9"/>
  <c r="AA68" i="9"/>
  <c r="Z68" i="9"/>
  <c r="X68" i="9"/>
  <c r="W68" i="9"/>
  <c r="V68" i="9"/>
  <c r="U68" i="9"/>
  <c r="T68" i="9"/>
  <c r="R68" i="9"/>
  <c r="Q68" i="9"/>
  <c r="P68" i="9"/>
  <c r="O68" i="9"/>
  <c r="N68" i="9"/>
  <c r="M68" i="9"/>
  <c r="L68" i="9"/>
  <c r="J68" i="9"/>
  <c r="H68" i="9"/>
  <c r="E68" i="9"/>
  <c r="D68" i="9"/>
  <c r="AN68" i="9" s="1"/>
  <c r="C68" i="9"/>
  <c r="B68" i="9"/>
  <c r="AG67" i="9"/>
  <c r="AA67" i="9"/>
  <c r="Z67" i="9"/>
  <c r="X67" i="9"/>
  <c r="W67" i="9"/>
  <c r="V67" i="9"/>
  <c r="U67" i="9"/>
  <c r="T67" i="9"/>
  <c r="R67" i="9"/>
  <c r="Q67" i="9"/>
  <c r="P67" i="9"/>
  <c r="O67" i="9"/>
  <c r="N67" i="9"/>
  <c r="M67" i="9"/>
  <c r="L67" i="9"/>
  <c r="J67" i="9"/>
  <c r="H67" i="9"/>
  <c r="E67" i="9"/>
  <c r="D67" i="9"/>
  <c r="AN67" i="9" s="1"/>
  <c r="C67" i="9"/>
  <c r="B67" i="9"/>
  <c r="AG66" i="9"/>
  <c r="AA66" i="9"/>
  <c r="Z66" i="9"/>
  <c r="X66" i="9"/>
  <c r="W66" i="9"/>
  <c r="V66" i="9"/>
  <c r="U66" i="9"/>
  <c r="T66" i="9"/>
  <c r="R66" i="9"/>
  <c r="Q66" i="9"/>
  <c r="P66" i="9"/>
  <c r="O66" i="9"/>
  <c r="N66" i="9"/>
  <c r="M66" i="9"/>
  <c r="L66" i="9"/>
  <c r="J66" i="9"/>
  <c r="H66" i="9"/>
  <c r="E66" i="9"/>
  <c r="D66" i="9"/>
  <c r="AN66" i="9" s="1"/>
  <c r="C66" i="9"/>
  <c r="B66" i="9"/>
  <c r="AG65" i="9"/>
  <c r="AA65" i="9"/>
  <c r="Z65" i="9"/>
  <c r="X65" i="9"/>
  <c r="W65" i="9"/>
  <c r="V65" i="9"/>
  <c r="U65" i="9"/>
  <c r="T65" i="9"/>
  <c r="R65" i="9"/>
  <c r="Q65" i="9"/>
  <c r="P65" i="9"/>
  <c r="O65" i="9"/>
  <c r="N65" i="9"/>
  <c r="M65" i="9"/>
  <c r="L65" i="9"/>
  <c r="J65" i="9"/>
  <c r="H65" i="9"/>
  <c r="E65" i="9"/>
  <c r="D65" i="9"/>
  <c r="AN65" i="9" s="1"/>
  <c r="C65" i="9"/>
  <c r="B65" i="9"/>
  <c r="AG64" i="9"/>
  <c r="AA64" i="9"/>
  <c r="Z64" i="9"/>
  <c r="X64" i="9"/>
  <c r="W64" i="9"/>
  <c r="V64" i="9"/>
  <c r="U64" i="9"/>
  <c r="T64" i="9"/>
  <c r="R64" i="9"/>
  <c r="Q64" i="9"/>
  <c r="P64" i="9"/>
  <c r="O64" i="9"/>
  <c r="N64" i="9"/>
  <c r="M64" i="9"/>
  <c r="L64" i="9"/>
  <c r="J64" i="9"/>
  <c r="H64" i="9"/>
  <c r="E64" i="9"/>
  <c r="D64" i="9"/>
  <c r="AN64" i="9" s="1"/>
  <c r="C64" i="9"/>
  <c r="B64" i="9"/>
  <c r="AG63" i="9"/>
  <c r="AA63" i="9"/>
  <c r="Z63" i="9"/>
  <c r="X63" i="9"/>
  <c r="W63" i="9"/>
  <c r="V63" i="9"/>
  <c r="U63" i="9"/>
  <c r="T63" i="9"/>
  <c r="R63" i="9"/>
  <c r="Q63" i="9"/>
  <c r="P63" i="9"/>
  <c r="O63" i="9"/>
  <c r="N63" i="9"/>
  <c r="M63" i="9"/>
  <c r="L63" i="9"/>
  <c r="J63" i="9"/>
  <c r="H63" i="9"/>
  <c r="E63" i="9"/>
  <c r="D63" i="9"/>
  <c r="AN63" i="9" s="1"/>
  <c r="C63" i="9"/>
  <c r="B63" i="9"/>
  <c r="AG62" i="9"/>
  <c r="AA62" i="9"/>
  <c r="Z62" i="9"/>
  <c r="X62" i="9"/>
  <c r="W62" i="9"/>
  <c r="V62" i="9"/>
  <c r="U62" i="9"/>
  <c r="T62" i="9"/>
  <c r="R62" i="9"/>
  <c r="Q62" i="9"/>
  <c r="P62" i="9"/>
  <c r="O62" i="9"/>
  <c r="N62" i="9"/>
  <c r="M62" i="9"/>
  <c r="L62" i="9"/>
  <c r="J62" i="9"/>
  <c r="H62" i="9"/>
  <c r="E62" i="9"/>
  <c r="D62" i="9"/>
  <c r="AN62" i="9" s="1"/>
  <c r="C62" i="9"/>
  <c r="B62" i="9"/>
  <c r="AG61" i="9"/>
  <c r="AA61" i="9"/>
  <c r="Z61" i="9"/>
  <c r="X61" i="9"/>
  <c r="W61" i="9"/>
  <c r="V61" i="9"/>
  <c r="U61" i="9"/>
  <c r="T61" i="9"/>
  <c r="R61" i="9"/>
  <c r="Q61" i="9"/>
  <c r="P61" i="9"/>
  <c r="O61" i="9"/>
  <c r="N61" i="9"/>
  <c r="M61" i="9"/>
  <c r="L61" i="9"/>
  <c r="J61" i="9"/>
  <c r="H61" i="9"/>
  <c r="E61" i="9"/>
  <c r="D61" i="9"/>
  <c r="AN61" i="9" s="1"/>
  <c r="C61" i="9"/>
  <c r="B61" i="9"/>
  <c r="AG60" i="9"/>
  <c r="AA60" i="9"/>
  <c r="Z60" i="9"/>
  <c r="X60" i="9"/>
  <c r="W60" i="9"/>
  <c r="V60" i="9"/>
  <c r="U60" i="9"/>
  <c r="T60" i="9"/>
  <c r="R60" i="9"/>
  <c r="Q60" i="9"/>
  <c r="P60" i="9"/>
  <c r="O60" i="9"/>
  <c r="N60" i="9"/>
  <c r="M60" i="9"/>
  <c r="L60" i="9"/>
  <c r="J60" i="9"/>
  <c r="H60" i="9"/>
  <c r="E60" i="9"/>
  <c r="D60" i="9"/>
  <c r="AN60" i="9" s="1"/>
  <c r="C60" i="9"/>
  <c r="B60" i="9"/>
  <c r="AG59" i="9"/>
  <c r="AA59" i="9"/>
  <c r="Z59" i="9"/>
  <c r="X59" i="9"/>
  <c r="W59" i="9"/>
  <c r="V59" i="9"/>
  <c r="U59" i="9"/>
  <c r="T59" i="9"/>
  <c r="R59" i="9"/>
  <c r="Q59" i="9"/>
  <c r="P59" i="9"/>
  <c r="O59" i="9"/>
  <c r="N59" i="9"/>
  <c r="M59" i="9"/>
  <c r="L59" i="9"/>
  <c r="J59" i="9"/>
  <c r="H59" i="9"/>
  <c r="E59" i="9"/>
  <c r="D59" i="9"/>
  <c r="AN59" i="9" s="1"/>
  <c r="C59" i="9"/>
  <c r="B59" i="9"/>
  <c r="AG58" i="9"/>
  <c r="AA58" i="9"/>
  <c r="Z58" i="9"/>
  <c r="X58" i="9"/>
  <c r="W58" i="9"/>
  <c r="V58" i="9"/>
  <c r="U58" i="9"/>
  <c r="T58" i="9"/>
  <c r="R58" i="9"/>
  <c r="Q58" i="9"/>
  <c r="P58" i="9"/>
  <c r="O58" i="9"/>
  <c r="N58" i="9"/>
  <c r="M58" i="9"/>
  <c r="L58" i="9"/>
  <c r="J58" i="9"/>
  <c r="H58" i="9"/>
  <c r="E58" i="9"/>
  <c r="D58" i="9"/>
  <c r="AN58" i="9" s="1"/>
  <c r="C58" i="9"/>
  <c r="B58" i="9"/>
  <c r="AG57" i="9"/>
  <c r="AA57" i="9"/>
  <c r="Z57" i="9"/>
  <c r="X57" i="9"/>
  <c r="W57" i="9"/>
  <c r="V57" i="9"/>
  <c r="U57" i="9"/>
  <c r="T57" i="9"/>
  <c r="R57" i="9"/>
  <c r="Q57" i="9"/>
  <c r="P57" i="9"/>
  <c r="O57" i="9"/>
  <c r="N57" i="9"/>
  <c r="M57" i="9"/>
  <c r="L57" i="9"/>
  <c r="J57" i="9"/>
  <c r="H57" i="9"/>
  <c r="E57" i="9"/>
  <c r="D57" i="9"/>
  <c r="AN57" i="9" s="1"/>
  <c r="C57" i="9"/>
  <c r="B57" i="9"/>
  <c r="AG56" i="9"/>
  <c r="AA56" i="9"/>
  <c r="Z56" i="9"/>
  <c r="X56" i="9"/>
  <c r="W56" i="9"/>
  <c r="V56" i="9"/>
  <c r="U56" i="9"/>
  <c r="T56" i="9"/>
  <c r="R56" i="9"/>
  <c r="Q56" i="9"/>
  <c r="P56" i="9"/>
  <c r="O56" i="9"/>
  <c r="N56" i="9"/>
  <c r="M56" i="9"/>
  <c r="L56" i="9"/>
  <c r="J56" i="9"/>
  <c r="H56" i="9"/>
  <c r="E56" i="9"/>
  <c r="D56" i="9"/>
  <c r="AN56" i="9" s="1"/>
  <c r="C56" i="9"/>
  <c r="B56" i="9"/>
  <c r="AG55" i="9"/>
  <c r="AA55" i="9"/>
  <c r="Z55" i="9"/>
  <c r="X55" i="9"/>
  <c r="W55" i="9"/>
  <c r="V55" i="9"/>
  <c r="U55" i="9"/>
  <c r="T55" i="9"/>
  <c r="R55" i="9"/>
  <c r="Q55" i="9"/>
  <c r="P55" i="9"/>
  <c r="O55" i="9"/>
  <c r="N55" i="9"/>
  <c r="M55" i="9"/>
  <c r="L55" i="9"/>
  <c r="J55" i="9"/>
  <c r="H55" i="9"/>
  <c r="E55" i="9"/>
  <c r="D55" i="9"/>
  <c r="AN55" i="9" s="1"/>
  <c r="C55" i="9"/>
  <c r="B55" i="9"/>
  <c r="AG54" i="9"/>
  <c r="AA54" i="9"/>
  <c r="Z54" i="9"/>
  <c r="X54" i="9"/>
  <c r="W54" i="9"/>
  <c r="V54" i="9"/>
  <c r="U54" i="9"/>
  <c r="T54" i="9"/>
  <c r="R54" i="9"/>
  <c r="Q54" i="9"/>
  <c r="P54" i="9"/>
  <c r="O54" i="9"/>
  <c r="N54" i="9"/>
  <c r="M54" i="9"/>
  <c r="L54" i="9"/>
  <c r="J54" i="9"/>
  <c r="H54" i="9"/>
  <c r="E54" i="9"/>
  <c r="D54" i="9"/>
  <c r="AN54" i="9" s="1"/>
  <c r="C54" i="9"/>
  <c r="B54" i="9"/>
  <c r="AG53" i="9"/>
  <c r="AA53" i="9"/>
  <c r="Z53" i="9"/>
  <c r="X53" i="9"/>
  <c r="W53" i="9"/>
  <c r="V53" i="9"/>
  <c r="U53" i="9"/>
  <c r="T53" i="9"/>
  <c r="R53" i="9"/>
  <c r="Q53" i="9"/>
  <c r="P53" i="9"/>
  <c r="O53" i="9"/>
  <c r="N53" i="9"/>
  <c r="M53" i="9"/>
  <c r="L53" i="9"/>
  <c r="J53" i="9"/>
  <c r="H53" i="9"/>
  <c r="E53" i="9"/>
  <c r="D53" i="9"/>
  <c r="AN53" i="9" s="1"/>
  <c r="C53" i="9"/>
  <c r="B53" i="9"/>
  <c r="AG52" i="9"/>
  <c r="AA52" i="9"/>
  <c r="Z52" i="9"/>
  <c r="X52" i="9"/>
  <c r="W52" i="9"/>
  <c r="V52" i="9"/>
  <c r="U52" i="9"/>
  <c r="T52" i="9"/>
  <c r="R52" i="9"/>
  <c r="Q52" i="9"/>
  <c r="P52" i="9"/>
  <c r="O52" i="9"/>
  <c r="N52" i="9"/>
  <c r="M52" i="9"/>
  <c r="L52" i="9"/>
  <c r="J52" i="9"/>
  <c r="H52" i="9"/>
  <c r="E52" i="9"/>
  <c r="D52" i="9"/>
  <c r="AN52" i="9" s="1"/>
  <c r="C52" i="9"/>
  <c r="B52" i="9"/>
  <c r="AG51" i="9"/>
  <c r="AA51" i="9"/>
  <c r="Z51" i="9"/>
  <c r="X51" i="9"/>
  <c r="W51" i="9"/>
  <c r="V51" i="9"/>
  <c r="U51" i="9"/>
  <c r="T51" i="9"/>
  <c r="R51" i="9"/>
  <c r="Q51" i="9"/>
  <c r="P51" i="9"/>
  <c r="O51" i="9"/>
  <c r="N51" i="9"/>
  <c r="M51" i="9"/>
  <c r="L51" i="9"/>
  <c r="J51" i="9"/>
  <c r="H51" i="9"/>
  <c r="E51" i="9"/>
  <c r="D51" i="9"/>
  <c r="AN51" i="9" s="1"/>
  <c r="C51" i="9"/>
  <c r="B51" i="9"/>
  <c r="AG50" i="9"/>
  <c r="AA50" i="9"/>
  <c r="Z50" i="9"/>
  <c r="X50" i="9"/>
  <c r="W50" i="9"/>
  <c r="V50" i="9"/>
  <c r="U50" i="9"/>
  <c r="T50" i="9"/>
  <c r="R50" i="9"/>
  <c r="Q50" i="9"/>
  <c r="P50" i="9"/>
  <c r="O50" i="9"/>
  <c r="N50" i="9"/>
  <c r="M50" i="9"/>
  <c r="L50" i="9"/>
  <c r="J50" i="9"/>
  <c r="H50" i="9"/>
  <c r="E50" i="9"/>
  <c r="D50" i="9"/>
  <c r="AN50" i="9" s="1"/>
  <c r="C50" i="9"/>
  <c r="B50" i="9"/>
  <c r="AG49" i="9"/>
  <c r="AA49" i="9"/>
  <c r="Z49" i="9"/>
  <c r="X49" i="9"/>
  <c r="W49" i="9"/>
  <c r="V49" i="9"/>
  <c r="U49" i="9"/>
  <c r="T49" i="9"/>
  <c r="R49" i="9"/>
  <c r="Q49" i="9"/>
  <c r="P49" i="9"/>
  <c r="O49" i="9"/>
  <c r="N49" i="9"/>
  <c r="M49" i="9"/>
  <c r="L49" i="9"/>
  <c r="J49" i="9"/>
  <c r="H49" i="9"/>
  <c r="E49" i="9"/>
  <c r="D49" i="9"/>
  <c r="AN49" i="9" s="1"/>
  <c r="C49" i="9"/>
  <c r="B49" i="9"/>
  <c r="AG48" i="9"/>
  <c r="AA48" i="9"/>
  <c r="Z48" i="9"/>
  <c r="X48" i="9"/>
  <c r="W48" i="9"/>
  <c r="V48" i="9"/>
  <c r="U48" i="9"/>
  <c r="T48" i="9"/>
  <c r="R48" i="9"/>
  <c r="Q48" i="9"/>
  <c r="P48" i="9"/>
  <c r="O48" i="9"/>
  <c r="N48" i="9"/>
  <c r="M48" i="9"/>
  <c r="L48" i="9"/>
  <c r="J48" i="9"/>
  <c r="H48" i="9"/>
  <c r="E48" i="9"/>
  <c r="D48" i="9"/>
  <c r="AN48" i="9" s="1"/>
  <c r="C48" i="9"/>
  <c r="B48" i="9"/>
  <c r="AG47" i="9"/>
  <c r="AA47" i="9"/>
  <c r="Z47" i="9"/>
  <c r="X47" i="9"/>
  <c r="W47" i="9"/>
  <c r="V47" i="9"/>
  <c r="U47" i="9"/>
  <c r="T47" i="9"/>
  <c r="R47" i="9"/>
  <c r="Q47" i="9"/>
  <c r="P47" i="9"/>
  <c r="O47" i="9"/>
  <c r="N47" i="9"/>
  <c r="M47" i="9"/>
  <c r="L47" i="9"/>
  <c r="J47" i="9"/>
  <c r="H47" i="9"/>
  <c r="E47" i="9"/>
  <c r="D47" i="9"/>
  <c r="AN47" i="9" s="1"/>
  <c r="C47" i="9"/>
  <c r="B47" i="9"/>
  <c r="AG46" i="9"/>
  <c r="AA46" i="9"/>
  <c r="Z46" i="9"/>
  <c r="X46" i="9"/>
  <c r="W46" i="9"/>
  <c r="V46" i="9"/>
  <c r="U46" i="9"/>
  <c r="T46" i="9"/>
  <c r="R46" i="9"/>
  <c r="Q46" i="9"/>
  <c r="P46" i="9"/>
  <c r="O46" i="9"/>
  <c r="N46" i="9"/>
  <c r="M46" i="9"/>
  <c r="L46" i="9"/>
  <c r="J46" i="9"/>
  <c r="H46" i="9"/>
  <c r="E46" i="9"/>
  <c r="D46" i="9"/>
  <c r="AN46" i="9" s="1"/>
  <c r="C46" i="9"/>
  <c r="B46" i="9"/>
  <c r="AG45" i="9"/>
  <c r="AA45" i="9"/>
  <c r="Z45" i="9"/>
  <c r="X45" i="9"/>
  <c r="W45" i="9"/>
  <c r="V45" i="9"/>
  <c r="U45" i="9"/>
  <c r="T45" i="9"/>
  <c r="R45" i="9"/>
  <c r="Q45" i="9"/>
  <c r="P45" i="9"/>
  <c r="O45" i="9"/>
  <c r="N45" i="9"/>
  <c r="M45" i="9"/>
  <c r="L45" i="9"/>
  <c r="J45" i="9"/>
  <c r="H45" i="9"/>
  <c r="E45" i="9"/>
  <c r="D45" i="9"/>
  <c r="AN45" i="9" s="1"/>
  <c r="C45" i="9"/>
  <c r="B45" i="9"/>
  <c r="AG44" i="9"/>
  <c r="AA44" i="9"/>
  <c r="Z44" i="9"/>
  <c r="X44" i="9"/>
  <c r="W44" i="9"/>
  <c r="V44" i="9"/>
  <c r="U44" i="9"/>
  <c r="T44" i="9"/>
  <c r="R44" i="9"/>
  <c r="Q44" i="9"/>
  <c r="P44" i="9"/>
  <c r="O44" i="9"/>
  <c r="N44" i="9"/>
  <c r="M44" i="9"/>
  <c r="L44" i="9"/>
  <c r="J44" i="9"/>
  <c r="H44" i="9"/>
  <c r="E44" i="9"/>
  <c r="D44" i="9"/>
  <c r="AN44" i="9" s="1"/>
  <c r="C44" i="9"/>
  <c r="B44" i="9"/>
  <c r="AG43" i="9"/>
  <c r="AA43" i="9"/>
  <c r="Z43" i="9"/>
  <c r="X43" i="9"/>
  <c r="W43" i="9"/>
  <c r="V43" i="9"/>
  <c r="U43" i="9"/>
  <c r="T43" i="9"/>
  <c r="R43" i="9"/>
  <c r="Q43" i="9"/>
  <c r="P43" i="9"/>
  <c r="O43" i="9"/>
  <c r="N43" i="9"/>
  <c r="M43" i="9"/>
  <c r="L43" i="9"/>
  <c r="J43" i="9"/>
  <c r="H43" i="9"/>
  <c r="E43" i="9"/>
  <c r="D43" i="9"/>
  <c r="AN43" i="9" s="1"/>
  <c r="C43" i="9"/>
  <c r="B43" i="9"/>
  <c r="AG42" i="9"/>
  <c r="AA42" i="9"/>
  <c r="Z42" i="9"/>
  <c r="X42" i="9"/>
  <c r="W42" i="9"/>
  <c r="V42" i="9"/>
  <c r="U42" i="9"/>
  <c r="T42" i="9"/>
  <c r="R42" i="9"/>
  <c r="Q42" i="9"/>
  <c r="P42" i="9"/>
  <c r="O42" i="9"/>
  <c r="N42" i="9"/>
  <c r="M42" i="9"/>
  <c r="L42" i="9"/>
  <c r="J42" i="9"/>
  <c r="H42" i="9"/>
  <c r="E42" i="9"/>
  <c r="D42" i="9"/>
  <c r="AN42" i="9" s="1"/>
  <c r="C42" i="9"/>
  <c r="B42" i="9"/>
  <c r="AG41" i="9"/>
  <c r="AA41" i="9"/>
  <c r="Z41" i="9"/>
  <c r="X41" i="9"/>
  <c r="W41" i="9"/>
  <c r="V41" i="9"/>
  <c r="U41" i="9"/>
  <c r="T41" i="9"/>
  <c r="R41" i="9"/>
  <c r="Q41" i="9"/>
  <c r="P41" i="9"/>
  <c r="O41" i="9"/>
  <c r="N41" i="9"/>
  <c r="M41" i="9"/>
  <c r="L41" i="9"/>
  <c r="J41" i="9"/>
  <c r="H41" i="9"/>
  <c r="E41" i="9"/>
  <c r="D41" i="9"/>
  <c r="AN41" i="9" s="1"/>
  <c r="C41" i="9"/>
  <c r="B41" i="9"/>
  <c r="AG40" i="9"/>
  <c r="AA40" i="9"/>
  <c r="Z40" i="9"/>
  <c r="X40" i="9"/>
  <c r="W40" i="9"/>
  <c r="V40" i="9"/>
  <c r="U40" i="9"/>
  <c r="T40" i="9"/>
  <c r="R40" i="9"/>
  <c r="Q40" i="9"/>
  <c r="P40" i="9"/>
  <c r="O40" i="9"/>
  <c r="N40" i="9"/>
  <c r="M40" i="9"/>
  <c r="L40" i="9"/>
  <c r="J40" i="9"/>
  <c r="H40" i="9"/>
  <c r="E40" i="9"/>
  <c r="D40" i="9"/>
  <c r="AN40" i="9" s="1"/>
  <c r="C40" i="9"/>
  <c r="B40" i="9"/>
  <c r="AG39" i="9"/>
  <c r="AA39" i="9"/>
  <c r="Z39" i="9"/>
  <c r="X39" i="9"/>
  <c r="W39" i="9"/>
  <c r="V39" i="9"/>
  <c r="U39" i="9"/>
  <c r="T39" i="9"/>
  <c r="R39" i="9"/>
  <c r="Q39" i="9"/>
  <c r="P39" i="9"/>
  <c r="O39" i="9"/>
  <c r="N39" i="9"/>
  <c r="M39" i="9"/>
  <c r="L39" i="9"/>
  <c r="J39" i="9"/>
  <c r="H39" i="9"/>
  <c r="E39" i="9"/>
  <c r="D39" i="9"/>
  <c r="AN39" i="9" s="1"/>
  <c r="C39" i="9"/>
  <c r="B39" i="9"/>
  <c r="AG38" i="9"/>
  <c r="AA38" i="9"/>
  <c r="Z38" i="9"/>
  <c r="X38" i="9"/>
  <c r="W38" i="9"/>
  <c r="V38" i="9"/>
  <c r="U38" i="9"/>
  <c r="T38" i="9"/>
  <c r="R38" i="9"/>
  <c r="Q38" i="9"/>
  <c r="P38" i="9"/>
  <c r="O38" i="9"/>
  <c r="N38" i="9"/>
  <c r="M38" i="9"/>
  <c r="L38" i="9"/>
  <c r="J38" i="9"/>
  <c r="H38" i="9"/>
  <c r="E38" i="9"/>
  <c r="D38" i="9"/>
  <c r="AN38" i="9" s="1"/>
  <c r="C38" i="9"/>
  <c r="B38" i="9"/>
  <c r="AG37" i="9"/>
  <c r="AA37" i="9"/>
  <c r="Z37" i="9"/>
  <c r="X37" i="9"/>
  <c r="W37" i="9"/>
  <c r="V37" i="9"/>
  <c r="U37" i="9"/>
  <c r="T37" i="9"/>
  <c r="R37" i="9"/>
  <c r="Q37" i="9"/>
  <c r="P37" i="9"/>
  <c r="O37" i="9"/>
  <c r="N37" i="9"/>
  <c r="M37" i="9"/>
  <c r="L37" i="9"/>
  <c r="J37" i="9"/>
  <c r="H37" i="9"/>
  <c r="E37" i="9"/>
  <c r="D37" i="9"/>
  <c r="AN37" i="9" s="1"/>
  <c r="C37" i="9"/>
  <c r="B37" i="9"/>
  <c r="AG36" i="9"/>
  <c r="AA36" i="9"/>
  <c r="Z36" i="9"/>
  <c r="X36" i="9"/>
  <c r="W36" i="9"/>
  <c r="V36" i="9"/>
  <c r="U36" i="9"/>
  <c r="T36" i="9"/>
  <c r="R36" i="9"/>
  <c r="Q36" i="9"/>
  <c r="P36" i="9"/>
  <c r="O36" i="9"/>
  <c r="N36" i="9"/>
  <c r="M36" i="9"/>
  <c r="L36" i="9"/>
  <c r="J36" i="9"/>
  <c r="H36" i="9"/>
  <c r="E36" i="9"/>
  <c r="D36" i="9"/>
  <c r="AN36" i="9" s="1"/>
  <c r="C36" i="9"/>
  <c r="B36" i="9"/>
  <c r="AG35" i="9"/>
  <c r="AA35" i="9"/>
  <c r="Z35" i="9"/>
  <c r="X35" i="9"/>
  <c r="W35" i="9"/>
  <c r="V35" i="9"/>
  <c r="U35" i="9"/>
  <c r="T35" i="9"/>
  <c r="R35" i="9"/>
  <c r="Q35" i="9"/>
  <c r="P35" i="9"/>
  <c r="O35" i="9"/>
  <c r="N35" i="9"/>
  <c r="M35" i="9"/>
  <c r="L35" i="9"/>
  <c r="J35" i="9"/>
  <c r="H35" i="9"/>
  <c r="E35" i="9"/>
  <c r="D35" i="9"/>
  <c r="AN35" i="9" s="1"/>
  <c r="C35" i="9"/>
  <c r="B35" i="9"/>
  <c r="AG34" i="9"/>
  <c r="AA34" i="9"/>
  <c r="Z34" i="9"/>
  <c r="X34" i="9"/>
  <c r="W34" i="9"/>
  <c r="V34" i="9"/>
  <c r="U34" i="9"/>
  <c r="T34" i="9"/>
  <c r="R34" i="9"/>
  <c r="Q34" i="9"/>
  <c r="P34" i="9"/>
  <c r="O34" i="9"/>
  <c r="N34" i="9"/>
  <c r="M34" i="9"/>
  <c r="L34" i="9"/>
  <c r="J34" i="9"/>
  <c r="H34" i="9"/>
  <c r="E34" i="9"/>
  <c r="D34" i="9"/>
  <c r="AN34" i="9" s="1"/>
  <c r="C34" i="9"/>
  <c r="B34" i="9"/>
  <c r="AG33" i="9"/>
  <c r="AA33" i="9"/>
  <c r="Z33" i="9"/>
  <c r="X33" i="9"/>
  <c r="W33" i="9"/>
  <c r="V33" i="9"/>
  <c r="U33" i="9"/>
  <c r="T33" i="9"/>
  <c r="R33" i="9"/>
  <c r="Q33" i="9"/>
  <c r="P33" i="9"/>
  <c r="O33" i="9"/>
  <c r="N33" i="9"/>
  <c r="M33" i="9"/>
  <c r="L33" i="9"/>
  <c r="J33" i="9"/>
  <c r="H33" i="9"/>
  <c r="E33" i="9"/>
  <c r="D33" i="9"/>
  <c r="AN33" i="9" s="1"/>
  <c r="C33" i="9"/>
  <c r="B33" i="9"/>
  <c r="AG32" i="9"/>
  <c r="AA32" i="9"/>
  <c r="Z32" i="9"/>
  <c r="X32" i="9"/>
  <c r="W32" i="9"/>
  <c r="V32" i="9"/>
  <c r="U32" i="9"/>
  <c r="T32" i="9"/>
  <c r="R32" i="9"/>
  <c r="Q32" i="9"/>
  <c r="P32" i="9"/>
  <c r="O32" i="9"/>
  <c r="N32" i="9"/>
  <c r="M32" i="9"/>
  <c r="L32" i="9"/>
  <c r="J32" i="9"/>
  <c r="H32" i="9"/>
  <c r="E32" i="9"/>
  <c r="D32" i="9"/>
  <c r="AN32" i="9" s="1"/>
  <c r="C32" i="9"/>
  <c r="B32" i="9"/>
  <c r="AG31" i="9"/>
  <c r="AA31" i="9"/>
  <c r="Z31" i="9"/>
  <c r="X31" i="9"/>
  <c r="W31" i="9"/>
  <c r="V31" i="9"/>
  <c r="U31" i="9"/>
  <c r="T31" i="9"/>
  <c r="R31" i="9"/>
  <c r="Q31" i="9"/>
  <c r="P31" i="9"/>
  <c r="O31" i="9"/>
  <c r="N31" i="9"/>
  <c r="M31" i="9"/>
  <c r="L31" i="9"/>
  <c r="J31" i="9"/>
  <c r="H31" i="9"/>
  <c r="E31" i="9"/>
  <c r="D31" i="9"/>
  <c r="AN31" i="9" s="1"/>
  <c r="C31" i="9"/>
  <c r="B31" i="9"/>
  <c r="AG30" i="9"/>
  <c r="AA30" i="9"/>
  <c r="Z30" i="9"/>
  <c r="X30" i="9"/>
  <c r="W30" i="9"/>
  <c r="V30" i="9"/>
  <c r="U30" i="9"/>
  <c r="T30" i="9"/>
  <c r="R30" i="9"/>
  <c r="Q30" i="9"/>
  <c r="P30" i="9"/>
  <c r="O30" i="9"/>
  <c r="N30" i="9"/>
  <c r="M30" i="9"/>
  <c r="L30" i="9"/>
  <c r="J30" i="9"/>
  <c r="H30" i="9"/>
  <c r="E30" i="9"/>
  <c r="D30" i="9"/>
  <c r="AN30" i="9" s="1"/>
  <c r="C30" i="9"/>
  <c r="B30" i="9"/>
  <c r="AG29" i="9"/>
  <c r="AA29" i="9"/>
  <c r="Z29" i="9"/>
  <c r="X29" i="9"/>
  <c r="W29" i="9"/>
  <c r="V29" i="9"/>
  <c r="U29" i="9"/>
  <c r="T29" i="9"/>
  <c r="R29" i="9"/>
  <c r="Q29" i="9"/>
  <c r="P29" i="9"/>
  <c r="O29" i="9"/>
  <c r="N29" i="9"/>
  <c r="M29" i="9"/>
  <c r="L29" i="9"/>
  <c r="J29" i="9"/>
  <c r="H29" i="9"/>
  <c r="E29" i="9"/>
  <c r="D29" i="9"/>
  <c r="AN29" i="9" s="1"/>
  <c r="C29" i="9"/>
  <c r="B29" i="9"/>
  <c r="AG28" i="9"/>
  <c r="AA28" i="9"/>
  <c r="Z28" i="9"/>
  <c r="X28" i="9"/>
  <c r="W28" i="9"/>
  <c r="V28" i="9"/>
  <c r="U28" i="9"/>
  <c r="T28" i="9"/>
  <c r="R28" i="9"/>
  <c r="Q28" i="9"/>
  <c r="P28" i="9"/>
  <c r="O28" i="9"/>
  <c r="N28" i="9"/>
  <c r="M28" i="9"/>
  <c r="L28" i="9"/>
  <c r="J28" i="9"/>
  <c r="H28" i="9"/>
  <c r="E28" i="9"/>
  <c r="D28" i="9"/>
  <c r="AN28" i="9" s="1"/>
  <c r="C28" i="9"/>
  <c r="B28" i="9"/>
  <c r="AG27" i="9"/>
  <c r="AA27" i="9"/>
  <c r="Z27" i="9"/>
  <c r="X27" i="9"/>
  <c r="W27" i="9"/>
  <c r="V27" i="9"/>
  <c r="U27" i="9"/>
  <c r="T27" i="9"/>
  <c r="R27" i="9"/>
  <c r="Q27" i="9"/>
  <c r="P27" i="9"/>
  <c r="O27" i="9"/>
  <c r="N27" i="9"/>
  <c r="M27" i="9"/>
  <c r="L27" i="9"/>
  <c r="J27" i="9"/>
  <c r="H27" i="9"/>
  <c r="E27" i="9"/>
  <c r="D27" i="9"/>
  <c r="AN27" i="9" s="1"/>
  <c r="C27" i="9"/>
  <c r="B27" i="9"/>
  <c r="AG26" i="9"/>
  <c r="AA26" i="9"/>
  <c r="Z26" i="9"/>
  <c r="X26" i="9"/>
  <c r="W26" i="9"/>
  <c r="V26" i="9"/>
  <c r="U26" i="9"/>
  <c r="T26" i="9"/>
  <c r="R26" i="9"/>
  <c r="Q26" i="9"/>
  <c r="P26" i="9"/>
  <c r="O26" i="9"/>
  <c r="N26" i="9"/>
  <c r="M26" i="9"/>
  <c r="L26" i="9"/>
  <c r="J26" i="9"/>
  <c r="H26" i="9"/>
  <c r="E26" i="9"/>
  <c r="D26" i="9"/>
  <c r="AN26" i="9" s="1"/>
  <c r="C26" i="9"/>
  <c r="B26" i="9"/>
  <c r="AG25" i="9"/>
  <c r="AA25" i="9"/>
  <c r="Z25" i="9"/>
  <c r="X25" i="9"/>
  <c r="W25" i="9"/>
  <c r="V25" i="9"/>
  <c r="U25" i="9"/>
  <c r="T25" i="9"/>
  <c r="R25" i="9"/>
  <c r="Q25" i="9"/>
  <c r="P25" i="9"/>
  <c r="O25" i="9"/>
  <c r="N25" i="9"/>
  <c r="M25" i="9"/>
  <c r="L25" i="9"/>
  <c r="J25" i="9"/>
  <c r="H25" i="9"/>
  <c r="E25" i="9"/>
  <c r="D25" i="9"/>
  <c r="AN25" i="9" s="1"/>
  <c r="C25" i="9"/>
  <c r="B25" i="9"/>
  <c r="AG24" i="9"/>
  <c r="AA24" i="9"/>
  <c r="Z24" i="9"/>
  <c r="X24" i="9"/>
  <c r="W24" i="9"/>
  <c r="V24" i="9"/>
  <c r="U24" i="9"/>
  <c r="T24" i="9"/>
  <c r="R24" i="9"/>
  <c r="Q24" i="9"/>
  <c r="P24" i="9"/>
  <c r="O24" i="9"/>
  <c r="N24" i="9"/>
  <c r="M24" i="9"/>
  <c r="L24" i="9"/>
  <c r="J24" i="9"/>
  <c r="H24" i="9"/>
  <c r="E24" i="9"/>
  <c r="D24" i="9"/>
  <c r="AN24" i="9" s="1"/>
  <c r="C24" i="9"/>
  <c r="B24" i="9"/>
  <c r="AG23" i="9"/>
  <c r="AA23" i="9"/>
  <c r="Z23" i="9"/>
  <c r="X23" i="9"/>
  <c r="W23" i="9"/>
  <c r="V23" i="9"/>
  <c r="U23" i="9"/>
  <c r="T23" i="9"/>
  <c r="R23" i="9"/>
  <c r="Q23" i="9"/>
  <c r="P23" i="9"/>
  <c r="O23" i="9"/>
  <c r="N23" i="9"/>
  <c r="M23" i="9"/>
  <c r="L23" i="9"/>
  <c r="J23" i="9"/>
  <c r="H23" i="9"/>
  <c r="E23" i="9"/>
  <c r="D23" i="9"/>
  <c r="AN23" i="9" s="1"/>
  <c r="C23" i="9"/>
  <c r="B23" i="9"/>
  <c r="AG22" i="9"/>
  <c r="AA22" i="9"/>
  <c r="Z22" i="9"/>
  <c r="X22" i="9"/>
  <c r="W22" i="9"/>
  <c r="V22" i="9"/>
  <c r="U22" i="9"/>
  <c r="T22" i="9"/>
  <c r="R22" i="9"/>
  <c r="Q22" i="9"/>
  <c r="P22" i="9"/>
  <c r="O22" i="9"/>
  <c r="N22" i="9"/>
  <c r="M22" i="9"/>
  <c r="L22" i="9"/>
  <c r="J22" i="9"/>
  <c r="H22" i="9"/>
  <c r="E22" i="9"/>
  <c r="D22" i="9"/>
  <c r="AN22" i="9" s="1"/>
  <c r="C22" i="9"/>
  <c r="B22" i="9"/>
  <c r="AG21" i="9"/>
  <c r="AA21" i="9"/>
  <c r="Z21" i="9"/>
  <c r="X21" i="9"/>
  <c r="W21" i="9"/>
  <c r="V21" i="9"/>
  <c r="U21" i="9"/>
  <c r="T21" i="9"/>
  <c r="R21" i="9"/>
  <c r="Q21" i="9"/>
  <c r="P21" i="9"/>
  <c r="O21" i="9"/>
  <c r="N21" i="9"/>
  <c r="M21" i="9"/>
  <c r="L21" i="9"/>
  <c r="J21" i="9"/>
  <c r="H21" i="9"/>
  <c r="E21" i="9"/>
  <c r="D21" i="9"/>
  <c r="AN21" i="9" s="1"/>
  <c r="C21" i="9"/>
  <c r="B21" i="9"/>
  <c r="AG20" i="9"/>
  <c r="AA20" i="9"/>
  <c r="Z20" i="9"/>
  <c r="X20" i="9"/>
  <c r="W20" i="9"/>
  <c r="V20" i="9"/>
  <c r="U20" i="9"/>
  <c r="T20" i="9"/>
  <c r="R20" i="9"/>
  <c r="Q20" i="9"/>
  <c r="P20" i="9"/>
  <c r="O20" i="9"/>
  <c r="N20" i="9"/>
  <c r="M20" i="9"/>
  <c r="L20" i="9"/>
  <c r="J20" i="9"/>
  <c r="H20" i="9"/>
  <c r="E20" i="9"/>
  <c r="D20" i="9"/>
  <c r="AN20" i="9" s="1"/>
  <c r="C20" i="9"/>
  <c r="B20" i="9"/>
  <c r="AG19" i="9"/>
  <c r="AA19" i="9"/>
  <c r="Z19" i="9"/>
  <c r="X19" i="9"/>
  <c r="W19" i="9"/>
  <c r="V19" i="9"/>
  <c r="U19" i="9"/>
  <c r="T19" i="9"/>
  <c r="R19" i="9"/>
  <c r="Q19" i="9"/>
  <c r="P19" i="9"/>
  <c r="O19" i="9"/>
  <c r="N19" i="9"/>
  <c r="M19" i="9"/>
  <c r="L19" i="9"/>
  <c r="J19" i="9"/>
  <c r="H19" i="9"/>
  <c r="E19" i="9"/>
  <c r="D19" i="9"/>
  <c r="AN19" i="9" s="1"/>
  <c r="C19" i="9"/>
  <c r="B19" i="9"/>
  <c r="AG18" i="9"/>
  <c r="AA18" i="9"/>
  <c r="Z18" i="9"/>
  <c r="X18" i="9"/>
  <c r="W18" i="9"/>
  <c r="V18" i="9"/>
  <c r="U18" i="9"/>
  <c r="T18" i="9"/>
  <c r="R18" i="9"/>
  <c r="Q18" i="9"/>
  <c r="P18" i="9"/>
  <c r="O18" i="9"/>
  <c r="N18" i="9"/>
  <c r="M18" i="9"/>
  <c r="L18" i="9"/>
  <c r="J18" i="9"/>
  <c r="H18" i="9"/>
  <c r="E18" i="9"/>
  <c r="D18" i="9"/>
  <c r="AN18" i="9" s="1"/>
  <c r="C18" i="9"/>
  <c r="B18" i="9"/>
  <c r="AG17" i="9"/>
  <c r="AA17" i="9"/>
  <c r="Z17" i="9"/>
  <c r="X17" i="9"/>
  <c r="W17" i="9"/>
  <c r="V17" i="9"/>
  <c r="U17" i="9"/>
  <c r="T17" i="9"/>
  <c r="R17" i="9"/>
  <c r="Q17" i="9"/>
  <c r="P17" i="9"/>
  <c r="O17" i="9"/>
  <c r="N17" i="9"/>
  <c r="M17" i="9"/>
  <c r="L17" i="9"/>
  <c r="J17" i="9"/>
  <c r="H17" i="9"/>
  <c r="E17" i="9"/>
  <c r="D17" i="9"/>
  <c r="AN17" i="9" s="1"/>
  <c r="C17" i="9"/>
  <c r="B17" i="9"/>
  <c r="AG16" i="9"/>
  <c r="AA16" i="9"/>
  <c r="Z16" i="9"/>
  <c r="X16" i="9"/>
  <c r="W16" i="9"/>
  <c r="V16" i="9"/>
  <c r="U16" i="9"/>
  <c r="T16" i="9"/>
  <c r="R16" i="9"/>
  <c r="Q16" i="9"/>
  <c r="P16" i="9"/>
  <c r="O16" i="9"/>
  <c r="N16" i="9"/>
  <c r="M16" i="9"/>
  <c r="L16" i="9"/>
  <c r="J16" i="9"/>
  <c r="H16" i="9"/>
  <c r="E16" i="9"/>
  <c r="D16" i="9"/>
  <c r="AN16" i="9" s="1"/>
  <c r="C16" i="9"/>
  <c r="B16" i="9"/>
  <c r="AG15" i="9"/>
  <c r="AA15" i="9"/>
  <c r="Z15" i="9"/>
  <c r="X15" i="9"/>
  <c r="W15" i="9"/>
  <c r="V15" i="9"/>
  <c r="U15" i="9"/>
  <c r="T15" i="9"/>
  <c r="R15" i="9"/>
  <c r="Q15" i="9"/>
  <c r="P15" i="9"/>
  <c r="O15" i="9"/>
  <c r="N15" i="9"/>
  <c r="M15" i="9"/>
  <c r="L15" i="9"/>
  <c r="J15" i="9"/>
  <c r="H15" i="9"/>
  <c r="E15" i="9"/>
  <c r="D15" i="9"/>
  <c r="AN15" i="9" s="1"/>
  <c r="C15" i="9"/>
  <c r="B15" i="9"/>
  <c r="AG14" i="9"/>
  <c r="AA14" i="9"/>
  <c r="Z14" i="9"/>
  <c r="X14" i="9"/>
  <c r="W14" i="9"/>
  <c r="V14" i="9"/>
  <c r="U14" i="9"/>
  <c r="T14" i="9"/>
  <c r="R14" i="9"/>
  <c r="Q14" i="9"/>
  <c r="P14" i="9"/>
  <c r="O14" i="9"/>
  <c r="N14" i="9"/>
  <c r="M14" i="9"/>
  <c r="L14" i="9"/>
  <c r="E14" i="9"/>
  <c r="D14" i="9"/>
  <c r="AN14" i="9" s="1"/>
  <c r="C14" i="9"/>
  <c r="B14" i="9"/>
  <c r="AG13" i="9"/>
  <c r="AA13" i="9"/>
  <c r="Z13" i="9"/>
  <c r="X13" i="9"/>
  <c r="W13" i="9"/>
  <c r="V13" i="9"/>
  <c r="U13" i="9"/>
  <c r="T13" i="9"/>
  <c r="R13" i="9"/>
  <c r="Q13" i="9"/>
  <c r="P13" i="9"/>
  <c r="O13" i="9"/>
  <c r="N13" i="9"/>
  <c r="M13" i="9"/>
  <c r="L13" i="9"/>
  <c r="E13" i="9"/>
  <c r="D13" i="9"/>
  <c r="AN13" i="9" s="1"/>
  <c r="C13" i="9"/>
  <c r="B13" i="9"/>
  <c r="AG12" i="9"/>
  <c r="AA12" i="9"/>
  <c r="Z12" i="9"/>
  <c r="X12" i="9"/>
  <c r="W12" i="9"/>
  <c r="V12" i="9"/>
  <c r="U12" i="9"/>
  <c r="T12" i="9"/>
  <c r="R12" i="9"/>
  <c r="Q12" i="9"/>
  <c r="P12" i="9"/>
  <c r="O12" i="9"/>
  <c r="N12" i="9"/>
  <c r="M12" i="9"/>
  <c r="L12" i="9"/>
  <c r="E12" i="9"/>
  <c r="D12" i="9"/>
  <c r="AN12" i="9" s="1"/>
  <c r="C12" i="9"/>
  <c r="B12" i="9"/>
  <c r="AG11" i="9"/>
  <c r="AA11" i="9"/>
  <c r="Z11" i="9"/>
  <c r="X11" i="9"/>
  <c r="W11" i="9"/>
  <c r="V11" i="9"/>
  <c r="U11" i="9"/>
  <c r="T11" i="9"/>
  <c r="R11" i="9"/>
  <c r="Q11" i="9"/>
  <c r="P11" i="9"/>
  <c r="O11" i="9"/>
  <c r="N11" i="9"/>
  <c r="M11" i="9"/>
  <c r="L11" i="9"/>
  <c r="E11" i="9"/>
  <c r="D11" i="9"/>
  <c r="AN11" i="9" s="1"/>
  <c r="AO11" i="9" s="1"/>
  <c r="C11" i="9"/>
  <c r="B11" i="9"/>
  <c r="AG10" i="9"/>
  <c r="AA10" i="9"/>
  <c r="Z10" i="9"/>
  <c r="X10" i="9"/>
  <c r="W10" i="9"/>
  <c r="V10" i="9"/>
  <c r="U10" i="9"/>
  <c r="T10" i="9"/>
  <c r="R10" i="9"/>
  <c r="Q10" i="9"/>
  <c r="P10" i="9"/>
  <c r="O10" i="9"/>
  <c r="N10" i="9"/>
  <c r="M10" i="9"/>
  <c r="L10" i="9"/>
  <c r="E10" i="9"/>
  <c r="D10" i="9"/>
  <c r="AN10" i="9" s="1"/>
  <c r="C10" i="9"/>
  <c r="B10" i="9"/>
  <c r="AG9" i="9"/>
  <c r="AA9" i="9"/>
  <c r="Z9" i="9"/>
  <c r="X9" i="9"/>
  <c r="W9" i="9"/>
  <c r="V9" i="9"/>
  <c r="U9" i="9"/>
  <c r="T9" i="9"/>
  <c r="R9" i="9"/>
  <c r="Q9" i="9"/>
  <c r="P9" i="9"/>
  <c r="O9" i="9"/>
  <c r="N9" i="9"/>
  <c r="M9" i="9"/>
  <c r="L9" i="9"/>
  <c r="E9" i="9"/>
  <c r="D9" i="9"/>
  <c r="AN9" i="9" s="1"/>
  <c r="C9" i="9"/>
  <c r="B9" i="9"/>
  <c r="AG8" i="9"/>
  <c r="AA8" i="9"/>
  <c r="Z8" i="9"/>
  <c r="X8" i="9"/>
  <c r="W8" i="9"/>
  <c r="V8" i="9"/>
  <c r="U8" i="9"/>
  <c r="T8" i="9"/>
  <c r="R8" i="9"/>
  <c r="Q8" i="9"/>
  <c r="P8" i="9"/>
  <c r="O8" i="9"/>
  <c r="N8" i="9"/>
  <c r="M8" i="9"/>
  <c r="L8" i="9"/>
  <c r="E8" i="9"/>
  <c r="D8" i="9"/>
  <c r="AN8" i="9" s="1"/>
  <c r="AO8" i="9" s="1"/>
  <c r="C8" i="9"/>
  <c r="B8" i="9"/>
  <c r="AG7" i="9"/>
  <c r="AA7" i="9"/>
  <c r="Z7" i="9"/>
  <c r="X7" i="9"/>
  <c r="W7" i="9"/>
  <c r="V7" i="9"/>
  <c r="U7" i="9"/>
  <c r="T7" i="9"/>
  <c r="R7" i="9"/>
  <c r="Q7" i="9"/>
  <c r="P7" i="9"/>
  <c r="O7" i="9"/>
  <c r="N7" i="9"/>
  <c r="M7" i="9"/>
  <c r="L7" i="9"/>
  <c r="E7" i="9"/>
  <c r="D7" i="9"/>
  <c r="AN7" i="9" s="1"/>
  <c r="C7" i="9"/>
  <c r="B7" i="9"/>
  <c r="AG6" i="9"/>
  <c r="AA6" i="9"/>
  <c r="Z6" i="9"/>
  <c r="X6" i="9"/>
  <c r="W6" i="9"/>
  <c r="V6" i="9"/>
  <c r="U6" i="9"/>
  <c r="T6" i="9"/>
  <c r="R6" i="9"/>
  <c r="Q6" i="9"/>
  <c r="P6" i="9"/>
  <c r="O6" i="9"/>
  <c r="N6" i="9"/>
  <c r="M6" i="9"/>
  <c r="L6" i="9"/>
  <c r="E6" i="9"/>
  <c r="D6" i="9"/>
  <c r="AN6" i="9" s="1"/>
  <c r="AO6" i="9" s="1"/>
  <c r="C6" i="9"/>
  <c r="B6" i="9"/>
  <c r="AG5" i="9"/>
  <c r="AA5" i="9"/>
  <c r="Z5" i="9"/>
  <c r="X5" i="9"/>
  <c r="W5" i="9"/>
  <c r="V5" i="9"/>
  <c r="U5" i="9"/>
  <c r="T5" i="9"/>
  <c r="R5" i="9"/>
  <c r="Q5" i="9"/>
  <c r="P5" i="9"/>
  <c r="O5" i="9"/>
  <c r="N5" i="9"/>
  <c r="M5" i="9"/>
  <c r="L5" i="9"/>
  <c r="E5" i="9"/>
  <c r="D5" i="9"/>
  <c r="AN5" i="9" s="1"/>
  <c r="C5" i="9"/>
  <c r="B5" i="9"/>
  <c r="AG4" i="9"/>
  <c r="AA4" i="9"/>
  <c r="Z4" i="9"/>
  <c r="X4" i="9"/>
  <c r="W4" i="9"/>
  <c r="V4" i="9"/>
  <c r="U4" i="9"/>
  <c r="T4" i="9"/>
  <c r="R4" i="9"/>
  <c r="Q4" i="9"/>
  <c r="P4" i="9"/>
  <c r="O4" i="9"/>
  <c r="N4" i="9"/>
  <c r="M4" i="9"/>
  <c r="L4" i="9"/>
  <c r="E4" i="9"/>
  <c r="D4" i="9"/>
  <c r="AN4" i="9" s="1"/>
  <c r="C4" i="9"/>
  <c r="B4" i="9"/>
  <c r="AG3" i="9"/>
  <c r="AA3" i="9"/>
  <c r="Z3" i="9"/>
  <c r="X3" i="9"/>
  <c r="W3" i="9"/>
  <c r="V3" i="9"/>
  <c r="U3" i="9"/>
  <c r="T3" i="9"/>
  <c r="R3" i="9"/>
  <c r="Q3" i="9"/>
  <c r="P3" i="9"/>
  <c r="O3" i="9"/>
  <c r="N3" i="9"/>
  <c r="M3" i="9"/>
  <c r="L3" i="9"/>
  <c r="E3" i="9"/>
  <c r="D3" i="9"/>
  <c r="AN3" i="9" s="1"/>
  <c r="C3" i="9"/>
  <c r="B3" i="9"/>
  <c r="AG101" i="8"/>
  <c r="AA101" i="8"/>
  <c r="Z101" i="8"/>
  <c r="X101" i="8"/>
  <c r="W101" i="8"/>
  <c r="V101" i="8"/>
  <c r="U101" i="8"/>
  <c r="T101" i="8"/>
  <c r="R101" i="8"/>
  <c r="Q101" i="8"/>
  <c r="P101" i="8"/>
  <c r="O101" i="8"/>
  <c r="N101" i="8"/>
  <c r="M101" i="8"/>
  <c r="L101" i="8"/>
  <c r="J101" i="8"/>
  <c r="H101" i="8"/>
  <c r="F101" i="8"/>
  <c r="G101" i="8" s="1"/>
  <c r="E101" i="8"/>
  <c r="D101" i="8"/>
  <c r="AN101" i="8" s="1"/>
  <c r="AO101" i="8" s="1"/>
  <c r="C101" i="8"/>
  <c r="B101" i="8"/>
  <c r="AG100" i="8"/>
  <c r="AA100" i="8"/>
  <c r="Z100" i="8"/>
  <c r="X100" i="8"/>
  <c r="W100" i="8"/>
  <c r="V100" i="8"/>
  <c r="U100" i="8"/>
  <c r="T100" i="8"/>
  <c r="R100" i="8"/>
  <c r="Q100" i="8"/>
  <c r="P100" i="8"/>
  <c r="O100" i="8"/>
  <c r="N100" i="8"/>
  <c r="M100" i="8"/>
  <c r="L100" i="8"/>
  <c r="J100" i="8"/>
  <c r="H100" i="8"/>
  <c r="F100" i="8"/>
  <c r="G100" i="8" s="1"/>
  <c r="E100" i="8"/>
  <c r="D100" i="8"/>
  <c r="AN100" i="8" s="1"/>
  <c r="C100" i="8"/>
  <c r="B100" i="8"/>
  <c r="AG99" i="8"/>
  <c r="AA99" i="8"/>
  <c r="Z99" i="8"/>
  <c r="X99" i="8"/>
  <c r="W99" i="8"/>
  <c r="V99" i="8"/>
  <c r="U99" i="8"/>
  <c r="T99" i="8"/>
  <c r="R99" i="8"/>
  <c r="Q99" i="8"/>
  <c r="P99" i="8"/>
  <c r="O99" i="8"/>
  <c r="N99" i="8"/>
  <c r="M99" i="8"/>
  <c r="L99" i="8"/>
  <c r="J99" i="8"/>
  <c r="H99" i="8"/>
  <c r="F99" i="8"/>
  <c r="G99" i="8" s="1"/>
  <c r="E99" i="8"/>
  <c r="D99" i="8"/>
  <c r="AN99" i="8" s="1"/>
  <c r="C99" i="8"/>
  <c r="B99" i="8"/>
  <c r="AG98" i="8"/>
  <c r="AA98" i="8"/>
  <c r="Z98" i="8"/>
  <c r="X98" i="8"/>
  <c r="W98" i="8"/>
  <c r="V98" i="8"/>
  <c r="U98" i="8"/>
  <c r="T98" i="8"/>
  <c r="R98" i="8"/>
  <c r="Q98" i="8"/>
  <c r="P98" i="8"/>
  <c r="O98" i="8"/>
  <c r="N98" i="8"/>
  <c r="M98" i="8"/>
  <c r="L98" i="8"/>
  <c r="J98" i="8"/>
  <c r="H98" i="8"/>
  <c r="F98" i="8"/>
  <c r="G98" i="8" s="1"/>
  <c r="E98" i="8"/>
  <c r="D98" i="8"/>
  <c r="AN98" i="8" s="1"/>
  <c r="C98" i="8"/>
  <c r="B98" i="8"/>
  <c r="AG97" i="8"/>
  <c r="AA97" i="8"/>
  <c r="Z97" i="8"/>
  <c r="X97" i="8"/>
  <c r="W97" i="8"/>
  <c r="V97" i="8"/>
  <c r="U97" i="8"/>
  <c r="T97" i="8"/>
  <c r="R97" i="8"/>
  <c r="Q97" i="8"/>
  <c r="P97" i="8"/>
  <c r="O97" i="8"/>
  <c r="N97" i="8"/>
  <c r="M97" i="8"/>
  <c r="L97" i="8"/>
  <c r="J97" i="8"/>
  <c r="H97" i="8"/>
  <c r="F97" i="8"/>
  <c r="G97" i="8" s="1"/>
  <c r="E97" i="8"/>
  <c r="D97" i="8"/>
  <c r="AN97" i="8" s="1"/>
  <c r="C97" i="8"/>
  <c r="B97" i="8"/>
  <c r="AG96" i="8"/>
  <c r="AA96" i="8"/>
  <c r="Z96" i="8"/>
  <c r="X96" i="8"/>
  <c r="W96" i="8"/>
  <c r="V96" i="8"/>
  <c r="U96" i="8"/>
  <c r="T96" i="8"/>
  <c r="R96" i="8"/>
  <c r="Q96" i="8"/>
  <c r="P96" i="8"/>
  <c r="O96" i="8"/>
  <c r="N96" i="8"/>
  <c r="M96" i="8"/>
  <c r="L96" i="8"/>
  <c r="J96" i="8"/>
  <c r="H96" i="8"/>
  <c r="F96" i="8"/>
  <c r="G96" i="8" s="1"/>
  <c r="E96" i="8"/>
  <c r="D96" i="8"/>
  <c r="AN96" i="8" s="1"/>
  <c r="C96" i="8"/>
  <c r="B96" i="8"/>
  <c r="AG95" i="8"/>
  <c r="AA95" i="8"/>
  <c r="Z95" i="8"/>
  <c r="X95" i="8"/>
  <c r="W95" i="8"/>
  <c r="V95" i="8"/>
  <c r="U95" i="8"/>
  <c r="T95" i="8"/>
  <c r="R95" i="8"/>
  <c r="Q95" i="8"/>
  <c r="P95" i="8"/>
  <c r="O95" i="8"/>
  <c r="N95" i="8"/>
  <c r="M95" i="8"/>
  <c r="L95" i="8"/>
  <c r="J95" i="8"/>
  <c r="H95" i="8"/>
  <c r="F95" i="8"/>
  <c r="G95" i="8" s="1"/>
  <c r="E95" i="8"/>
  <c r="D95" i="8"/>
  <c r="AN95" i="8" s="1"/>
  <c r="C95" i="8"/>
  <c r="B95" i="8"/>
  <c r="AG94" i="8"/>
  <c r="AA94" i="8"/>
  <c r="Z94" i="8"/>
  <c r="X94" i="8"/>
  <c r="W94" i="8"/>
  <c r="V94" i="8"/>
  <c r="U94" i="8"/>
  <c r="T94" i="8"/>
  <c r="R94" i="8"/>
  <c r="Q94" i="8"/>
  <c r="P94" i="8"/>
  <c r="O94" i="8"/>
  <c r="N94" i="8"/>
  <c r="M94" i="8"/>
  <c r="L94" i="8"/>
  <c r="J94" i="8"/>
  <c r="H94" i="8"/>
  <c r="F94" i="8"/>
  <c r="G94" i="8" s="1"/>
  <c r="E94" i="8"/>
  <c r="D94" i="8"/>
  <c r="AN94" i="8" s="1"/>
  <c r="C94" i="8"/>
  <c r="B94" i="8"/>
  <c r="AG93" i="8"/>
  <c r="AA93" i="8"/>
  <c r="Z93" i="8"/>
  <c r="X93" i="8"/>
  <c r="W93" i="8"/>
  <c r="V93" i="8"/>
  <c r="U93" i="8"/>
  <c r="T93" i="8"/>
  <c r="R93" i="8"/>
  <c r="Q93" i="8"/>
  <c r="P93" i="8"/>
  <c r="O93" i="8"/>
  <c r="N93" i="8"/>
  <c r="M93" i="8"/>
  <c r="L93" i="8"/>
  <c r="J93" i="8"/>
  <c r="H93" i="8"/>
  <c r="F93" i="8"/>
  <c r="G93" i="8" s="1"/>
  <c r="E93" i="8"/>
  <c r="D93" i="8"/>
  <c r="AN93" i="8" s="1"/>
  <c r="C93" i="8"/>
  <c r="B93" i="8"/>
  <c r="AG92" i="8"/>
  <c r="AA92" i="8"/>
  <c r="Z92" i="8"/>
  <c r="X92" i="8"/>
  <c r="W92" i="8"/>
  <c r="V92" i="8"/>
  <c r="U92" i="8"/>
  <c r="T92" i="8"/>
  <c r="R92" i="8"/>
  <c r="Q92" i="8"/>
  <c r="P92" i="8"/>
  <c r="O92" i="8"/>
  <c r="N92" i="8"/>
  <c r="M92" i="8"/>
  <c r="L92" i="8"/>
  <c r="J92" i="8"/>
  <c r="H92" i="8"/>
  <c r="F92" i="8"/>
  <c r="G92" i="8" s="1"/>
  <c r="E92" i="8"/>
  <c r="D92" i="8"/>
  <c r="AN92" i="8" s="1"/>
  <c r="C92" i="8"/>
  <c r="B92" i="8"/>
  <c r="AG91" i="8"/>
  <c r="AA91" i="8"/>
  <c r="Z91" i="8"/>
  <c r="X91" i="8"/>
  <c r="W91" i="8"/>
  <c r="V91" i="8"/>
  <c r="U91" i="8"/>
  <c r="T91" i="8"/>
  <c r="R91" i="8"/>
  <c r="Q91" i="8"/>
  <c r="P91" i="8"/>
  <c r="O91" i="8"/>
  <c r="N91" i="8"/>
  <c r="M91" i="8"/>
  <c r="L91" i="8"/>
  <c r="J91" i="8"/>
  <c r="H91" i="8"/>
  <c r="F91" i="8"/>
  <c r="G91" i="8" s="1"/>
  <c r="E91" i="8"/>
  <c r="D91" i="8"/>
  <c r="AN91" i="8" s="1"/>
  <c r="C91" i="8"/>
  <c r="B91" i="8"/>
  <c r="AG90" i="8"/>
  <c r="AA90" i="8"/>
  <c r="Z90" i="8"/>
  <c r="X90" i="8"/>
  <c r="W90" i="8"/>
  <c r="V90" i="8"/>
  <c r="U90" i="8"/>
  <c r="T90" i="8"/>
  <c r="R90" i="8"/>
  <c r="Q90" i="8"/>
  <c r="P90" i="8"/>
  <c r="O90" i="8"/>
  <c r="N90" i="8"/>
  <c r="M90" i="8"/>
  <c r="L90" i="8"/>
  <c r="J90" i="8"/>
  <c r="H90" i="8"/>
  <c r="E90" i="8"/>
  <c r="D90" i="8"/>
  <c r="AN90" i="8" s="1"/>
  <c r="C90" i="8"/>
  <c r="B90" i="8"/>
  <c r="AG89" i="8"/>
  <c r="AA89" i="8"/>
  <c r="Z89" i="8"/>
  <c r="X89" i="8"/>
  <c r="W89" i="8"/>
  <c r="V89" i="8"/>
  <c r="U89" i="8"/>
  <c r="T89" i="8"/>
  <c r="R89" i="8"/>
  <c r="Q89" i="8"/>
  <c r="P89" i="8"/>
  <c r="O89" i="8"/>
  <c r="N89" i="8"/>
  <c r="M89" i="8"/>
  <c r="L89" i="8"/>
  <c r="J89" i="8"/>
  <c r="H89" i="8"/>
  <c r="E89" i="8"/>
  <c r="D89" i="8"/>
  <c r="AN89" i="8" s="1"/>
  <c r="C89" i="8"/>
  <c r="B89" i="8"/>
  <c r="AG88" i="8"/>
  <c r="AA88" i="8"/>
  <c r="Z88" i="8"/>
  <c r="X88" i="8"/>
  <c r="W88" i="8"/>
  <c r="V88" i="8"/>
  <c r="U88" i="8"/>
  <c r="T88" i="8"/>
  <c r="R88" i="8"/>
  <c r="Q88" i="8"/>
  <c r="P88" i="8"/>
  <c r="O88" i="8"/>
  <c r="N88" i="8"/>
  <c r="M88" i="8"/>
  <c r="L88" i="8"/>
  <c r="J88" i="8"/>
  <c r="H88" i="8"/>
  <c r="E88" i="8"/>
  <c r="D88" i="8"/>
  <c r="AN88" i="8" s="1"/>
  <c r="C88" i="8"/>
  <c r="B88" i="8"/>
  <c r="AG87" i="8"/>
  <c r="AA87" i="8"/>
  <c r="Z87" i="8"/>
  <c r="X87" i="8"/>
  <c r="W87" i="8"/>
  <c r="V87" i="8"/>
  <c r="U87" i="8"/>
  <c r="T87" i="8"/>
  <c r="R87" i="8"/>
  <c r="Q87" i="8"/>
  <c r="P87" i="8"/>
  <c r="O87" i="8"/>
  <c r="N87" i="8"/>
  <c r="M87" i="8"/>
  <c r="L87" i="8"/>
  <c r="J87" i="8"/>
  <c r="H87" i="8"/>
  <c r="E87" i="8"/>
  <c r="D87" i="8"/>
  <c r="AN87" i="8" s="1"/>
  <c r="C87" i="8"/>
  <c r="B87" i="8"/>
  <c r="AG86" i="8"/>
  <c r="AA86" i="8"/>
  <c r="Z86" i="8"/>
  <c r="X86" i="8"/>
  <c r="W86" i="8"/>
  <c r="V86" i="8"/>
  <c r="U86" i="8"/>
  <c r="T86" i="8"/>
  <c r="R86" i="8"/>
  <c r="Q86" i="8"/>
  <c r="P86" i="8"/>
  <c r="O86" i="8"/>
  <c r="N86" i="8"/>
  <c r="M86" i="8"/>
  <c r="L86" i="8"/>
  <c r="J86" i="8"/>
  <c r="H86" i="8"/>
  <c r="E86" i="8"/>
  <c r="D86" i="8"/>
  <c r="AN86" i="8" s="1"/>
  <c r="C86" i="8"/>
  <c r="B86" i="8"/>
  <c r="AG85" i="8"/>
  <c r="AA85" i="8"/>
  <c r="Z85" i="8"/>
  <c r="X85" i="8"/>
  <c r="W85" i="8"/>
  <c r="V85" i="8"/>
  <c r="U85" i="8"/>
  <c r="T85" i="8"/>
  <c r="R85" i="8"/>
  <c r="Q85" i="8"/>
  <c r="P85" i="8"/>
  <c r="O85" i="8"/>
  <c r="N85" i="8"/>
  <c r="M85" i="8"/>
  <c r="L85" i="8"/>
  <c r="J85" i="8"/>
  <c r="H85" i="8"/>
  <c r="E85" i="8"/>
  <c r="D85" i="8"/>
  <c r="AN85" i="8" s="1"/>
  <c r="C85" i="8"/>
  <c r="B85" i="8"/>
  <c r="AG84" i="8"/>
  <c r="AA84" i="8"/>
  <c r="Z84" i="8"/>
  <c r="X84" i="8"/>
  <c r="W84" i="8"/>
  <c r="V84" i="8"/>
  <c r="U84" i="8"/>
  <c r="T84" i="8"/>
  <c r="R84" i="8"/>
  <c r="Q84" i="8"/>
  <c r="P84" i="8"/>
  <c r="O84" i="8"/>
  <c r="N84" i="8"/>
  <c r="M84" i="8"/>
  <c r="L84" i="8"/>
  <c r="J84" i="8"/>
  <c r="H84" i="8"/>
  <c r="E84" i="8"/>
  <c r="D84" i="8"/>
  <c r="AN84" i="8" s="1"/>
  <c r="C84" i="8"/>
  <c r="B84" i="8"/>
  <c r="AG83" i="8"/>
  <c r="AA83" i="8"/>
  <c r="Z83" i="8"/>
  <c r="X83" i="8"/>
  <c r="W83" i="8"/>
  <c r="V83" i="8"/>
  <c r="U83" i="8"/>
  <c r="T83" i="8"/>
  <c r="R83" i="8"/>
  <c r="Q83" i="8"/>
  <c r="P83" i="8"/>
  <c r="O83" i="8"/>
  <c r="N83" i="8"/>
  <c r="M83" i="8"/>
  <c r="L83" i="8"/>
  <c r="J83" i="8"/>
  <c r="H83" i="8"/>
  <c r="E83" i="8"/>
  <c r="D83" i="8"/>
  <c r="AN83" i="8" s="1"/>
  <c r="C83" i="8"/>
  <c r="B83" i="8"/>
  <c r="AG82" i="8"/>
  <c r="AA82" i="8"/>
  <c r="Z82" i="8"/>
  <c r="X82" i="8"/>
  <c r="W82" i="8"/>
  <c r="V82" i="8"/>
  <c r="U82" i="8"/>
  <c r="T82" i="8"/>
  <c r="R82" i="8"/>
  <c r="Q82" i="8"/>
  <c r="P82" i="8"/>
  <c r="O82" i="8"/>
  <c r="N82" i="8"/>
  <c r="M82" i="8"/>
  <c r="L82" i="8"/>
  <c r="J82" i="8"/>
  <c r="H82" i="8"/>
  <c r="E82" i="8"/>
  <c r="D82" i="8"/>
  <c r="AN82" i="8" s="1"/>
  <c r="C82" i="8"/>
  <c r="B82" i="8"/>
  <c r="AG81" i="8"/>
  <c r="AA81" i="8"/>
  <c r="Z81" i="8"/>
  <c r="X81" i="8"/>
  <c r="W81" i="8"/>
  <c r="V81" i="8"/>
  <c r="U81" i="8"/>
  <c r="T81" i="8"/>
  <c r="R81" i="8"/>
  <c r="Q81" i="8"/>
  <c r="P81" i="8"/>
  <c r="O81" i="8"/>
  <c r="N81" i="8"/>
  <c r="M81" i="8"/>
  <c r="L81" i="8"/>
  <c r="J81" i="8"/>
  <c r="H81" i="8"/>
  <c r="E81" i="8"/>
  <c r="D81" i="8"/>
  <c r="AN81" i="8" s="1"/>
  <c r="C81" i="8"/>
  <c r="B81" i="8"/>
  <c r="AG80" i="8"/>
  <c r="AA80" i="8"/>
  <c r="Z80" i="8"/>
  <c r="X80" i="8"/>
  <c r="W80" i="8"/>
  <c r="V80" i="8"/>
  <c r="U80" i="8"/>
  <c r="T80" i="8"/>
  <c r="R80" i="8"/>
  <c r="Q80" i="8"/>
  <c r="P80" i="8"/>
  <c r="O80" i="8"/>
  <c r="N80" i="8"/>
  <c r="M80" i="8"/>
  <c r="L80" i="8"/>
  <c r="J80" i="8"/>
  <c r="H80" i="8"/>
  <c r="E80" i="8"/>
  <c r="D80" i="8"/>
  <c r="AN80" i="8" s="1"/>
  <c r="C80" i="8"/>
  <c r="B80" i="8"/>
  <c r="AG79" i="8"/>
  <c r="AA79" i="8"/>
  <c r="Z79" i="8"/>
  <c r="X79" i="8"/>
  <c r="W79" i="8"/>
  <c r="V79" i="8"/>
  <c r="U79" i="8"/>
  <c r="T79" i="8"/>
  <c r="R79" i="8"/>
  <c r="Q79" i="8"/>
  <c r="P79" i="8"/>
  <c r="O79" i="8"/>
  <c r="N79" i="8"/>
  <c r="M79" i="8"/>
  <c r="L79" i="8"/>
  <c r="J79" i="8"/>
  <c r="H79" i="8"/>
  <c r="E79" i="8"/>
  <c r="D79" i="8"/>
  <c r="AN79" i="8" s="1"/>
  <c r="C79" i="8"/>
  <c r="B79" i="8"/>
  <c r="AG78" i="8"/>
  <c r="AA78" i="8"/>
  <c r="Z78" i="8"/>
  <c r="X78" i="8"/>
  <c r="W78" i="8"/>
  <c r="V78" i="8"/>
  <c r="U78" i="8"/>
  <c r="T78" i="8"/>
  <c r="R78" i="8"/>
  <c r="Q78" i="8"/>
  <c r="P78" i="8"/>
  <c r="O78" i="8"/>
  <c r="N78" i="8"/>
  <c r="M78" i="8"/>
  <c r="L78" i="8"/>
  <c r="J78" i="8"/>
  <c r="H78" i="8"/>
  <c r="E78" i="8"/>
  <c r="D78" i="8"/>
  <c r="AN78" i="8" s="1"/>
  <c r="C78" i="8"/>
  <c r="B78" i="8"/>
  <c r="AG77" i="8"/>
  <c r="AA77" i="8"/>
  <c r="Z77" i="8"/>
  <c r="X77" i="8"/>
  <c r="W77" i="8"/>
  <c r="V77" i="8"/>
  <c r="U77" i="8"/>
  <c r="T77" i="8"/>
  <c r="R77" i="8"/>
  <c r="Q77" i="8"/>
  <c r="P77" i="8"/>
  <c r="O77" i="8"/>
  <c r="N77" i="8"/>
  <c r="M77" i="8"/>
  <c r="L77" i="8"/>
  <c r="J77" i="8"/>
  <c r="H77" i="8"/>
  <c r="E77" i="8"/>
  <c r="D77" i="8"/>
  <c r="AN77" i="8" s="1"/>
  <c r="C77" i="8"/>
  <c r="B77" i="8"/>
  <c r="AG76" i="8"/>
  <c r="AA76" i="8"/>
  <c r="Z76" i="8"/>
  <c r="X76" i="8"/>
  <c r="W76" i="8"/>
  <c r="V76" i="8"/>
  <c r="U76" i="8"/>
  <c r="T76" i="8"/>
  <c r="R76" i="8"/>
  <c r="Q76" i="8"/>
  <c r="P76" i="8"/>
  <c r="O76" i="8"/>
  <c r="N76" i="8"/>
  <c r="M76" i="8"/>
  <c r="L76" i="8"/>
  <c r="J76" i="8"/>
  <c r="H76" i="8"/>
  <c r="E76" i="8"/>
  <c r="D76" i="8"/>
  <c r="AN76" i="8" s="1"/>
  <c r="C76" i="8"/>
  <c r="B76" i="8"/>
  <c r="AG75" i="8"/>
  <c r="AA75" i="8"/>
  <c r="Z75" i="8"/>
  <c r="X75" i="8"/>
  <c r="W75" i="8"/>
  <c r="V75" i="8"/>
  <c r="U75" i="8"/>
  <c r="T75" i="8"/>
  <c r="R75" i="8"/>
  <c r="Q75" i="8"/>
  <c r="P75" i="8"/>
  <c r="O75" i="8"/>
  <c r="N75" i="8"/>
  <c r="M75" i="8"/>
  <c r="L75" i="8"/>
  <c r="J75" i="8"/>
  <c r="H75" i="8"/>
  <c r="E75" i="8"/>
  <c r="D75" i="8"/>
  <c r="AN75" i="8" s="1"/>
  <c r="C75" i="8"/>
  <c r="B75" i="8"/>
  <c r="AG74" i="8"/>
  <c r="AA74" i="8"/>
  <c r="Z74" i="8"/>
  <c r="X74" i="8"/>
  <c r="W74" i="8"/>
  <c r="V74" i="8"/>
  <c r="U74" i="8"/>
  <c r="T74" i="8"/>
  <c r="R74" i="8"/>
  <c r="Q74" i="8"/>
  <c r="P74" i="8"/>
  <c r="O74" i="8"/>
  <c r="N74" i="8"/>
  <c r="M74" i="8"/>
  <c r="L74" i="8"/>
  <c r="J74" i="8"/>
  <c r="H74" i="8"/>
  <c r="E74" i="8"/>
  <c r="D74" i="8"/>
  <c r="AN74" i="8" s="1"/>
  <c r="C74" i="8"/>
  <c r="B74" i="8"/>
  <c r="AG73" i="8"/>
  <c r="AA73" i="8"/>
  <c r="Z73" i="8"/>
  <c r="X73" i="8"/>
  <c r="W73" i="8"/>
  <c r="V73" i="8"/>
  <c r="U73" i="8"/>
  <c r="T73" i="8"/>
  <c r="R73" i="8"/>
  <c r="Q73" i="8"/>
  <c r="P73" i="8"/>
  <c r="O73" i="8"/>
  <c r="N73" i="8"/>
  <c r="M73" i="8"/>
  <c r="L73" i="8"/>
  <c r="J73" i="8"/>
  <c r="H73" i="8"/>
  <c r="E73" i="8"/>
  <c r="D73" i="8"/>
  <c r="AN73" i="8" s="1"/>
  <c r="C73" i="8"/>
  <c r="B73" i="8"/>
  <c r="AG72" i="8"/>
  <c r="AA72" i="8"/>
  <c r="Z72" i="8"/>
  <c r="X72" i="8"/>
  <c r="W72" i="8"/>
  <c r="V72" i="8"/>
  <c r="U72" i="8"/>
  <c r="T72" i="8"/>
  <c r="R72" i="8"/>
  <c r="Q72" i="8"/>
  <c r="P72" i="8"/>
  <c r="O72" i="8"/>
  <c r="N72" i="8"/>
  <c r="M72" i="8"/>
  <c r="L72" i="8"/>
  <c r="J72" i="8"/>
  <c r="H72" i="8"/>
  <c r="E72" i="8"/>
  <c r="D72" i="8"/>
  <c r="AN72" i="8" s="1"/>
  <c r="C72" i="8"/>
  <c r="B72" i="8"/>
  <c r="AG71" i="8"/>
  <c r="AA71" i="8"/>
  <c r="Z71" i="8"/>
  <c r="X71" i="8"/>
  <c r="W71" i="8"/>
  <c r="V71" i="8"/>
  <c r="U71" i="8"/>
  <c r="T71" i="8"/>
  <c r="R71" i="8"/>
  <c r="Q71" i="8"/>
  <c r="P71" i="8"/>
  <c r="O71" i="8"/>
  <c r="N71" i="8"/>
  <c r="M71" i="8"/>
  <c r="L71" i="8"/>
  <c r="J71" i="8"/>
  <c r="H71" i="8"/>
  <c r="E71" i="8"/>
  <c r="D71" i="8"/>
  <c r="AN71" i="8" s="1"/>
  <c r="C71" i="8"/>
  <c r="B71" i="8"/>
  <c r="AG70" i="8"/>
  <c r="AA70" i="8"/>
  <c r="Z70" i="8"/>
  <c r="X70" i="8"/>
  <c r="W70" i="8"/>
  <c r="V70" i="8"/>
  <c r="U70" i="8"/>
  <c r="T70" i="8"/>
  <c r="R70" i="8"/>
  <c r="Q70" i="8"/>
  <c r="P70" i="8"/>
  <c r="O70" i="8"/>
  <c r="N70" i="8"/>
  <c r="M70" i="8"/>
  <c r="L70" i="8"/>
  <c r="J70" i="8"/>
  <c r="H70" i="8"/>
  <c r="E70" i="8"/>
  <c r="D70" i="8"/>
  <c r="AN70" i="8" s="1"/>
  <c r="C70" i="8"/>
  <c r="B70" i="8"/>
  <c r="AG69" i="8"/>
  <c r="AA69" i="8"/>
  <c r="Z69" i="8"/>
  <c r="X69" i="8"/>
  <c r="W69" i="8"/>
  <c r="V69" i="8"/>
  <c r="U69" i="8"/>
  <c r="T69" i="8"/>
  <c r="R69" i="8"/>
  <c r="Q69" i="8"/>
  <c r="P69" i="8"/>
  <c r="O69" i="8"/>
  <c r="N69" i="8"/>
  <c r="M69" i="8"/>
  <c r="L69" i="8"/>
  <c r="J69" i="8"/>
  <c r="H69" i="8"/>
  <c r="E69" i="8"/>
  <c r="D69" i="8"/>
  <c r="AN69" i="8" s="1"/>
  <c r="C69" i="8"/>
  <c r="B69" i="8"/>
  <c r="AG68" i="8"/>
  <c r="AA68" i="8"/>
  <c r="Z68" i="8"/>
  <c r="X68" i="8"/>
  <c r="W68" i="8"/>
  <c r="V68" i="8"/>
  <c r="U68" i="8"/>
  <c r="T68" i="8"/>
  <c r="R68" i="8"/>
  <c r="Q68" i="8"/>
  <c r="P68" i="8"/>
  <c r="O68" i="8"/>
  <c r="N68" i="8"/>
  <c r="M68" i="8"/>
  <c r="L68" i="8"/>
  <c r="J68" i="8"/>
  <c r="H68" i="8"/>
  <c r="E68" i="8"/>
  <c r="D68" i="8"/>
  <c r="AN68" i="8" s="1"/>
  <c r="C68" i="8"/>
  <c r="B68" i="8"/>
  <c r="AG67" i="8"/>
  <c r="AA67" i="8"/>
  <c r="Z67" i="8"/>
  <c r="X67" i="8"/>
  <c r="W67" i="8"/>
  <c r="V67" i="8"/>
  <c r="U67" i="8"/>
  <c r="T67" i="8"/>
  <c r="R67" i="8"/>
  <c r="Q67" i="8"/>
  <c r="P67" i="8"/>
  <c r="O67" i="8"/>
  <c r="N67" i="8"/>
  <c r="M67" i="8"/>
  <c r="L67" i="8"/>
  <c r="J67" i="8"/>
  <c r="H67" i="8"/>
  <c r="E67" i="8"/>
  <c r="D67" i="8"/>
  <c r="AN67" i="8" s="1"/>
  <c r="AO67" i="8" s="1"/>
  <c r="C67" i="8"/>
  <c r="B67" i="8"/>
  <c r="AG66" i="8"/>
  <c r="AA66" i="8"/>
  <c r="Z66" i="8"/>
  <c r="X66" i="8"/>
  <c r="W66" i="8"/>
  <c r="V66" i="8"/>
  <c r="U66" i="8"/>
  <c r="T66" i="8"/>
  <c r="R66" i="8"/>
  <c r="Q66" i="8"/>
  <c r="P66" i="8"/>
  <c r="O66" i="8"/>
  <c r="N66" i="8"/>
  <c r="M66" i="8"/>
  <c r="L66" i="8"/>
  <c r="J66" i="8"/>
  <c r="H66" i="8"/>
  <c r="E66" i="8"/>
  <c r="D66" i="8"/>
  <c r="AN66" i="8" s="1"/>
  <c r="C66" i="8"/>
  <c r="B66" i="8"/>
  <c r="AG65" i="8"/>
  <c r="AA65" i="8"/>
  <c r="Z65" i="8"/>
  <c r="X65" i="8"/>
  <c r="W65" i="8"/>
  <c r="V65" i="8"/>
  <c r="U65" i="8"/>
  <c r="T65" i="8"/>
  <c r="R65" i="8"/>
  <c r="Q65" i="8"/>
  <c r="P65" i="8"/>
  <c r="O65" i="8"/>
  <c r="N65" i="8"/>
  <c r="M65" i="8"/>
  <c r="L65" i="8"/>
  <c r="J65" i="8"/>
  <c r="H65" i="8"/>
  <c r="E65" i="8"/>
  <c r="D65" i="8"/>
  <c r="AN65" i="8" s="1"/>
  <c r="C65" i="8"/>
  <c r="B65" i="8"/>
  <c r="AG64" i="8"/>
  <c r="AA64" i="8"/>
  <c r="Z64" i="8"/>
  <c r="X64" i="8"/>
  <c r="W64" i="8"/>
  <c r="V64" i="8"/>
  <c r="U64" i="8"/>
  <c r="T64" i="8"/>
  <c r="R64" i="8"/>
  <c r="Q64" i="8"/>
  <c r="P64" i="8"/>
  <c r="O64" i="8"/>
  <c r="N64" i="8"/>
  <c r="M64" i="8"/>
  <c r="L64" i="8"/>
  <c r="J64" i="8"/>
  <c r="H64" i="8"/>
  <c r="E64" i="8"/>
  <c r="D64" i="8"/>
  <c r="AN64" i="8" s="1"/>
  <c r="C64" i="8"/>
  <c r="B64" i="8"/>
  <c r="AG63" i="8"/>
  <c r="AA63" i="8"/>
  <c r="Z63" i="8"/>
  <c r="X63" i="8"/>
  <c r="W63" i="8"/>
  <c r="V63" i="8"/>
  <c r="U63" i="8"/>
  <c r="T63" i="8"/>
  <c r="R63" i="8"/>
  <c r="Q63" i="8"/>
  <c r="P63" i="8"/>
  <c r="O63" i="8"/>
  <c r="N63" i="8"/>
  <c r="M63" i="8"/>
  <c r="L63" i="8"/>
  <c r="J63" i="8"/>
  <c r="H63" i="8"/>
  <c r="E63" i="8"/>
  <c r="D63" i="8"/>
  <c r="AN63" i="8" s="1"/>
  <c r="AO63" i="8" s="1"/>
  <c r="C63" i="8"/>
  <c r="B63" i="8"/>
  <c r="AG62" i="8"/>
  <c r="AA62" i="8"/>
  <c r="Z62" i="8"/>
  <c r="X62" i="8"/>
  <c r="W62" i="8"/>
  <c r="V62" i="8"/>
  <c r="U62" i="8"/>
  <c r="T62" i="8"/>
  <c r="R62" i="8"/>
  <c r="Q62" i="8"/>
  <c r="P62" i="8"/>
  <c r="O62" i="8"/>
  <c r="N62" i="8"/>
  <c r="M62" i="8"/>
  <c r="L62" i="8"/>
  <c r="J62" i="8"/>
  <c r="H62" i="8"/>
  <c r="E62" i="8"/>
  <c r="D62" i="8"/>
  <c r="AN62" i="8" s="1"/>
  <c r="C62" i="8"/>
  <c r="B62" i="8"/>
  <c r="AG61" i="8"/>
  <c r="AA61" i="8"/>
  <c r="Z61" i="8"/>
  <c r="X61" i="8"/>
  <c r="W61" i="8"/>
  <c r="V61" i="8"/>
  <c r="U61" i="8"/>
  <c r="T61" i="8"/>
  <c r="R61" i="8"/>
  <c r="Q61" i="8"/>
  <c r="P61" i="8"/>
  <c r="O61" i="8"/>
  <c r="N61" i="8"/>
  <c r="M61" i="8"/>
  <c r="L61" i="8"/>
  <c r="J61" i="8"/>
  <c r="H61" i="8"/>
  <c r="E61" i="8"/>
  <c r="D61" i="8"/>
  <c r="AN61" i="8" s="1"/>
  <c r="C61" i="8"/>
  <c r="B61" i="8"/>
  <c r="AG60" i="8"/>
  <c r="AA60" i="8"/>
  <c r="Z60" i="8"/>
  <c r="X60" i="8"/>
  <c r="W60" i="8"/>
  <c r="V60" i="8"/>
  <c r="U60" i="8"/>
  <c r="T60" i="8"/>
  <c r="R60" i="8"/>
  <c r="Q60" i="8"/>
  <c r="P60" i="8"/>
  <c r="O60" i="8"/>
  <c r="N60" i="8"/>
  <c r="M60" i="8"/>
  <c r="L60" i="8"/>
  <c r="J60" i="8"/>
  <c r="H60" i="8"/>
  <c r="E60" i="8"/>
  <c r="D60" i="8"/>
  <c r="AN60" i="8" s="1"/>
  <c r="C60" i="8"/>
  <c r="B60" i="8"/>
  <c r="AG59" i="8"/>
  <c r="AA59" i="8"/>
  <c r="Z59" i="8"/>
  <c r="X59" i="8"/>
  <c r="W59" i="8"/>
  <c r="V59" i="8"/>
  <c r="U59" i="8"/>
  <c r="T59" i="8"/>
  <c r="R59" i="8"/>
  <c r="Q59" i="8"/>
  <c r="P59" i="8"/>
  <c r="O59" i="8"/>
  <c r="N59" i="8"/>
  <c r="M59" i="8"/>
  <c r="L59" i="8"/>
  <c r="J59" i="8"/>
  <c r="H59" i="8"/>
  <c r="E59" i="8"/>
  <c r="D59" i="8"/>
  <c r="AN59" i="8" s="1"/>
  <c r="C59" i="8"/>
  <c r="B59" i="8"/>
  <c r="AG58" i="8"/>
  <c r="AA58" i="8"/>
  <c r="Z58" i="8"/>
  <c r="X58" i="8"/>
  <c r="W58" i="8"/>
  <c r="V58" i="8"/>
  <c r="U58" i="8"/>
  <c r="T58" i="8"/>
  <c r="R58" i="8"/>
  <c r="Q58" i="8"/>
  <c r="P58" i="8"/>
  <c r="O58" i="8"/>
  <c r="N58" i="8"/>
  <c r="M58" i="8"/>
  <c r="L58" i="8"/>
  <c r="J58" i="8"/>
  <c r="H58" i="8"/>
  <c r="E58" i="8"/>
  <c r="D58" i="8"/>
  <c r="AN58" i="8" s="1"/>
  <c r="C58" i="8"/>
  <c r="B58" i="8"/>
  <c r="AG57" i="8"/>
  <c r="AA57" i="8"/>
  <c r="Z57" i="8"/>
  <c r="X57" i="8"/>
  <c r="W57" i="8"/>
  <c r="V57" i="8"/>
  <c r="U57" i="8"/>
  <c r="T57" i="8"/>
  <c r="R57" i="8"/>
  <c r="Q57" i="8"/>
  <c r="P57" i="8"/>
  <c r="O57" i="8"/>
  <c r="N57" i="8"/>
  <c r="M57" i="8"/>
  <c r="L57" i="8"/>
  <c r="J57" i="8"/>
  <c r="H57" i="8"/>
  <c r="E57" i="8"/>
  <c r="D57" i="8"/>
  <c r="AN57" i="8" s="1"/>
  <c r="C57" i="8"/>
  <c r="B57" i="8"/>
  <c r="AG56" i="8"/>
  <c r="AA56" i="8"/>
  <c r="Z56" i="8"/>
  <c r="X56" i="8"/>
  <c r="W56" i="8"/>
  <c r="V56" i="8"/>
  <c r="U56" i="8"/>
  <c r="T56" i="8"/>
  <c r="R56" i="8"/>
  <c r="Q56" i="8"/>
  <c r="P56" i="8"/>
  <c r="O56" i="8"/>
  <c r="N56" i="8"/>
  <c r="M56" i="8"/>
  <c r="L56" i="8"/>
  <c r="J56" i="8"/>
  <c r="H56" i="8"/>
  <c r="E56" i="8"/>
  <c r="D56" i="8"/>
  <c r="AN56" i="8" s="1"/>
  <c r="C56" i="8"/>
  <c r="B56" i="8"/>
  <c r="AG55" i="8"/>
  <c r="AA55" i="8"/>
  <c r="Z55" i="8"/>
  <c r="X55" i="8"/>
  <c r="W55" i="8"/>
  <c r="V55" i="8"/>
  <c r="U55" i="8"/>
  <c r="T55" i="8"/>
  <c r="R55" i="8"/>
  <c r="Q55" i="8"/>
  <c r="P55" i="8"/>
  <c r="O55" i="8"/>
  <c r="N55" i="8"/>
  <c r="M55" i="8"/>
  <c r="L55" i="8"/>
  <c r="J55" i="8"/>
  <c r="H55" i="8"/>
  <c r="E55" i="8"/>
  <c r="D55" i="8"/>
  <c r="AN55" i="8" s="1"/>
  <c r="C55" i="8"/>
  <c r="B55" i="8"/>
  <c r="AG54" i="8"/>
  <c r="AA54" i="8"/>
  <c r="Z54" i="8"/>
  <c r="X54" i="8"/>
  <c r="W54" i="8"/>
  <c r="V54" i="8"/>
  <c r="U54" i="8"/>
  <c r="T54" i="8"/>
  <c r="R54" i="8"/>
  <c r="Q54" i="8"/>
  <c r="P54" i="8"/>
  <c r="O54" i="8"/>
  <c r="N54" i="8"/>
  <c r="M54" i="8"/>
  <c r="L54" i="8"/>
  <c r="J54" i="8"/>
  <c r="H54" i="8"/>
  <c r="E54" i="8"/>
  <c r="D54" i="8"/>
  <c r="AN54" i="8" s="1"/>
  <c r="C54" i="8"/>
  <c r="B54" i="8"/>
  <c r="AG53" i="8"/>
  <c r="AA53" i="8"/>
  <c r="Z53" i="8"/>
  <c r="X53" i="8"/>
  <c r="W53" i="8"/>
  <c r="V53" i="8"/>
  <c r="U53" i="8"/>
  <c r="T53" i="8"/>
  <c r="R53" i="8"/>
  <c r="Q53" i="8"/>
  <c r="P53" i="8"/>
  <c r="O53" i="8"/>
  <c r="N53" i="8"/>
  <c r="M53" i="8"/>
  <c r="L53" i="8"/>
  <c r="J53" i="8"/>
  <c r="H53" i="8"/>
  <c r="E53" i="8"/>
  <c r="D53" i="8"/>
  <c r="AN53" i="8" s="1"/>
  <c r="C53" i="8"/>
  <c r="B53" i="8"/>
  <c r="AG52" i="8"/>
  <c r="AA52" i="8"/>
  <c r="Z52" i="8"/>
  <c r="X52" i="8"/>
  <c r="W52" i="8"/>
  <c r="V52" i="8"/>
  <c r="U52" i="8"/>
  <c r="T52" i="8"/>
  <c r="R52" i="8"/>
  <c r="Q52" i="8"/>
  <c r="P52" i="8"/>
  <c r="O52" i="8"/>
  <c r="N52" i="8"/>
  <c r="M52" i="8"/>
  <c r="L52" i="8"/>
  <c r="J52" i="8"/>
  <c r="H52" i="8"/>
  <c r="E52" i="8"/>
  <c r="D52" i="8"/>
  <c r="AN52" i="8" s="1"/>
  <c r="C52" i="8"/>
  <c r="B52" i="8"/>
  <c r="AG51" i="8"/>
  <c r="AA51" i="8"/>
  <c r="Z51" i="8"/>
  <c r="X51" i="8"/>
  <c r="W51" i="8"/>
  <c r="V51" i="8"/>
  <c r="U51" i="8"/>
  <c r="T51" i="8"/>
  <c r="R51" i="8"/>
  <c r="Q51" i="8"/>
  <c r="P51" i="8"/>
  <c r="O51" i="8"/>
  <c r="N51" i="8"/>
  <c r="M51" i="8"/>
  <c r="L51" i="8"/>
  <c r="J51" i="8"/>
  <c r="H51" i="8"/>
  <c r="E51" i="8"/>
  <c r="D51" i="8"/>
  <c r="AN51" i="8" s="1"/>
  <c r="C51" i="8"/>
  <c r="B51" i="8"/>
  <c r="AG50" i="8"/>
  <c r="AA50" i="8"/>
  <c r="Z50" i="8"/>
  <c r="X50" i="8"/>
  <c r="W50" i="8"/>
  <c r="V50" i="8"/>
  <c r="U50" i="8"/>
  <c r="T50" i="8"/>
  <c r="R50" i="8"/>
  <c r="Q50" i="8"/>
  <c r="P50" i="8"/>
  <c r="O50" i="8"/>
  <c r="N50" i="8"/>
  <c r="M50" i="8"/>
  <c r="L50" i="8"/>
  <c r="J50" i="8"/>
  <c r="H50" i="8"/>
  <c r="E50" i="8"/>
  <c r="D50" i="8"/>
  <c r="AN50" i="8" s="1"/>
  <c r="C50" i="8"/>
  <c r="B50" i="8"/>
  <c r="AG49" i="8"/>
  <c r="AA49" i="8"/>
  <c r="Z49" i="8"/>
  <c r="X49" i="8"/>
  <c r="W49" i="8"/>
  <c r="V49" i="8"/>
  <c r="U49" i="8"/>
  <c r="T49" i="8"/>
  <c r="R49" i="8"/>
  <c r="Q49" i="8"/>
  <c r="P49" i="8"/>
  <c r="O49" i="8"/>
  <c r="N49" i="8"/>
  <c r="M49" i="8"/>
  <c r="L49" i="8"/>
  <c r="J49" i="8"/>
  <c r="H49" i="8"/>
  <c r="E49" i="8"/>
  <c r="D49" i="8"/>
  <c r="AN49" i="8" s="1"/>
  <c r="C49" i="8"/>
  <c r="B49" i="8"/>
  <c r="AG48" i="8"/>
  <c r="AA48" i="8"/>
  <c r="Z48" i="8"/>
  <c r="X48" i="8"/>
  <c r="W48" i="8"/>
  <c r="V48" i="8"/>
  <c r="U48" i="8"/>
  <c r="T48" i="8"/>
  <c r="R48" i="8"/>
  <c r="Q48" i="8"/>
  <c r="P48" i="8"/>
  <c r="O48" i="8"/>
  <c r="N48" i="8"/>
  <c r="M48" i="8"/>
  <c r="L48" i="8"/>
  <c r="J48" i="8"/>
  <c r="H48" i="8"/>
  <c r="E48" i="8"/>
  <c r="D48" i="8"/>
  <c r="AN48" i="8" s="1"/>
  <c r="C48" i="8"/>
  <c r="B48" i="8"/>
  <c r="AG47" i="8"/>
  <c r="AA47" i="8"/>
  <c r="Z47" i="8"/>
  <c r="X47" i="8"/>
  <c r="W47" i="8"/>
  <c r="V47" i="8"/>
  <c r="U47" i="8"/>
  <c r="T47" i="8"/>
  <c r="R47" i="8"/>
  <c r="Q47" i="8"/>
  <c r="P47" i="8"/>
  <c r="O47" i="8"/>
  <c r="N47" i="8"/>
  <c r="M47" i="8"/>
  <c r="L47" i="8"/>
  <c r="J47" i="8"/>
  <c r="H47" i="8"/>
  <c r="E47" i="8"/>
  <c r="D47" i="8"/>
  <c r="AN47" i="8" s="1"/>
  <c r="C47" i="8"/>
  <c r="B47" i="8"/>
  <c r="AG46" i="8"/>
  <c r="AA46" i="8"/>
  <c r="Z46" i="8"/>
  <c r="X46" i="8"/>
  <c r="W46" i="8"/>
  <c r="V46" i="8"/>
  <c r="U46" i="8"/>
  <c r="T46" i="8"/>
  <c r="R46" i="8"/>
  <c r="Q46" i="8"/>
  <c r="P46" i="8"/>
  <c r="O46" i="8"/>
  <c r="N46" i="8"/>
  <c r="M46" i="8"/>
  <c r="L46" i="8"/>
  <c r="J46" i="8"/>
  <c r="H46" i="8"/>
  <c r="E46" i="8"/>
  <c r="D46" i="8"/>
  <c r="AN46" i="8" s="1"/>
  <c r="C46" i="8"/>
  <c r="B46" i="8"/>
  <c r="AG45" i="8"/>
  <c r="AA45" i="8"/>
  <c r="Z45" i="8"/>
  <c r="X45" i="8"/>
  <c r="W45" i="8"/>
  <c r="V45" i="8"/>
  <c r="U45" i="8"/>
  <c r="T45" i="8"/>
  <c r="R45" i="8"/>
  <c r="Q45" i="8"/>
  <c r="P45" i="8"/>
  <c r="O45" i="8"/>
  <c r="N45" i="8"/>
  <c r="M45" i="8"/>
  <c r="L45" i="8"/>
  <c r="J45" i="8"/>
  <c r="H45" i="8"/>
  <c r="E45" i="8"/>
  <c r="D45" i="8"/>
  <c r="AN45" i="8" s="1"/>
  <c r="C45" i="8"/>
  <c r="B45" i="8"/>
  <c r="AG44" i="8"/>
  <c r="AA44" i="8"/>
  <c r="Z44" i="8"/>
  <c r="X44" i="8"/>
  <c r="W44" i="8"/>
  <c r="V44" i="8"/>
  <c r="U44" i="8"/>
  <c r="T44" i="8"/>
  <c r="R44" i="8"/>
  <c r="Q44" i="8"/>
  <c r="P44" i="8"/>
  <c r="O44" i="8"/>
  <c r="N44" i="8"/>
  <c r="M44" i="8"/>
  <c r="L44" i="8"/>
  <c r="J44" i="8"/>
  <c r="H44" i="8"/>
  <c r="E44" i="8"/>
  <c r="D44" i="8"/>
  <c r="AN44" i="8" s="1"/>
  <c r="C44" i="8"/>
  <c r="B44" i="8"/>
  <c r="AG43" i="8"/>
  <c r="AA43" i="8"/>
  <c r="Z43" i="8"/>
  <c r="X43" i="8"/>
  <c r="W43" i="8"/>
  <c r="V43" i="8"/>
  <c r="U43" i="8"/>
  <c r="T43" i="8"/>
  <c r="R43" i="8"/>
  <c r="Q43" i="8"/>
  <c r="P43" i="8"/>
  <c r="O43" i="8"/>
  <c r="N43" i="8"/>
  <c r="M43" i="8"/>
  <c r="L43" i="8"/>
  <c r="J43" i="8"/>
  <c r="H43" i="8"/>
  <c r="E43" i="8"/>
  <c r="D43" i="8"/>
  <c r="AN43" i="8" s="1"/>
  <c r="C43" i="8"/>
  <c r="B43" i="8"/>
  <c r="AG42" i="8"/>
  <c r="AA42" i="8"/>
  <c r="Z42" i="8"/>
  <c r="X42" i="8"/>
  <c r="W42" i="8"/>
  <c r="V42" i="8"/>
  <c r="U42" i="8"/>
  <c r="T42" i="8"/>
  <c r="R42" i="8"/>
  <c r="Q42" i="8"/>
  <c r="P42" i="8"/>
  <c r="O42" i="8"/>
  <c r="N42" i="8"/>
  <c r="M42" i="8"/>
  <c r="L42" i="8"/>
  <c r="J42" i="8"/>
  <c r="H42" i="8"/>
  <c r="E42" i="8"/>
  <c r="D42" i="8"/>
  <c r="AN42" i="8" s="1"/>
  <c r="C42" i="8"/>
  <c r="B42" i="8"/>
  <c r="AG41" i="8"/>
  <c r="AA41" i="8"/>
  <c r="Z41" i="8"/>
  <c r="X41" i="8"/>
  <c r="W41" i="8"/>
  <c r="V41" i="8"/>
  <c r="U41" i="8"/>
  <c r="T41" i="8"/>
  <c r="R41" i="8"/>
  <c r="Q41" i="8"/>
  <c r="P41" i="8"/>
  <c r="O41" i="8"/>
  <c r="N41" i="8"/>
  <c r="M41" i="8"/>
  <c r="L41" i="8"/>
  <c r="J41" i="8"/>
  <c r="H41" i="8"/>
  <c r="E41" i="8"/>
  <c r="D41" i="8"/>
  <c r="AN41" i="8" s="1"/>
  <c r="C41" i="8"/>
  <c r="B41" i="8"/>
  <c r="AG40" i="8"/>
  <c r="AA40" i="8"/>
  <c r="Z40" i="8"/>
  <c r="X40" i="8"/>
  <c r="W40" i="8"/>
  <c r="V40" i="8"/>
  <c r="U40" i="8"/>
  <c r="T40" i="8"/>
  <c r="R40" i="8"/>
  <c r="Q40" i="8"/>
  <c r="P40" i="8"/>
  <c r="O40" i="8"/>
  <c r="N40" i="8"/>
  <c r="M40" i="8"/>
  <c r="L40" i="8"/>
  <c r="J40" i="8"/>
  <c r="H40" i="8"/>
  <c r="E40" i="8"/>
  <c r="D40" i="8"/>
  <c r="AN40" i="8" s="1"/>
  <c r="C40" i="8"/>
  <c r="B40" i="8"/>
  <c r="AG39" i="8"/>
  <c r="AA39" i="8"/>
  <c r="Z39" i="8"/>
  <c r="X39" i="8"/>
  <c r="W39" i="8"/>
  <c r="V39" i="8"/>
  <c r="U39" i="8"/>
  <c r="T39" i="8"/>
  <c r="R39" i="8"/>
  <c r="Q39" i="8"/>
  <c r="P39" i="8"/>
  <c r="O39" i="8"/>
  <c r="N39" i="8"/>
  <c r="M39" i="8"/>
  <c r="L39" i="8"/>
  <c r="J39" i="8"/>
  <c r="H39" i="8"/>
  <c r="E39" i="8"/>
  <c r="D39" i="8"/>
  <c r="AN39" i="8" s="1"/>
  <c r="C39" i="8"/>
  <c r="B39" i="8"/>
  <c r="AG38" i="8"/>
  <c r="AA38" i="8"/>
  <c r="Z38" i="8"/>
  <c r="X38" i="8"/>
  <c r="W38" i="8"/>
  <c r="V38" i="8"/>
  <c r="U38" i="8"/>
  <c r="T38" i="8"/>
  <c r="R38" i="8"/>
  <c r="Q38" i="8"/>
  <c r="P38" i="8"/>
  <c r="O38" i="8"/>
  <c r="N38" i="8"/>
  <c r="M38" i="8"/>
  <c r="L38" i="8"/>
  <c r="J38" i="8"/>
  <c r="H38" i="8"/>
  <c r="E38" i="8"/>
  <c r="D38" i="8"/>
  <c r="AN38" i="8" s="1"/>
  <c r="C38" i="8"/>
  <c r="B38" i="8"/>
  <c r="AG37" i="8"/>
  <c r="AA37" i="8"/>
  <c r="Z37" i="8"/>
  <c r="X37" i="8"/>
  <c r="W37" i="8"/>
  <c r="V37" i="8"/>
  <c r="U37" i="8"/>
  <c r="T37" i="8"/>
  <c r="R37" i="8"/>
  <c r="Q37" i="8"/>
  <c r="P37" i="8"/>
  <c r="O37" i="8"/>
  <c r="N37" i="8"/>
  <c r="M37" i="8"/>
  <c r="L37" i="8"/>
  <c r="J37" i="8"/>
  <c r="H37" i="8"/>
  <c r="E37" i="8"/>
  <c r="D37" i="8"/>
  <c r="AN37" i="8" s="1"/>
  <c r="C37" i="8"/>
  <c r="B37" i="8"/>
  <c r="AG36" i="8"/>
  <c r="AA36" i="8"/>
  <c r="Z36" i="8"/>
  <c r="X36" i="8"/>
  <c r="W36" i="8"/>
  <c r="V36" i="8"/>
  <c r="U36" i="8"/>
  <c r="T36" i="8"/>
  <c r="R36" i="8"/>
  <c r="Q36" i="8"/>
  <c r="P36" i="8"/>
  <c r="O36" i="8"/>
  <c r="N36" i="8"/>
  <c r="M36" i="8"/>
  <c r="L36" i="8"/>
  <c r="J36" i="8"/>
  <c r="H36" i="8"/>
  <c r="E36" i="8"/>
  <c r="D36" i="8"/>
  <c r="AN36" i="8" s="1"/>
  <c r="C36" i="8"/>
  <c r="B36" i="8"/>
  <c r="AG35" i="8"/>
  <c r="AA35" i="8"/>
  <c r="Z35" i="8"/>
  <c r="X35" i="8"/>
  <c r="W35" i="8"/>
  <c r="V35" i="8"/>
  <c r="U35" i="8"/>
  <c r="T35" i="8"/>
  <c r="R35" i="8"/>
  <c r="Q35" i="8"/>
  <c r="P35" i="8"/>
  <c r="O35" i="8"/>
  <c r="N35" i="8"/>
  <c r="M35" i="8"/>
  <c r="L35" i="8"/>
  <c r="J35" i="8"/>
  <c r="H35" i="8"/>
  <c r="E35" i="8"/>
  <c r="D35" i="8"/>
  <c r="AN35" i="8" s="1"/>
  <c r="C35" i="8"/>
  <c r="B35" i="8"/>
  <c r="AG34" i="8"/>
  <c r="AA34" i="8"/>
  <c r="Z34" i="8"/>
  <c r="X34" i="8"/>
  <c r="W34" i="8"/>
  <c r="V34" i="8"/>
  <c r="U34" i="8"/>
  <c r="T34" i="8"/>
  <c r="R34" i="8"/>
  <c r="Q34" i="8"/>
  <c r="P34" i="8"/>
  <c r="O34" i="8"/>
  <c r="N34" i="8"/>
  <c r="M34" i="8"/>
  <c r="L34" i="8"/>
  <c r="J34" i="8"/>
  <c r="H34" i="8"/>
  <c r="E34" i="8"/>
  <c r="D34" i="8"/>
  <c r="AN34" i="8" s="1"/>
  <c r="C34" i="8"/>
  <c r="B34" i="8"/>
  <c r="AG33" i="8"/>
  <c r="AA33" i="8"/>
  <c r="Z33" i="8"/>
  <c r="X33" i="8"/>
  <c r="W33" i="8"/>
  <c r="V33" i="8"/>
  <c r="U33" i="8"/>
  <c r="T33" i="8"/>
  <c r="R33" i="8"/>
  <c r="Q33" i="8"/>
  <c r="P33" i="8"/>
  <c r="O33" i="8"/>
  <c r="N33" i="8"/>
  <c r="M33" i="8"/>
  <c r="L33" i="8"/>
  <c r="J33" i="8"/>
  <c r="H33" i="8"/>
  <c r="E33" i="8"/>
  <c r="D33" i="8"/>
  <c r="AN33" i="8" s="1"/>
  <c r="C33" i="8"/>
  <c r="B33" i="8"/>
  <c r="AG32" i="8"/>
  <c r="AA32" i="8"/>
  <c r="Z32" i="8"/>
  <c r="X32" i="8"/>
  <c r="W32" i="8"/>
  <c r="V32" i="8"/>
  <c r="U32" i="8"/>
  <c r="T32" i="8"/>
  <c r="R32" i="8"/>
  <c r="Q32" i="8"/>
  <c r="P32" i="8"/>
  <c r="O32" i="8"/>
  <c r="N32" i="8"/>
  <c r="M32" i="8"/>
  <c r="L32" i="8"/>
  <c r="J32" i="8"/>
  <c r="H32" i="8"/>
  <c r="E32" i="8"/>
  <c r="D32" i="8"/>
  <c r="AN32" i="8" s="1"/>
  <c r="C32" i="8"/>
  <c r="B32" i="8"/>
  <c r="AG31" i="8"/>
  <c r="AA31" i="8"/>
  <c r="Z31" i="8"/>
  <c r="X31" i="8"/>
  <c r="W31" i="8"/>
  <c r="V31" i="8"/>
  <c r="U31" i="8"/>
  <c r="T31" i="8"/>
  <c r="R31" i="8"/>
  <c r="Q31" i="8"/>
  <c r="P31" i="8"/>
  <c r="O31" i="8"/>
  <c r="N31" i="8"/>
  <c r="M31" i="8"/>
  <c r="L31" i="8"/>
  <c r="J31" i="8"/>
  <c r="H31" i="8"/>
  <c r="E31" i="8"/>
  <c r="D31" i="8"/>
  <c r="AN31" i="8" s="1"/>
  <c r="C31" i="8"/>
  <c r="B31" i="8"/>
  <c r="AG30" i="8"/>
  <c r="AA30" i="8"/>
  <c r="Z30" i="8"/>
  <c r="X30" i="8"/>
  <c r="W30" i="8"/>
  <c r="V30" i="8"/>
  <c r="U30" i="8"/>
  <c r="T30" i="8"/>
  <c r="R30" i="8"/>
  <c r="Q30" i="8"/>
  <c r="P30" i="8"/>
  <c r="O30" i="8"/>
  <c r="N30" i="8"/>
  <c r="M30" i="8"/>
  <c r="L30" i="8"/>
  <c r="J30" i="8"/>
  <c r="H30" i="8"/>
  <c r="E30" i="8"/>
  <c r="D30" i="8"/>
  <c r="AN30" i="8" s="1"/>
  <c r="C30" i="8"/>
  <c r="B30" i="8"/>
  <c r="AG29" i="8"/>
  <c r="AA29" i="8"/>
  <c r="Z29" i="8"/>
  <c r="X29" i="8"/>
  <c r="W29" i="8"/>
  <c r="V29" i="8"/>
  <c r="U29" i="8"/>
  <c r="T29" i="8"/>
  <c r="R29" i="8"/>
  <c r="Q29" i="8"/>
  <c r="P29" i="8"/>
  <c r="O29" i="8"/>
  <c r="N29" i="8"/>
  <c r="M29" i="8"/>
  <c r="L29" i="8"/>
  <c r="J29" i="8"/>
  <c r="H29" i="8"/>
  <c r="E29" i="8"/>
  <c r="D29" i="8"/>
  <c r="AN29" i="8" s="1"/>
  <c r="C29" i="8"/>
  <c r="B29" i="8"/>
  <c r="AG28" i="8"/>
  <c r="AA28" i="8"/>
  <c r="Z28" i="8"/>
  <c r="X28" i="8"/>
  <c r="W28" i="8"/>
  <c r="V28" i="8"/>
  <c r="U28" i="8"/>
  <c r="T28" i="8"/>
  <c r="R28" i="8"/>
  <c r="Q28" i="8"/>
  <c r="P28" i="8"/>
  <c r="O28" i="8"/>
  <c r="N28" i="8"/>
  <c r="M28" i="8"/>
  <c r="L28" i="8"/>
  <c r="J28" i="8"/>
  <c r="H28" i="8"/>
  <c r="E28" i="8"/>
  <c r="D28" i="8"/>
  <c r="AN28" i="8" s="1"/>
  <c r="C28" i="8"/>
  <c r="B28" i="8"/>
  <c r="AG27" i="8"/>
  <c r="AA27" i="8"/>
  <c r="Z27" i="8"/>
  <c r="X27" i="8"/>
  <c r="W27" i="8"/>
  <c r="V27" i="8"/>
  <c r="U27" i="8"/>
  <c r="T27" i="8"/>
  <c r="R27" i="8"/>
  <c r="Q27" i="8"/>
  <c r="P27" i="8"/>
  <c r="O27" i="8"/>
  <c r="N27" i="8"/>
  <c r="M27" i="8"/>
  <c r="L27" i="8"/>
  <c r="J27" i="8"/>
  <c r="H27" i="8"/>
  <c r="E27" i="8"/>
  <c r="D27" i="8"/>
  <c r="AN27" i="8" s="1"/>
  <c r="C27" i="8"/>
  <c r="B27" i="8"/>
  <c r="AG26" i="8"/>
  <c r="AA26" i="8"/>
  <c r="Z26" i="8"/>
  <c r="X26" i="8"/>
  <c r="W26" i="8"/>
  <c r="V26" i="8"/>
  <c r="U26" i="8"/>
  <c r="T26" i="8"/>
  <c r="R26" i="8"/>
  <c r="Q26" i="8"/>
  <c r="P26" i="8"/>
  <c r="O26" i="8"/>
  <c r="N26" i="8"/>
  <c r="M26" i="8"/>
  <c r="L26" i="8"/>
  <c r="J26" i="8"/>
  <c r="H26" i="8"/>
  <c r="E26" i="8"/>
  <c r="D26" i="8"/>
  <c r="AN26" i="8" s="1"/>
  <c r="C26" i="8"/>
  <c r="B26" i="8"/>
  <c r="AG25" i="8"/>
  <c r="AA25" i="8"/>
  <c r="Z25" i="8"/>
  <c r="X25" i="8"/>
  <c r="W25" i="8"/>
  <c r="V25" i="8"/>
  <c r="U25" i="8"/>
  <c r="T25" i="8"/>
  <c r="R25" i="8"/>
  <c r="Q25" i="8"/>
  <c r="P25" i="8"/>
  <c r="O25" i="8"/>
  <c r="N25" i="8"/>
  <c r="M25" i="8"/>
  <c r="L25" i="8"/>
  <c r="J25" i="8"/>
  <c r="H25" i="8"/>
  <c r="E25" i="8"/>
  <c r="D25" i="8"/>
  <c r="AN25" i="8" s="1"/>
  <c r="C25" i="8"/>
  <c r="B25" i="8"/>
  <c r="AG24" i="8"/>
  <c r="AA24" i="8"/>
  <c r="Z24" i="8"/>
  <c r="X24" i="8"/>
  <c r="W24" i="8"/>
  <c r="V24" i="8"/>
  <c r="U24" i="8"/>
  <c r="T24" i="8"/>
  <c r="R24" i="8"/>
  <c r="Q24" i="8"/>
  <c r="P24" i="8"/>
  <c r="O24" i="8"/>
  <c r="N24" i="8"/>
  <c r="M24" i="8"/>
  <c r="L24" i="8"/>
  <c r="J24" i="8"/>
  <c r="H24" i="8"/>
  <c r="E24" i="8"/>
  <c r="D24" i="8"/>
  <c r="AN24" i="8" s="1"/>
  <c r="C24" i="8"/>
  <c r="B24" i="8"/>
  <c r="AG23" i="8"/>
  <c r="AA23" i="8"/>
  <c r="Z23" i="8"/>
  <c r="X23" i="8"/>
  <c r="W23" i="8"/>
  <c r="V23" i="8"/>
  <c r="U23" i="8"/>
  <c r="T23" i="8"/>
  <c r="R23" i="8"/>
  <c r="Q23" i="8"/>
  <c r="P23" i="8"/>
  <c r="O23" i="8"/>
  <c r="N23" i="8"/>
  <c r="M23" i="8"/>
  <c r="L23" i="8"/>
  <c r="J23" i="8"/>
  <c r="H23" i="8"/>
  <c r="E23" i="8"/>
  <c r="D23" i="8"/>
  <c r="AN23" i="8" s="1"/>
  <c r="C23" i="8"/>
  <c r="B23" i="8"/>
  <c r="AG22" i="8"/>
  <c r="AA22" i="8"/>
  <c r="Z22" i="8"/>
  <c r="X22" i="8"/>
  <c r="W22" i="8"/>
  <c r="V22" i="8"/>
  <c r="U22" i="8"/>
  <c r="T22" i="8"/>
  <c r="R22" i="8"/>
  <c r="Q22" i="8"/>
  <c r="P22" i="8"/>
  <c r="O22" i="8"/>
  <c r="N22" i="8"/>
  <c r="M22" i="8"/>
  <c r="L22" i="8"/>
  <c r="J22" i="8"/>
  <c r="H22" i="8"/>
  <c r="E22" i="8"/>
  <c r="D22" i="8"/>
  <c r="AN22" i="8" s="1"/>
  <c r="C22" i="8"/>
  <c r="B22" i="8"/>
  <c r="AG21" i="8"/>
  <c r="AA21" i="8"/>
  <c r="Z21" i="8"/>
  <c r="X21" i="8"/>
  <c r="W21" i="8"/>
  <c r="V21" i="8"/>
  <c r="U21" i="8"/>
  <c r="T21" i="8"/>
  <c r="R21" i="8"/>
  <c r="Q21" i="8"/>
  <c r="P21" i="8"/>
  <c r="O21" i="8"/>
  <c r="N21" i="8"/>
  <c r="M21" i="8"/>
  <c r="L21" i="8"/>
  <c r="J21" i="8"/>
  <c r="H21" i="8"/>
  <c r="E21" i="8"/>
  <c r="D21" i="8"/>
  <c r="AN21" i="8" s="1"/>
  <c r="C21" i="8"/>
  <c r="B21" i="8"/>
  <c r="AG20" i="8"/>
  <c r="AA20" i="8"/>
  <c r="Z20" i="8"/>
  <c r="X20" i="8"/>
  <c r="W20" i="8"/>
  <c r="V20" i="8"/>
  <c r="U20" i="8"/>
  <c r="T20" i="8"/>
  <c r="R20" i="8"/>
  <c r="Q20" i="8"/>
  <c r="P20" i="8"/>
  <c r="O20" i="8"/>
  <c r="N20" i="8"/>
  <c r="M20" i="8"/>
  <c r="L20" i="8"/>
  <c r="J20" i="8"/>
  <c r="H20" i="8"/>
  <c r="E20" i="8"/>
  <c r="D20" i="8"/>
  <c r="AN20" i="8" s="1"/>
  <c r="C20" i="8"/>
  <c r="B20" i="8"/>
  <c r="AG19" i="8"/>
  <c r="AA19" i="8"/>
  <c r="Z19" i="8"/>
  <c r="X19" i="8"/>
  <c r="W19" i="8"/>
  <c r="V19" i="8"/>
  <c r="U19" i="8"/>
  <c r="T19" i="8"/>
  <c r="R19" i="8"/>
  <c r="Q19" i="8"/>
  <c r="P19" i="8"/>
  <c r="O19" i="8"/>
  <c r="N19" i="8"/>
  <c r="M19" i="8"/>
  <c r="L19" i="8"/>
  <c r="J19" i="8"/>
  <c r="H19" i="8"/>
  <c r="E19" i="8"/>
  <c r="D19" i="8"/>
  <c r="AN19" i="8" s="1"/>
  <c r="C19" i="8"/>
  <c r="B19" i="8"/>
  <c r="AG18" i="8"/>
  <c r="AA18" i="8"/>
  <c r="Z18" i="8"/>
  <c r="X18" i="8"/>
  <c r="W18" i="8"/>
  <c r="V18" i="8"/>
  <c r="U18" i="8"/>
  <c r="T18" i="8"/>
  <c r="R18" i="8"/>
  <c r="Q18" i="8"/>
  <c r="P18" i="8"/>
  <c r="O18" i="8"/>
  <c r="N18" i="8"/>
  <c r="M18" i="8"/>
  <c r="L18" i="8"/>
  <c r="J18" i="8"/>
  <c r="H18" i="8"/>
  <c r="E18" i="8"/>
  <c r="D18" i="8"/>
  <c r="AN18" i="8" s="1"/>
  <c r="C18" i="8"/>
  <c r="B18" i="8"/>
  <c r="AG17" i="8"/>
  <c r="AA17" i="8"/>
  <c r="Z17" i="8"/>
  <c r="X17" i="8"/>
  <c r="W17" i="8"/>
  <c r="V17" i="8"/>
  <c r="U17" i="8"/>
  <c r="T17" i="8"/>
  <c r="R17" i="8"/>
  <c r="Q17" i="8"/>
  <c r="P17" i="8"/>
  <c r="O17" i="8"/>
  <c r="N17" i="8"/>
  <c r="M17" i="8"/>
  <c r="L17" i="8"/>
  <c r="J17" i="8"/>
  <c r="H17" i="8"/>
  <c r="E17" i="8"/>
  <c r="D17" i="8"/>
  <c r="AN17" i="8" s="1"/>
  <c r="C17" i="8"/>
  <c r="B17" i="8"/>
  <c r="AG16" i="8"/>
  <c r="AA16" i="8"/>
  <c r="Z16" i="8"/>
  <c r="X16" i="8"/>
  <c r="W16" i="8"/>
  <c r="V16" i="8"/>
  <c r="U16" i="8"/>
  <c r="T16" i="8"/>
  <c r="R16" i="8"/>
  <c r="Q16" i="8"/>
  <c r="P16" i="8"/>
  <c r="O16" i="8"/>
  <c r="N16" i="8"/>
  <c r="M16" i="8"/>
  <c r="L16" i="8"/>
  <c r="J16" i="8"/>
  <c r="H16" i="8"/>
  <c r="E16" i="8"/>
  <c r="D16" i="8"/>
  <c r="AN16" i="8" s="1"/>
  <c r="C16" i="8"/>
  <c r="B16" i="8"/>
  <c r="AG15" i="8"/>
  <c r="AA15" i="8"/>
  <c r="Z15" i="8"/>
  <c r="X15" i="8"/>
  <c r="W15" i="8"/>
  <c r="V15" i="8"/>
  <c r="U15" i="8"/>
  <c r="T15" i="8"/>
  <c r="R15" i="8"/>
  <c r="Q15" i="8"/>
  <c r="P15" i="8"/>
  <c r="O15" i="8"/>
  <c r="N15" i="8"/>
  <c r="M15" i="8"/>
  <c r="L15" i="8"/>
  <c r="J15" i="8"/>
  <c r="H15" i="8"/>
  <c r="E15" i="8"/>
  <c r="D15" i="8"/>
  <c r="AN15" i="8" s="1"/>
  <c r="C15" i="8"/>
  <c r="B15" i="8"/>
  <c r="AG14" i="8"/>
  <c r="AA14" i="8"/>
  <c r="Z14" i="8"/>
  <c r="X14" i="8"/>
  <c r="W14" i="8"/>
  <c r="V14" i="8"/>
  <c r="U14" i="8"/>
  <c r="T14" i="8"/>
  <c r="R14" i="8"/>
  <c r="Q14" i="8"/>
  <c r="P14" i="8"/>
  <c r="O14" i="8"/>
  <c r="N14" i="8"/>
  <c r="M14" i="8"/>
  <c r="L14" i="8"/>
  <c r="E14" i="8"/>
  <c r="D14" i="8"/>
  <c r="AN14" i="8" s="1"/>
  <c r="C14" i="8"/>
  <c r="B14" i="8"/>
  <c r="AG13" i="8"/>
  <c r="AA13" i="8"/>
  <c r="Z13" i="8"/>
  <c r="X13" i="8"/>
  <c r="W13" i="8"/>
  <c r="V13" i="8"/>
  <c r="U13" i="8"/>
  <c r="T13" i="8"/>
  <c r="R13" i="8"/>
  <c r="Q13" i="8"/>
  <c r="P13" i="8"/>
  <c r="O13" i="8"/>
  <c r="N13" i="8"/>
  <c r="M13" i="8"/>
  <c r="L13" i="8"/>
  <c r="E13" i="8"/>
  <c r="D13" i="8"/>
  <c r="AN13" i="8" s="1"/>
  <c r="C13" i="8"/>
  <c r="B13" i="8"/>
  <c r="AG12" i="8"/>
  <c r="AA12" i="8"/>
  <c r="Z12" i="8"/>
  <c r="X12" i="8"/>
  <c r="W12" i="8"/>
  <c r="V12" i="8"/>
  <c r="U12" i="8"/>
  <c r="T12" i="8"/>
  <c r="R12" i="8"/>
  <c r="Q12" i="8"/>
  <c r="P12" i="8"/>
  <c r="O12" i="8"/>
  <c r="N12" i="8"/>
  <c r="M12" i="8"/>
  <c r="L12" i="8"/>
  <c r="E12" i="8"/>
  <c r="D12" i="8"/>
  <c r="AN12" i="8" s="1"/>
  <c r="C12" i="8"/>
  <c r="B12" i="8"/>
  <c r="AG11" i="8"/>
  <c r="AA11" i="8"/>
  <c r="Z11" i="8"/>
  <c r="X11" i="8"/>
  <c r="W11" i="8"/>
  <c r="V11" i="8"/>
  <c r="U11" i="8"/>
  <c r="T11" i="8"/>
  <c r="R11" i="8"/>
  <c r="Q11" i="8"/>
  <c r="P11" i="8"/>
  <c r="O11" i="8"/>
  <c r="N11" i="8"/>
  <c r="M11" i="8"/>
  <c r="L11" i="8"/>
  <c r="E11" i="8"/>
  <c r="D11" i="8"/>
  <c r="AN11" i="8" s="1"/>
  <c r="C11" i="8"/>
  <c r="B11" i="8"/>
  <c r="AG10" i="8"/>
  <c r="AA10" i="8"/>
  <c r="Z10" i="8"/>
  <c r="X10" i="8"/>
  <c r="W10" i="8"/>
  <c r="V10" i="8"/>
  <c r="U10" i="8"/>
  <c r="T10" i="8"/>
  <c r="R10" i="8"/>
  <c r="Q10" i="8"/>
  <c r="P10" i="8"/>
  <c r="O10" i="8"/>
  <c r="N10" i="8"/>
  <c r="M10" i="8"/>
  <c r="L10" i="8"/>
  <c r="E10" i="8"/>
  <c r="D10" i="8"/>
  <c r="AN10" i="8" s="1"/>
  <c r="C10" i="8"/>
  <c r="B10" i="8"/>
  <c r="AG9" i="8"/>
  <c r="AA9" i="8"/>
  <c r="Z9" i="8"/>
  <c r="X9" i="8"/>
  <c r="W9" i="8"/>
  <c r="V9" i="8"/>
  <c r="U9" i="8"/>
  <c r="T9" i="8"/>
  <c r="R9" i="8"/>
  <c r="Q9" i="8"/>
  <c r="P9" i="8"/>
  <c r="O9" i="8"/>
  <c r="N9" i="8"/>
  <c r="M9" i="8"/>
  <c r="L9" i="8"/>
  <c r="E9" i="8"/>
  <c r="D9" i="8"/>
  <c r="AN9" i="8" s="1"/>
  <c r="C9" i="8"/>
  <c r="B9" i="8"/>
  <c r="AG8" i="8"/>
  <c r="AA8" i="8"/>
  <c r="Z8" i="8"/>
  <c r="X8" i="8"/>
  <c r="W8" i="8"/>
  <c r="V8" i="8"/>
  <c r="U8" i="8"/>
  <c r="T8" i="8"/>
  <c r="R8" i="8"/>
  <c r="Q8" i="8"/>
  <c r="P8" i="8"/>
  <c r="O8" i="8"/>
  <c r="N8" i="8"/>
  <c r="M8" i="8"/>
  <c r="L8" i="8"/>
  <c r="E8" i="8"/>
  <c r="D8" i="8"/>
  <c r="AN8" i="8" s="1"/>
  <c r="C8" i="8"/>
  <c r="B8" i="8"/>
  <c r="AG7" i="8"/>
  <c r="AA7" i="8"/>
  <c r="Z7" i="8"/>
  <c r="X7" i="8"/>
  <c r="W7" i="8"/>
  <c r="V7" i="8"/>
  <c r="U7" i="8"/>
  <c r="T7" i="8"/>
  <c r="R7" i="8"/>
  <c r="Q7" i="8"/>
  <c r="P7" i="8"/>
  <c r="O7" i="8"/>
  <c r="N7" i="8"/>
  <c r="M7" i="8"/>
  <c r="L7" i="8"/>
  <c r="E7" i="8"/>
  <c r="D7" i="8"/>
  <c r="AN7" i="8" s="1"/>
  <c r="C7" i="8"/>
  <c r="B7" i="8"/>
  <c r="AG6" i="8"/>
  <c r="AA6" i="8"/>
  <c r="Z6" i="8"/>
  <c r="X6" i="8"/>
  <c r="W6" i="8"/>
  <c r="V6" i="8"/>
  <c r="U6" i="8"/>
  <c r="T6" i="8"/>
  <c r="R6" i="8"/>
  <c r="Q6" i="8"/>
  <c r="P6" i="8"/>
  <c r="O6" i="8"/>
  <c r="N6" i="8"/>
  <c r="M6" i="8"/>
  <c r="L6" i="8"/>
  <c r="E6" i="8"/>
  <c r="D6" i="8"/>
  <c r="AN6" i="8" s="1"/>
  <c r="C6" i="8"/>
  <c r="B6" i="8"/>
  <c r="AG5" i="8"/>
  <c r="AA5" i="8"/>
  <c r="Z5" i="8"/>
  <c r="X5" i="8"/>
  <c r="W5" i="8"/>
  <c r="V5" i="8"/>
  <c r="U5" i="8"/>
  <c r="T5" i="8"/>
  <c r="R5" i="8"/>
  <c r="Q5" i="8"/>
  <c r="P5" i="8"/>
  <c r="O5" i="8"/>
  <c r="N5" i="8"/>
  <c r="M5" i="8"/>
  <c r="L5" i="8"/>
  <c r="E5" i="8"/>
  <c r="D5" i="8"/>
  <c r="AN5" i="8" s="1"/>
  <c r="C5" i="8"/>
  <c r="B5" i="8"/>
  <c r="AG4" i="8"/>
  <c r="AA4" i="8"/>
  <c r="Z4" i="8"/>
  <c r="X4" i="8"/>
  <c r="W4" i="8"/>
  <c r="V4" i="8"/>
  <c r="U4" i="8"/>
  <c r="T4" i="8"/>
  <c r="R4" i="8"/>
  <c r="Q4" i="8"/>
  <c r="P4" i="8"/>
  <c r="O4" i="8"/>
  <c r="N4" i="8"/>
  <c r="M4" i="8"/>
  <c r="L4" i="8"/>
  <c r="E4" i="8"/>
  <c r="D4" i="8"/>
  <c r="AN4" i="8" s="1"/>
  <c r="C4" i="8"/>
  <c r="B4" i="8"/>
  <c r="AG3" i="8"/>
  <c r="AA3" i="8"/>
  <c r="Z3" i="8"/>
  <c r="X3" i="8"/>
  <c r="W3" i="8"/>
  <c r="V3" i="8"/>
  <c r="U3" i="8"/>
  <c r="T3" i="8"/>
  <c r="R3" i="8"/>
  <c r="Q3" i="8"/>
  <c r="P3" i="8"/>
  <c r="O3" i="8"/>
  <c r="N3" i="8"/>
  <c r="M3" i="8"/>
  <c r="L3" i="8"/>
  <c r="E3" i="8"/>
  <c r="D3" i="8"/>
  <c r="AH3" i="8" s="1"/>
  <c r="C3" i="8"/>
  <c r="B3" i="8"/>
  <c r="AI139" i="1"/>
  <c r="AI140" i="1"/>
  <c r="AI141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43" i="1"/>
  <c r="AO43" i="9" l="1"/>
  <c r="AO31" i="9"/>
  <c r="AO19" i="9"/>
  <c r="AO11" i="8"/>
  <c r="AO8" i="8"/>
  <c r="AO23" i="8"/>
  <c r="AO27" i="8"/>
  <c r="AO39" i="8"/>
  <c r="AO43" i="8"/>
  <c r="AO51" i="8"/>
  <c r="AO55" i="8"/>
  <c r="AO21" i="8"/>
  <c r="AO29" i="8"/>
  <c r="AO33" i="8"/>
  <c r="AO45" i="8"/>
  <c r="AO49" i="8"/>
  <c r="AO57" i="8"/>
  <c r="AO61" i="8"/>
  <c r="AO14" i="8"/>
  <c r="AO73" i="8"/>
  <c r="AO14" i="9"/>
  <c r="AO25" i="9"/>
  <c r="AO37" i="9"/>
  <c r="AO21" i="9"/>
  <c r="AO63" i="9"/>
  <c r="AO69" i="9"/>
  <c r="AO81" i="9"/>
  <c r="AO80" i="9"/>
  <c r="AE12" i="9"/>
  <c r="AE11" i="9"/>
  <c r="AE19" i="9"/>
  <c r="AE31" i="9"/>
  <c r="AE37" i="9"/>
  <c r="AE43" i="9"/>
  <c r="AE49" i="9"/>
  <c r="AE61" i="9"/>
  <c r="AE18" i="9"/>
  <c r="AO18" i="9"/>
  <c r="AE24" i="9"/>
  <c r="AO24" i="9"/>
  <c r="AO30" i="9"/>
  <c r="AE36" i="9"/>
  <c r="AO36" i="9"/>
  <c r="AE48" i="9"/>
  <c r="AE54" i="9"/>
  <c r="AO54" i="9"/>
  <c r="AE60" i="9"/>
  <c r="AO60" i="9"/>
  <c r="AE66" i="9"/>
  <c r="AO66" i="9"/>
  <c r="AO72" i="9"/>
  <c r="AE78" i="9"/>
  <c r="AO16" i="9"/>
  <c r="AO22" i="9"/>
  <c r="AE28" i="9"/>
  <c r="AO28" i="9"/>
  <c r="AO34" i="9"/>
  <c r="AO40" i="9"/>
  <c r="AO46" i="9"/>
  <c r="AO52" i="9"/>
  <c r="AO58" i="9"/>
  <c r="AE63" i="9"/>
  <c r="AO64" i="9"/>
  <c r="AO70" i="9"/>
  <c r="AO76" i="9"/>
  <c r="AO20" i="9"/>
  <c r="AO26" i="9"/>
  <c r="AO32" i="9"/>
  <c r="AO38" i="9"/>
  <c r="AO44" i="9"/>
  <c r="AO50" i="9"/>
  <c r="AO56" i="9"/>
  <c r="AO62" i="9"/>
  <c r="AO68" i="9"/>
  <c r="AO74" i="9"/>
  <c r="AO49" i="9"/>
  <c r="AO55" i="9"/>
  <c r="AO61" i="9"/>
  <c r="AO67" i="9"/>
  <c r="AO73" i="9"/>
  <c r="AO79" i="9"/>
  <c r="AO42" i="9"/>
  <c r="AO48" i="9"/>
  <c r="AO78" i="9"/>
  <c r="AO5" i="9"/>
  <c r="AO10" i="9"/>
  <c r="AO13" i="9"/>
  <c r="AO17" i="9"/>
  <c r="AO23" i="9"/>
  <c r="AO29" i="9"/>
  <c r="AO35" i="9"/>
  <c r="AO41" i="9"/>
  <c r="AO47" i="9"/>
  <c r="AO53" i="9"/>
  <c r="AO59" i="9"/>
  <c r="AO65" i="9"/>
  <c r="AO71" i="9"/>
  <c r="AO77" i="9"/>
  <c r="AO7" i="9"/>
  <c r="AO82" i="9"/>
  <c r="AO4" i="9"/>
  <c r="AO9" i="9"/>
  <c r="AO12" i="9"/>
  <c r="AO15" i="9"/>
  <c r="AO27" i="9"/>
  <c r="AO33" i="9"/>
  <c r="AO39" i="9"/>
  <c r="AO45" i="9"/>
  <c r="AO51" i="9"/>
  <c r="AO57" i="9"/>
  <c r="AO75" i="9"/>
  <c r="AO24" i="8"/>
  <c r="AO30" i="8"/>
  <c r="AO36" i="8"/>
  <c r="AO42" i="8"/>
  <c r="AO48" i="8"/>
  <c r="AO54" i="8"/>
  <c r="AO60" i="8"/>
  <c r="AO90" i="8"/>
  <c r="AO18" i="8"/>
  <c r="AB7" i="9"/>
  <c r="AB6" i="9"/>
  <c r="AB15" i="9"/>
  <c r="AB21" i="9"/>
  <c r="AB27" i="9"/>
  <c r="AB33" i="9"/>
  <c r="AB39" i="9"/>
  <c r="AB45" i="9"/>
  <c r="AB51" i="9"/>
  <c r="AB57" i="9"/>
  <c r="AB69" i="9"/>
  <c r="AB81" i="9"/>
  <c r="AO7" i="8"/>
  <c r="AB3" i="9"/>
  <c r="AO75" i="8"/>
  <c r="AO92" i="8"/>
  <c r="AO19" i="8"/>
  <c r="AO25" i="8"/>
  <c r="AO31" i="8"/>
  <c r="AO37" i="8"/>
  <c r="AO79" i="8"/>
  <c r="AO85" i="8"/>
  <c r="AO91" i="8"/>
  <c r="AB97" i="8"/>
  <c r="AO66" i="8"/>
  <c r="AO72" i="8"/>
  <c r="AO78" i="8"/>
  <c r="AO84" i="8"/>
  <c r="AO5" i="8"/>
  <c r="AO100" i="8"/>
  <c r="AB3" i="8"/>
  <c r="AO10" i="8"/>
  <c r="AO13" i="8"/>
  <c r="AO17" i="8"/>
  <c r="AO35" i="8"/>
  <c r="AO41" i="8"/>
  <c r="AO47" i="8"/>
  <c r="AO53" i="8"/>
  <c r="AO59" i="8"/>
  <c r="AO65" i="8"/>
  <c r="AO71" i="8"/>
  <c r="AO77" i="8"/>
  <c r="AO83" i="8"/>
  <c r="AO89" i="8"/>
  <c r="AB93" i="8"/>
  <c r="AO99" i="8"/>
  <c r="AO98" i="8"/>
  <c r="AB6" i="8"/>
  <c r="AB5" i="8"/>
  <c r="AO16" i="8"/>
  <c r="AO22" i="8"/>
  <c r="AO28" i="8"/>
  <c r="AO34" i="8"/>
  <c r="AO40" i="8"/>
  <c r="AO46" i="8"/>
  <c r="AO52" i="8"/>
  <c r="AO58" i="8"/>
  <c r="AO64" i="8"/>
  <c r="AO70" i="8"/>
  <c r="AO76" i="8"/>
  <c r="AO82" i="8"/>
  <c r="AO88" i="8"/>
  <c r="AO97" i="8"/>
  <c r="AO96" i="8"/>
  <c r="AO9" i="8"/>
  <c r="AO12" i="8"/>
  <c r="AO15" i="8"/>
  <c r="AO69" i="8"/>
  <c r="AO81" i="8"/>
  <c r="AO87" i="8"/>
  <c r="AO95" i="8"/>
  <c r="AB101" i="8"/>
  <c r="AO94" i="8"/>
  <c r="AO6" i="8"/>
  <c r="AO20" i="8"/>
  <c r="AO26" i="8"/>
  <c r="AO32" i="8"/>
  <c r="AO38" i="8"/>
  <c r="AO44" i="8"/>
  <c r="AO50" i="8"/>
  <c r="AO56" i="8"/>
  <c r="AO62" i="8"/>
  <c r="AO68" i="8"/>
  <c r="AO74" i="8"/>
  <c r="AO80" i="8"/>
  <c r="AO86" i="8"/>
  <c r="AO93" i="8"/>
  <c r="AE72" i="8"/>
  <c r="AE78" i="8"/>
  <c r="AB91" i="8"/>
  <c r="AB95" i="8"/>
  <c r="AB99" i="8"/>
  <c r="AB8" i="8"/>
  <c r="AB9" i="8"/>
  <c r="AB10" i="8"/>
  <c r="AB11" i="8"/>
  <c r="AB12" i="8"/>
  <c r="AB13" i="8"/>
  <c r="AB14" i="8"/>
  <c r="AB20" i="8"/>
  <c r="AB26" i="8"/>
  <c r="AB32" i="8"/>
  <c r="AB38" i="8"/>
  <c r="AB44" i="8"/>
  <c r="AB50" i="8"/>
  <c r="AB56" i="8"/>
  <c r="AB62" i="8"/>
  <c r="AB68" i="8"/>
  <c r="AB74" i="8"/>
  <c r="AB80" i="8"/>
  <c r="AB86" i="8"/>
  <c r="AB7" i="8"/>
  <c r="AB15" i="8"/>
  <c r="AB21" i="8"/>
  <c r="AB27" i="8"/>
  <c r="AB33" i="8"/>
  <c r="AB39" i="8"/>
  <c r="AB45" i="8"/>
  <c r="AB51" i="8"/>
  <c r="AB57" i="8"/>
  <c r="AB63" i="8"/>
  <c r="AB69" i="8"/>
  <c r="AB75" i="8"/>
  <c r="AB81" i="8"/>
  <c r="AB87" i="8"/>
  <c r="AB92" i="8"/>
  <c r="AC92" i="8" s="1"/>
  <c r="AB96" i="8"/>
  <c r="AB100" i="8"/>
  <c r="S94" i="8"/>
  <c r="AE17" i="8"/>
  <c r="AE23" i="8"/>
  <c r="AE29" i="8"/>
  <c r="AE35" i="8"/>
  <c r="AE41" i="8"/>
  <c r="AE47" i="8"/>
  <c r="AE53" i="8"/>
  <c r="AE65" i="8"/>
  <c r="AB19" i="8"/>
  <c r="AB25" i="8"/>
  <c r="AB31" i="8"/>
  <c r="AB37" i="8"/>
  <c r="AB43" i="8"/>
  <c r="AB49" i="8"/>
  <c r="AB55" i="8"/>
  <c r="AB61" i="8"/>
  <c r="AB67" i="8"/>
  <c r="AB73" i="8"/>
  <c r="AB79" i="8"/>
  <c r="AB85" i="8"/>
  <c r="AE18" i="8"/>
  <c r="AE36" i="8"/>
  <c r="AE60" i="8"/>
  <c r="AE49" i="8"/>
  <c r="AE55" i="8"/>
  <c r="AE61" i="8"/>
  <c r="AE67" i="8"/>
  <c r="AE73" i="8"/>
  <c r="AE79" i="8"/>
  <c r="AE19" i="8"/>
  <c r="AE25" i="8"/>
  <c r="AE31" i="8"/>
  <c r="AE37" i="8"/>
  <c r="AE43" i="8"/>
  <c r="AB4" i="8"/>
  <c r="AC4" i="8" s="1"/>
  <c r="AB16" i="8"/>
  <c r="AB22" i="8"/>
  <c r="AB28" i="8"/>
  <c r="AB34" i="8"/>
  <c r="AB40" i="8"/>
  <c r="AB46" i="8"/>
  <c r="AB52" i="8"/>
  <c r="AB58" i="8"/>
  <c r="AB64" i="8"/>
  <c r="AB70" i="8"/>
  <c r="AB76" i="8"/>
  <c r="AB82" i="8"/>
  <c r="AB88" i="8"/>
  <c r="AE54" i="8"/>
  <c r="AE42" i="8"/>
  <c r="AE66" i="8"/>
  <c r="AB17" i="8"/>
  <c r="AB23" i="8"/>
  <c r="AB29" i="8"/>
  <c r="AB35" i="8"/>
  <c r="AB41" i="8"/>
  <c r="AB47" i="8"/>
  <c r="AB53" i="8"/>
  <c r="AB59" i="8"/>
  <c r="AB65" i="8"/>
  <c r="AB71" i="8"/>
  <c r="AB77" i="8"/>
  <c r="AB83" i="8"/>
  <c r="AB89" i="8"/>
  <c r="AE24" i="8"/>
  <c r="AE48" i="8"/>
  <c r="AE21" i="8"/>
  <c r="AE30" i="8"/>
  <c r="AB18" i="8"/>
  <c r="AB24" i="8"/>
  <c r="AB30" i="8"/>
  <c r="AB36" i="8"/>
  <c r="AB42" i="8"/>
  <c r="AB48" i="8"/>
  <c r="AB54" i="8"/>
  <c r="AB60" i="8"/>
  <c r="AB66" i="8"/>
  <c r="AB72" i="8"/>
  <c r="AB78" i="8"/>
  <c r="AB84" i="8"/>
  <c r="AB90" i="8"/>
  <c r="AB94" i="8"/>
  <c r="AB98" i="8"/>
  <c r="AB8" i="9"/>
  <c r="AB9" i="9"/>
  <c r="AB10" i="9"/>
  <c r="AC10" i="9" s="1"/>
  <c r="AB11" i="9"/>
  <c r="AB12" i="9"/>
  <c r="AB13" i="9"/>
  <c r="AB14" i="9"/>
  <c r="AB20" i="9"/>
  <c r="AB26" i="9"/>
  <c r="AB32" i="9"/>
  <c r="AB38" i="9"/>
  <c r="AB44" i="9"/>
  <c r="AB50" i="9"/>
  <c r="AB56" i="9"/>
  <c r="AB62" i="9"/>
  <c r="AB68" i="9"/>
  <c r="AB74" i="9"/>
  <c r="AB80" i="9"/>
  <c r="AB5" i="9"/>
  <c r="AB63" i="9"/>
  <c r="AB75" i="9"/>
  <c r="AB4" i="9"/>
  <c r="AB16" i="9"/>
  <c r="AB22" i="9"/>
  <c r="AB28" i="9"/>
  <c r="AB34" i="9"/>
  <c r="AB40" i="9"/>
  <c r="AB46" i="9"/>
  <c r="AB52" i="9"/>
  <c r="AB58" i="9"/>
  <c r="AB64" i="9"/>
  <c r="AB70" i="9"/>
  <c r="AB76" i="9"/>
  <c r="AC76" i="9" s="1"/>
  <c r="AB82" i="9"/>
  <c r="AB17" i="9"/>
  <c r="AB23" i="9"/>
  <c r="AB29" i="9"/>
  <c r="AB35" i="9"/>
  <c r="AB41" i="9"/>
  <c r="AB47" i="9"/>
  <c r="AB53" i="9"/>
  <c r="AB59" i="9"/>
  <c r="AC59" i="9" s="1"/>
  <c r="AB65" i="9"/>
  <c r="AB71" i="9"/>
  <c r="AB77" i="9"/>
  <c r="AB18" i="9"/>
  <c r="AB24" i="9"/>
  <c r="AB30" i="9"/>
  <c r="AB36" i="9"/>
  <c r="AB42" i="9"/>
  <c r="AB48" i="9"/>
  <c r="AB54" i="9"/>
  <c r="AB60" i="9"/>
  <c r="AB66" i="9"/>
  <c r="AB72" i="9"/>
  <c r="AB78" i="9"/>
  <c r="AE75" i="9"/>
  <c r="AB19" i="9"/>
  <c r="AB25" i="9"/>
  <c r="AB31" i="9"/>
  <c r="AB37" i="9"/>
  <c r="AB43" i="9"/>
  <c r="AB49" i="9"/>
  <c r="AB55" i="9"/>
  <c r="AB61" i="9"/>
  <c r="AB67" i="9"/>
  <c r="AB73" i="9"/>
  <c r="AB79" i="9"/>
  <c r="AC79" i="9" s="1"/>
  <c r="S28" i="8"/>
  <c r="S24" i="8"/>
  <c r="AE42" i="9"/>
  <c r="AE25" i="9"/>
  <c r="AE67" i="9"/>
  <c r="AE55" i="9"/>
  <c r="S73" i="9"/>
  <c r="S69" i="9"/>
  <c r="S70" i="9"/>
  <c r="S76" i="9"/>
  <c r="S99" i="8"/>
  <c r="S82" i="8"/>
  <c r="AN3" i="8"/>
  <c r="AO4" i="8" s="1"/>
  <c r="S82" i="9"/>
  <c r="S27" i="8"/>
  <c r="S93" i="8"/>
  <c r="S36" i="8"/>
  <c r="S39" i="8"/>
  <c r="S48" i="8"/>
  <c r="S54" i="8"/>
  <c r="S60" i="8"/>
  <c r="S66" i="8"/>
  <c r="S69" i="8"/>
  <c r="S72" i="8"/>
  <c r="S75" i="8"/>
  <c r="S84" i="8"/>
  <c r="S38" i="9"/>
  <c r="S16" i="9"/>
  <c r="S34" i="9"/>
  <c r="S46" i="9"/>
  <c r="S48" i="9"/>
  <c r="S51" i="9"/>
  <c r="S60" i="9"/>
  <c r="S63" i="9"/>
  <c r="S75" i="9"/>
  <c r="S24" i="9"/>
  <c r="S25" i="9"/>
  <c r="S35" i="9"/>
  <c r="S50" i="9"/>
  <c r="S53" i="9"/>
  <c r="S65" i="9"/>
  <c r="AH20" i="8"/>
  <c r="AH26" i="8"/>
  <c r="AH94" i="8"/>
  <c r="AH35" i="8"/>
  <c r="AH38" i="8"/>
  <c r="AH41" i="8"/>
  <c r="AH44" i="8"/>
  <c r="AH47" i="8"/>
  <c r="AH50" i="8"/>
  <c r="AH53" i="8"/>
  <c r="AH56" i="8"/>
  <c r="AH59" i="8"/>
  <c r="AH62" i="8"/>
  <c r="AH65" i="8"/>
  <c r="AH68" i="8"/>
  <c r="AH71" i="8"/>
  <c r="AH74" i="8"/>
  <c r="AH77" i="8"/>
  <c r="AH80" i="8"/>
  <c r="AH83" i="8"/>
  <c r="AH86" i="8"/>
  <c r="AH89" i="8"/>
  <c r="AH99" i="8"/>
  <c r="AH32" i="8"/>
  <c r="AH8" i="8"/>
  <c r="AH9" i="8"/>
  <c r="AH10" i="8"/>
  <c r="AH12" i="8"/>
  <c r="AH13" i="8"/>
  <c r="AH14" i="8"/>
  <c r="AH15" i="8"/>
  <c r="AH27" i="8"/>
  <c r="AH92" i="8"/>
  <c r="AH7" i="8"/>
  <c r="S35" i="8"/>
  <c r="S47" i="8"/>
  <c r="S56" i="8"/>
  <c r="S71" i="8"/>
  <c r="S77" i="8"/>
  <c r="S83" i="8"/>
  <c r="AH97" i="8"/>
  <c r="AH6" i="8"/>
  <c r="AH16" i="8"/>
  <c r="AH22" i="8"/>
  <c r="AH28" i="8"/>
  <c r="AH5" i="8"/>
  <c r="S5" i="8"/>
  <c r="AH33" i="8"/>
  <c r="AH36" i="8"/>
  <c r="AH39" i="8"/>
  <c r="AH42" i="8"/>
  <c r="AH45" i="8"/>
  <c r="AH48" i="8"/>
  <c r="AH51" i="8"/>
  <c r="AH54" i="8"/>
  <c r="AH57" i="8"/>
  <c r="AH60" i="8"/>
  <c r="AH63" i="8"/>
  <c r="AH66" i="8"/>
  <c r="AH69" i="8"/>
  <c r="AH72" i="8"/>
  <c r="AH75" i="8"/>
  <c r="AH78" i="8"/>
  <c r="AH81" i="8"/>
  <c r="AH84" i="8"/>
  <c r="AH87" i="8"/>
  <c r="AH90" i="8"/>
  <c r="AH95" i="8"/>
  <c r="AH19" i="8"/>
  <c r="AH25" i="8"/>
  <c r="AH31" i="8"/>
  <c r="S88" i="8"/>
  <c r="AH101" i="8"/>
  <c r="AH6" i="9"/>
  <c r="AJ6" i="9"/>
  <c r="AH5" i="9"/>
  <c r="AJ5" i="9"/>
  <c r="AH3" i="9"/>
  <c r="AJ3" i="9"/>
  <c r="AH81" i="9"/>
  <c r="AJ81" i="9"/>
  <c r="AH24" i="9"/>
  <c r="AJ24" i="9"/>
  <c r="AH52" i="9"/>
  <c r="AJ52" i="9"/>
  <c r="AH64" i="9"/>
  <c r="AJ64" i="9"/>
  <c r="AH70" i="9"/>
  <c r="AJ70" i="9"/>
  <c r="AH73" i="9"/>
  <c r="AJ73" i="9"/>
  <c r="AH4" i="8"/>
  <c r="AH17" i="8"/>
  <c r="AH23" i="8"/>
  <c r="AH100" i="8"/>
  <c r="AH31" i="9"/>
  <c r="AJ31" i="9"/>
  <c r="AH82" i="9"/>
  <c r="AJ82" i="9"/>
  <c r="AH93" i="8"/>
  <c r="AH20" i="9"/>
  <c r="AJ20" i="9"/>
  <c r="AH26" i="9"/>
  <c r="AJ26" i="9"/>
  <c r="AH16" i="9"/>
  <c r="AJ16" i="9"/>
  <c r="AH22" i="9"/>
  <c r="AJ22" i="9"/>
  <c r="AH4" i="9"/>
  <c r="AJ4" i="9"/>
  <c r="AH23" i="9"/>
  <c r="AJ23" i="9"/>
  <c r="AH29" i="9"/>
  <c r="AJ29" i="9"/>
  <c r="AH39" i="9"/>
  <c r="AJ39" i="9"/>
  <c r="AH57" i="9"/>
  <c r="AJ57" i="9"/>
  <c r="AH25" i="9"/>
  <c r="AJ25" i="9"/>
  <c r="AH37" i="9"/>
  <c r="AJ37" i="9"/>
  <c r="AH40" i="9"/>
  <c r="AJ40" i="9"/>
  <c r="AH43" i="9"/>
  <c r="AJ43" i="9"/>
  <c r="AH46" i="9"/>
  <c r="AJ46" i="9"/>
  <c r="AH49" i="9"/>
  <c r="AJ49" i="9"/>
  <c r="AH55" i="9"/>
  <c r="AJ55" i="9"/>
  <c r="AH58" i="9"/>
  <c r="AJ58" i="9"/>
  <c r="AH61" i="9"/>
  <c r="AJ61" i="9"/>
  <c r="AH67" i="9"/>
  <c r="AJ67" i="9"/>
  <c r="AH76" i="9"/>
  <c r="AJ76" i="9"/>
  <c r="AH79" i="9"/>
  <c r="AJ79" i="9"/>
  <c r="AH18" i="8"/>
  <c r="AH24" i="8"/>
  <c r="AH30" i="8"/>
  <c r="AH98" i="8"/>
  <c r="AH33" i="9"/>
  <c r="AJ33" i="9"/>
  <c r="AH45" i="9"/>
  <c r="AJ45" i="9"/>
  <c r="AH63" i="9"/>
  <c r="AJ63" i="9"/>
  <c r="AH69" i="9"/>
  <c r="AJ69" i="9"/>
  <c r="AH72" i="9"/>
  <c r="AJ72" i="9"/>
  <c r="AH75" i="9"/>
  <c r="AJ75" i="9"/>
  <c r="AH18" i="9"/>
  <c r="AJ18" i="9"/>
  <c r="AH30" i="9"/>
  <c r="AJ30" i="9"/>
  <c r="AH19" i="9"/>
  <c r="AJ19" i="9"/>
  <c r="AH34" i="9"/>
  <c r="AJ34" i="9"/>
  <c r="AH34" i="8"/>
  <c r="AH37" i="8"/>
  <c r="AH40" i="8"/>
  <c r="AH43" i="8"/>
  <c r="AH46" i="8"/>
  <c r="AH49" i="8"/>
  <c r="AH52" i="8"/>
  <c r="AH55" i="8"/>
  <c r="AH58" i="8"/>
  <c r="AH61" i="8"/>
  <c r="AH64" i="8"/>
  <c r="AH67" i="8"/>
  <c r="AH70" i="8"/>
  <c r="AH73" i="8"/>
  <c r="AH76" i="8"/>
  <c r="AH79" i="8"/>
  <c r="AH82" i="8"/>
  <c r="AH85" i="8"/>
  <c r="AH88" i="8"/>
  <c r="AH91" i="8"/>
  <c r="AH8" i="9"/>
  <c r="AJ8" i="9"/>
  <c r="AH9" i="9"/>
  <c r="AJ9" i="9"/>
  <c r="AH10" i="9"/>
  <c r="AJ10" i="9"/>
  <c r="AH11" i="9"/>
  <c r="AJ11" i="9"/>
  <c r="AH12" i="9"/>
  <c r="AJ12" i="9"/>
  <c r="AH13" i="9"/>
  <c r="AJ13" i="9"/>
  <c r="AH14" i="9"/>
  <c r="AJ14" i="9"/>
  <c r="AH15" i="9"/>
  <c r="AJ15" i="9"/>
  <c r="AH21" i="9"/>
  <c r="AJ21" i="9"/>
  <c r="AH27" i="9"/>
  <c r="AJ27" i="9"/>
  <c r="AH32" i="9"/>
  <c r="AJ32" i="9"/>
  <c r="AH35" i="9"/>
  <c r="AJ35" i="9"/>
  <c r="AH38" i="9"/>
  <c r="AJ38" i="9"/>
  <c r="AH41" i="9"/>
  <c r="AJ41" i="9"/>
  <c r="AH44" i="9"/>
  <c r="AJ44" i="9"/>
  <c r="AH47" i="9"/>
  <c r="AJ47" i="9"/>
  <c r="AH50" i="9"/>
  <c r="AJ50" i="9"/>
  <c r="AH53" i="9"/>
  <c r="AJ53" i="9"/>
  <c r="AH56" i="9"/>
  <c r="AJ56" i="9"/>
  <c r="AH59" i="9"/>
  <c r="AJ59" i="9"/>
  <c r="AH62" i="9"/>
  <c r="AJ62" i="9"/>
  <c r="AH65" i="9"/>
  <c r="AJ65" i="9"/>
  <c r="AH68" i="9"/>
  <c r="AJ68" i="9"/>
  <c r="AH71" i="9"/>
  <c r="AJ71" i="9"/>
  <c r="AH74" i="9"/>
  <c r="AJ74" i="9"/>
  <c r="AH77" i="9"/>
  <c r="AJ77" i="9"/>
  <c r="AH80" i="9"/>
  <c r="AJ80" i="9"/>
  <c r="AH28" i="9"/>
  <c r="AJ28" i="9"/>
  <c r="AH17" i="9"/>
  <c r="AJ17" i="9"/>
  <c r="AH36" i="9"/>
  <c r="AJ36" i="9"/>
  <c r="AH42" i="9"/>
  <c r="AJ42" i="9"/>
  <c r="AH48" i="9"/>
  <c r="AJ48" i="9"/>
  <c r="AH51" i="9"/>
  <c r="AJ51" i="9"/>
  <c r="AH54" i="9"/>
  <c r="AJ54" i="9"/>
  <c r="AH60" i="9"/>
  <c r="AJ60" i="9"/>
  <c r="AH66" i="9"/>
  <c r="AJ66" i="9"/>
  <c r="AH78" i="9"/>
  <c r="AJ78" i="9"/>
  <c r="AH96" i="8"/>
  <c r="AH7" i="9"/>
  <c r="AJ7" i="9"/>
  <c r="AH29" i="8"/>
  <c r="S18" i="9"/>
  <c r="S90" i="8"/>
  <c r="S37" i="8"/>
  <c r="S40" i="9"/>
  <c r="S43" i="9"/>
  <c r="S31" i="8"/>
  <c r="S49" i="8"/>
  <c r="S52" i="8"/>
  <c r="S64" i="8"/>
  <c r="S67" i="8"/>
  <c r="S73" i="8"/>
  <c r="S79" i="8"/>
  <c r="S95" i="8"/>
  <c r="S18" i="8"/>
  <c r="S25" i="8"/>
  <c r="S43" i="8"/>
  <c r="S55" i="9"/>
  <c r="S58" i="9"/>
  <c r="S61" i="9"/>
  <c r="S9" i="8"/>
  <c r="S26" i="8"/>
  <c r="S12" i="9"/>
  <c r="S13" i="9"/>
  <c r="S20" i="9"/>
  <c r="S85" i="8"/>
  <c r="AH11" i="8"/>
  <c r="S33" i="9"/>
  <c r="S57" i="9"/>
  <c r="S5" i="9"/>
  <c r="AH21" i="8"/>
  <c r="S9" i="9"/>
  <c r="S31" i="9"/>
  <c r="S49" i="9"/>
  <c r="S74" i="9"/>
  <c r="S30" i="9"/>
  <c r="S36" i="9"/>
  <c r="S41" i="9"/>
  <c r="S66" i="9"/>
  <c r="S71" i="9"/>
  <c r="S81" i="9"/>
  <c r="S15" i="9"/>
  <c r="S22" i="9"/>
  <c r="S23" i="9"/>
  <c r="S6" i="9"/>
  <c r="S19" i="9"/>
  <c r="S21" i="9"/>
  <c r="S28" i="9"/>
  <c r="S37" i="9"/>
  <c r="S42" i="9"/>
  <c r="S47" i="9"/>
  <c r="S67" i="9"/>
  <c r="S52" i="9"/>
  <c r="S62" i="9"/>
  <c r="S72" i="9"/>
  <c r="S77" i="9"/>
  <c r="S45" i="9"/>
  <c r="S39" i="9"/>
  <c r="S54" i="9"/>
  <c r="S59" i="9"/>
  <c r="S14" i="9"/>
  <c r="S8" i="9"/>
  <c r="S11" i="9"/>
  <c r="S10" i="9"/>
  <c r="S4" i="9"/>
  <c r="S26" i="9"/>
  <c r="S64" i="9"/>
  <c r="S78" i="9"/>
  <c r="S27" i="9"/>
  <c r="S79" i="9"/>
  <c r="S7" i="9"/>
  <c r="S32" i="9"/>
  <c r="S44" i="9"/>
  <c r="S56" i="9"/>
  <c r="S68" i="9"/>
  <c r="S80" i="9"/>
  <c r="S17" i="9"/>
  <c r="S29" i="9"/>
  <c r="S21" i="8"/>
  <c r="S53" i="8"/>
  <c r="S89" i="8"/>
  <c r="S30" i="8"/>
  <c r="S59" i="8"/>
  <c r="S100" i="8"/>
  <c r="S8" i="8"/>
  <c r="S12" i="8"/>
  <c r="S16" i="8"/>
  <c r="S51" i="8"/>
  <c r="S70" i="8"/>
  <c r="S13" i="8"/>
  <c r="S20" i="8"/>
  <c r="S40" i="8"/>
  <c r="S42" i="8"/>
  <c r="S44" i="8"/>
  <c r="S61" i="8"/>
  <c r="S63" i="8"/>
  <c r="S80" i="8"/>
  <c r="S6" i="8"/>
  <c r="S7" i="8"/>
  <c r="S68" i="8"/>
  <c r="S87" i="8"/>
  <c r="S22" i="8"/>
  <c r="S76" i="8"/>
  <c r="S65" i="8"/>
  <c r="S96" i="8"/>
  <c r="S55" i="8"/>
  <c r="S78" i="8"/>
  <c r="S19" i="8"/>
  <c r="S23" i="8"/>
  <c r="S58" i="8"/>
  <c r="S57" i="8"/>
  <c r="S38" i="8"/>
  <c r="S41" i="8"/>
  <c r="S14" i="8"/>
  <c r="S15" i="8"/>
  <c r="S32" i="8"/>
  <c r="S46" i="8"/>
  <c r="S45" i="8"/>
  <c r="S91" i="8"/>
  <c r="S92" i="8"/>
  <c r="S97" i="8"/>
  <c r="S98" i="8"/>
  <c r="S74" i="8"/>
  <c r="S62" i="8"/>
  <c r="S101" i="8"/>
  <c r="S34" i="8"/>
  <c r="S33" i="8"/>
  <c r="S4" i="8"/>
  <c r="S11" i="8"/>
  <c r="S10" i="8"/>
  <c r="S50" i="8"/>
  <c r="S86" i="8"/>
  <c r="S81" i="8"/>
  <c r="S17" i="8"/>
  <c r="S29" i="8"/>
  <c r="AC23" i="9" l="1"/>
  <c r="AC12" i="8"/>
  <c r="AC24" i="8"/>
  <c r="AC69" i="8"/>
  <c r="AC77" i="8"/>
  <c r="AC71" i="8"/>
  <c r="AC16" i="8"/>
  <c r="AC8" i="8"/>
  <c r="AC93" i="8"/>
  <c r="AC36" i="8"/>
  <c r="AC88" i="8"/>
  <c r="AC30" i="8"/>
  <c r="AC82" i="8"/>
  <c r="AC33" i="8"/>
  <c r="AC27" i="8"/>
  <c r="AC13" i="9"/>
  <c r="AC61" i="9"/>
  <c r="AC65" i="9"/>
  <c r="AC35" i="9"/>
  <c r="AC96" i="8"/>
  <c r="AC81" i="8"/>
  <c r="AC72" i="9"/>
  <c r="AC52" i="8"/>
  <c r="AC14" i="8"/>
  <c r="AC25" i="9"/>
  <c r="AC17" i="9"/>
  <c r="AC61" i="8"/>
  <c r="AC46" i="9"/>
  <c r="AC83" i="8"/>
  <c r="AC55" i="8"/>
  <c r="AC101" i="8"/>
  <c r="AC6" i="8"/>
  <c r="AC97" i="8"/>
  <c r="AE81" i="8"/>
  <c r="AE89" i="8"/>
  <c r="AE81" i="9"/>
  <c r="AE77" i="8"/>
  <c r="AE90" i="8"/>
  <c r="AC14" i="9"/>
  <c r="AC42" i="9"/>
  <c r="AC19" i="9"/>
  <c r="AE20" i="9"/>
  <c r="AC8" i="9"/>
  <c r="AC73" i="9"/>
  <c r="AC70" i="9"/>
  <c r="AE70" i="9"/>
  <c r="AE40" i="9"/>
  <c r="AC52" i="9"/>
  <c r="AE35" i="9"/>
  <c r="AC55" i="9"/>
  <c r="AE23" i="9"/>
  <c r="AC16" i="9"/>
  <c r="AC62" i="9"/>
  <c r="AC81" i="9"/>
  <c r="AC40" i="9"/>
  <c r="AC34" i="9"/>
  <c r="AC29" i="9"/>
  <c r="AC22" i="9"/>
  <c r="AC78" i="9"/>
  <c r="AC4" i="9"/>
  <c r="AC9" i="9"/>
  <c r="AC28" i="9"/>
  <c r="AC75" i="9"/>
  <c r="AC37" i="9"/>
  <c r="AC31" i="9"/>
  <c r="AE99" i="8"/>
  <c r="AE59" i="9"/>
  <c r="AE71" i="9"/>
  <c r="AE70" i="8"/>
  <c r="AE62" i="9"/>
  <c r="AE83" i="8"/>
  <c r="AE50" i="9"/>
  <c r="AE72" i="9"/>
  <c r="AE52" i="9"/>
  <c r="AC7" i="9"/>
  <c r="AE34" i="9"/>
  <c r="AC32" i="9"/>
  <c r="AC51" i="9"/>
  <c r="AE27" i="9"/>
  <c r="AE26" i="9"/>
  <c r="AC26" i="9"/>
  <c r="AE45" i="9"/>
  <c r="AE22" i="9"/>
  <c r="AC20" i="9"/>
  <c r="AC39" i="9"/>
  <c r="AE15" i="9"/>
  <c r="AC60" i="9"/>
  <c r="AE39" i="9"/>
  <c r="AE8" i="9"/>
  <c r="AC48" i="9"/>
  <c r="AC71" i="9"/>
  <c r="AE10" i="9"/>
  <c r="AC39" i="8"/>
  <c r="AC69" i="9"/>
  <c r="AE64" i="9"/>
  <c r="AC67" i="9"/>
  <c r="AC94" i="8"/>
  <c r="AC57" i="9"/>
  <c r="AC66" i="9"/>
  <c r="AC5" i="9"/>
  <c r="AC90" i="8"/>
  <c r="AC18" i="8"/>
  <c r="AE9" i="9"/>
  <c r="AC80" i="9"/>
  <c r="AC84" i="8"/>
  <c r="AE75" i="8"/>
  <c r="AC21" i="8"/>
  <c r="AC45" i="9"/>
  <c r="AC49" i="9"/>
  <c r="AE82" i="9"/>
  <c r="AC54" i="9"/>
  <c r="AC77" i="9"/>
  <c r="AC74" i="9"/>
  <c r="AC12" i="9"/>
  <c r="AC59" i="8"/>
  <c r="AC87" i="8"/>
  <c r="AC15" i="8"/>
  <c r="AE53" i="9"/>
  <c r="AC43" i="9"/>
  <c r="AE33" i="9"/>
  <c r="AC68" i="9"/>
  <c r="AC11" i="9"/>
  <c r="AC33" i="9"/>
  <c r="AC82" i="9"/>
  <c r="AC27" i="9"/>
  <c r="AE47" i="9"/>
  <c r="AC36" i="9"/>
  <c r="AE58" i="9"/>
  <c r="AC56" i="9"/>
  <c r="AE13" i="8"/>
  <c r="AE10" i="8"/>
  <c r="AC21" i="9"/>
  <c r="AC30" i="9"/>
  <c r="AE51" i="9"/>
  <c r="AC53" i="9"/>
  <c r="AC63" i="9"/>
  <c r="AC50" i="9"/>
  <c r="AC76" i="8"/>
  <c r="AC15" i="9"/>
  <c r="AC24" i="9"/>
  <c r="AC47" i="9"/>
  <c r="AC64" i="9"/>
  <c r="AC44" i="9"/>
  <c r="AC48" i="8"/>
  <c r="AC70" i="8"/>
  <c r="AE84" i="8"/>
  <c r="AC6" i="9"/>
  <c r="AC18" i="9"/>
  <c r="AC41" i="9"/>
  <c r="AC58" i="9"/>
  <c r="AC38" i="9"/>
  <c r="AC42" i="8"/>
  <c r="AC23" i="8"/>
  <c r="AC64" i="8"/>
  <c r="AC10" i="8"/>
  <c r="AC98" i="8"/>
  <c r="AC45" i="8"/>
  <c r="AC56" i="8"/>
  <c r="AC9" i="8"/>
  <c r="AC78" i="8"/>
  <c r="AE69" i="8"/>
  <c r="AC28" i="8"/>
  <c r="AC72" i="8"/>
  <c r="AC66" i="8"/>
  <c r="AE57" i="8"/>
  <c r="AC34" i="8"/>
  <c r="AC60" i="8"/>
  <c r="AC41" i="8"/>
  <c r="AC19" i="8"/>
  <c r="AC7" i="8"/>
  <c r="AC54" i="8"/>
  <c r="AE39" i="8"/>
  <c r="AC73" i="8"/>
  <c r="AC62" i="8"/>
  <c r="AC40" i="8"/>
  <c r="AC49" i="8"/>
  <c r="AE58" i="8"/>
  <c r="AC100" i="8"/>
  <c r="AC50" i="8"/>
  <c r="AE32" i="8"/>
  <c r="AE20" i="8"/>
  <c r="AC65" i="8"/>
  <c r="AC43" i="8"/>
  <c r="AC44" i="8"/>
  <c r="AC99" i="8"/>
  <c r="AE95" i="8"/>
  <c r="AC37" i="8"/>
  <c r="AC38" i="8"/>
  <c r="AC95" i="8"/>
  <c r="AE51" i="8"/>
  <c r="AC53" i="8"/>
  <c r="AE91" i="8"/>
  <c r="AC22" i="8"/>
  <c r="AC31" i="8"/>
  <c r="AC32" i="8"/>
  <c r="AC91" i="8"/>
  <c r="AE45" i="8"/>
  <c r="AC47" i="8"/>
  <c r="AE97" i="8"/>
  <c r="AC25" i="8"/>
  <c r="AC26" i="8"/>
  <c r="AC46" i="8"/>
  <c r="AC75" i="8"/>
  <c r="AC20" i="8"/>
  <c r="AE33" i="8"/>
  <c r="AC35" i="8"/>
  <c r="AC85" i="8"/>
  <c r="AE14" i="8"/>
  <c r="AC86" i="8"/>
  <c r="AE27" i="8"/>
  <c r="AE71" i="8"/>
  <c r="AC29" i="8"/>
  <c r="AC79" i="8"/>
  <c r="AC63" i="8"/>
  <c r="AC80" i="8"/>
  <c r="AC13" i="8"/>
  <c r="AE82" i="8"/>
  <c r="AC57" i="8"/>
  <c r="AC74" i="8"/>
  <c r="AE87" i="8"/>
  <c r="AE15" i="8"/>
  <c r="AC89" i="8"/>
  <c r="AC17" i="8"/>
  <c r="AC58" i="8"/>
  <c r="AC67" i="8"/>
  <c r="AC51" i="8"/>
  <c r="AC68" i="8"/>
  <c r="AC11" i="8"/>
  <c r="AC5" i="8"/>
  <c r="AE63" i="8"/>
  <c r="AE56" i="8"/>
  <c r="AE85" i="8"/>
  <c r="AE12" i="8"/>
  <c r="AE26" i="8"/>
  <c r="AE64" i="8"/>
  <c r="AE11" i="8"/>
  <c r="AE9" i="8"/>
  <c r="AE92" i="8"/>
  <c r="AE98" i="8"/>
  <c r="AE93" i="8"/>
  <c r="AE22" i="8"/>
  <c r="AE28" i="8"/>
  <c r="AE86" i="8"/>
  <c r="AE80" i="8"/>
  <c r="AE59" i="8"/>
  <c r="AE88" i="8"/>
  <c r="AE16" i="8"/>
  <c r="AE52" i="8"/>
  <c r="AE46" i="8"/>
  <c r="AE100" i="8"/>
  <c r="AE40" i="8"/>
  <c r="AE96" i="8"/>
  <c r="AE34" i="8"/>
  <c r="AE44" i="8"/>
  <c r="AE62" i="8"/>
  <c r="AE74" i="8"/>
  <c r="AE94" i="8"/>
  <c r="AE38" i="8"/>
  <c r="AE50" i="8"/>
  <c r="AE68" i="8"/>
  <c r="AE76" i="8"/>
  <c r="AE57" i="9"/>
  <c r="AE13" i="9"/>
  <c r="AE38" i="9"/>
  <c r="AE46" i="9"/>
  <c r="AE68" i="9"/>
  <c r="AE16" i="9"/>
  <c r="AE21" i="9"/>
  <c r="AE14" i="9"/>
  <c r="AE41" i="9"/>
  <c r="AE29" i="9"/>
  <c r="AE56" i="9"/>
  <c r="AE44" i="9"/>
  <c r="AE32" i="9"/>
  <c r="AE30" i="9"/>
  <c r="AE79" i="9"/>
  <c r="AE69" i="9"/>
  <c r="AE76" i="9"/>
  <c r="AE77" i="9"/>
  <c r="AE65" i="9"/>
  <c r="AE80" i="9"/>
  <c r="AE73" i="9"/>
  <c r="AE74" i="9"/>
  <c r="AE17" i="9"/>
  <c r="AI3" i="8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O42" i="1"/>
  <c r="N42" i="1"/>
  <c r="M42" i="1"/>
  <c r="L42" i="1"/>
  <c r="K42" i="1"/>
  <c r="AD40" i="1" l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39" i="1"/>
  <c r="U40" i="1"/>
  <c r="U41" i="1"/>
  <c r="V41" i="1" s="1"/>
  <c r="U42" i="1"/>
  <c r="U43" i="1"/>
  <c r="U44" i="1"/>
  <c r="U45" i="1"/>
  <c r="U46" i="1"/>
  <c r="U47" i="1"/>
  <c r="V47" i="1" s="1"/>
  <c r="U48" i="1"/>
  <c r="U49" i="1"/>
  <c r="U50" i="1"/>
  <c r="U51" i="1"/>
  <c r="U52" i="1"/>
  <c r="U53" i="1"/>
  <c r="V53" i="1" s="1"/>
  <c r="U54" i="1"/>
  <c r="U55" i="1"/>
  <c r="U56" i="1"/>
  <c r="U57" i="1"/>
  <c r="U58" i="1"/>
  <c r="U59" i="1"/>
  <c r="V59" i="1" s="1"/>
  <c r="U60" i="1"/>
  <c r="U61" i="1"/>
  <c r="U62" i="1"/>
  <c r="U63" i="1"/>
  <c r="U64" i="1"/>
  <c r="U65" i="1"/>
  <c r="V65" i="1" s="1"/>
  <c r="U66" i="1"/>
  <c r="U67" i="1"/>
  <c r="U68" i="1"/>
  <c r="U69" i="1"/>
  <c r="U70" i="1"/>
  <c r="U71" i="1"/>
  <c r="V71" i="1" s="1"/>
  <c r="U72" i="1"/>
  <c r="U73" i="1"/>
  <c r="U74" i="1"/>
  <c r="U75" i="1"/>
  <c r="U76" i="1"/>
  <c r="U77" i="1"/>
  <c r="V77" i="1" s="1"/>
  <c r="U78" i="1"/>
  <c r="U79" i="1"/>
  <c r="U80" i="1"/>
  <c r="U81" i="1"/>
  <c r="U82" i="1"/>
  <c r="U83" i="1"/>
  <c r="V83" i="1" s="1"/>
  <c r="U84" i="1"/>
  <c r="U85" i="1"/>
  <c r="U86" i="1"/>
  <c r="U87" i="1"/>
  <c r="U88" i="1"/>
  <c r="U89" i="1"/>
  <c r="V89" i="1" s="1"/>
  <c r="U90" i="1"/>
  <c r="U91" i="1"/>
  <c r="U92" i="1"/>
  <c r="U93" i="1"/>
  <c r="U94" i="1"/>
  <c r="U95" i="1"/>
  <c r="U96" i="1"/>
  <c r="U97" i="1"/>
  <c r="U98" i="1"/>
  <c r="U99" i="1"/>
  <c r="U100" i="1"/>
  <c r="U101" i="1"/>
  <c r="V101" i="1" s="1"/>
  <c r="U102" i="1"/>
  <c r="U103" i="1"/>
  <c r="U104" i="1"/>
  <c r="U105" i="1"/>
  <c r="U106" i="1"/>
  <c r="U107" i="1"/>
  <c r="V107" i="1" s="1"/>
  <c r="U108" i="1"/>
  <c r="U109" i="1"/>
  <c r="U110" i="1"/>
  <c r="U111" i="1"/>
  <c r="U112" i="1"/>
  <c r="U113" i="1"/>
  <c r="V113" i="1" s="1"/>
  <c r="U114" i="1"/>
  <c r="U115" i="1"/>
  <c r="U116" i="1"/>
  <c r="U117" i="1"/>
  <c r="U118" i="1"/>
  <c r="U119" i="1"/>
  <c r="V119" i="1" s="1"/>
  <c r="U120" i="1"/>
  <c r="U121" i="1"/>
  <c r="U122" i="1"/>
  <c r="U123" i="1"/>
  <c r="U124" i="1"/>
  <c r="U125" i="1"/>
  <c r="V125" i="1" s="1"/>
  <c r="U126" i="1"/>
  <c r="U127" i="1"/>
  <c r="U128" i="1"/>
  <c r="U129" i="1"/>
  <c r="U130" i="1"/>
  <c r="U131" i="1"/>
  <c r="V131" i="1" s="1"/>
  <c r="U132" i="1"/>
  <c r="U133" i="1"/>
  <c r="U134" i="1"/>
  <c r="U135" i="1"/>
  <c r="U136" i="1"/>
  <c r="U137" i="1"/>
  <c r="V137" i="1" s="1"/>
  <c r="U138" i="1"/>
  <c r="U139" i="1"/>
  <c r="U140" i="1"/>
  <c r="U141" i="1"/>
  <c r="U142" i="1"/>
  <c r="U39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AJ43" i="1" s="1"/>
  <c r="D44" i="1"/>
  <c r="AJ44" i="1" s="1"/>
  <c r="D45" i="1"/>
  <c r="D46" i="1"/>
  <c r="D47" i="1"/>
  <c r="D48" i="1"/>
  <c r="D49" i="1"/>
  <c r="D50" i="1"/>
  <c r="D51" i="1"/>
  <c r="D52" i="1"/>
  <c r="D53" i="1"/>
  <c r="D54" i="1"/>
  <c r="D55" i="1"/>
  <c r="D56" i="1"/>
  <c r="AJ56" i="1" s="1"/>
  <c r="D57" i="1"/>
  <c r="D58" i="1"/>
  <c r="D59" i="1"/>
  <c r="D60" i="1"/>
  <c r="D61" i="1"/>
  <c r="D62" i="1"/>
  <c r="D63" i="1"/>
  <c r="D64" i="1"/>
  <c r="D65" i="1"/>
  <c r="D66" i="1"/>
  <c r="D67" i="1"/>
  <c r="AJ67" i="1" s="1"/>
  <c r="D68" i="1"/>
  <c r="AJ68" i="1" s="1"/>
  <c r="D69" i="1"/>
  <c r="D70" i="1"/>
  <c r="D71" i="1"/>
  <c r="D72" i="1"/>
  <c r="D73" i="1"/>
  <c r="D74" i="1"/>
  <c r="D75" i="1"/>
  <c r="D76" i="1"/>
  <c r="D77" i="1"/>
  <c r="D78" i="1"/>
  <c r="D79" i="1"/>
  <c r="D80" i="1"/>
  <c r="AJ80" i="1" s="1"/>
  <c r="D81" i="1"/>
  <c r="D82" i="1"/>
  <c r="D83" i="1"/>
  <c r="D84" i="1"/>
  <c r="D85" i="1"/>
  <c r="D86" i="1"/>
  <c r="D87" i="1"/>
  <c r="D88" i="1"/>
  <c r="D89" i="1"/>
  <c r="D90" i="1"/>
  <c r="D91" i="1"/>
  <c r="D92" i="1"/>
  <c r="AJ92" i="1" s="1"/>
  <c r="D93" i="1"/>
  <c r="D94" i="1"/>
  <c r="D95" i="1"/>
  <c r="D96" i="1"/>
  <c r="D97" i="1"/>
  <c r="D98" i="1"/>
  <c r="D99" i="1"/>
  <c r="D100" i="1"/>
  <c r="D101" i="1"/>
  <c r="D102" i="1"/>
  <c r="D103" i="1"/>
  <c r="AJ103" i="1" s="1"/>
  <c r="D104" i="1"/>
  <c r="AJ104" i="1" s="1"/>
  <c r="D105" i="1"/>
  <c r="D106" i="1"/>
  <c r="D107" i="1"/>
  <c r="D108" i="1"/>
  <c r="D109" i="1"/>
  <c r="D110" i="1"/>
  <c r="D111" i="1"/>
  <c r="D112" i="1"/>
  <c r="D113" i="1"/>
  <c r="D114" i="1"/>
  <c r="D115" i="1"/>
  <c r="AJ115" i="1" s="1"/>
  <c r="D116" i="1"/>
  <c r="AJ116" i="1" s="1"/>
  <c r="D117" i="1"/>
  <c r="D118" i="1"/>
  <c r="D119" i="1"/>
  <c r="D120" i="1"/>
  <c r="D121" i="1"/>
  <c r="D122" i="1"/>
  <c r="D123" i="1"/>
  <c r="D124" i="1"/>
  <c r="D125" i="1"/>
  <c r="D126" i="1"/>
  <c r="D127" i="1"/>
  <c r="AJ127" i="1" s="1"/>
  <c r="D128" i="1"/>
  <c r="AJ128" i="1" s="1"/>
  <c r="D129" i="1"/>
  <c r="D130" i="1"/>
  <c r="D131" i="1"/>
  <c r="D132" i="1"/>
  <c r="D133" i="1"/>
  <c r="D134" i="1"/>
  <c r="D135" i="1"/>
  <c r="D136" i="1"/>
  <c r="D137" i="1"/>
  <c r="D138" i="1"/>
  <c r="D139" i="1"/>
  <c r="AJ139" i="1" s="1"/>
  <c r="D140" i="1"/>
  <c r="AJ140" i="1" s="1"/>
  <c r="D141" i="1"/>
  <c r="D142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72" i="1"/>
  <c r="AJ91" i="1" l="1"/>
  <c r="AJ55" i="1"/>
  <c r="AJ79" i="1"/>
  <c r="AJ102" i="1"/>
  <c r="AJ137" i="1"/>
  <c r="AJ101" i="1"/>
  <c r="AJ100" i="1"/>
  <c r="AJ52" i="1"/>
  <c r="AJ135" i="1"/>
  <c r="AJ99" i="1"/>
  <c r="AJ51" i="1"/>
  <c r="AJ134" i="1"/>
  <c r="AJ110" i="1"/>
  <c r="AJ74" i="1"/>
  <c r="AJ50" i="1"/>
  <c r="AJ133" i="1"/>
  <c r="AJ121" i="1"/>
  <c r="AJ109" i="1"/>
  <c r="AJ97" i="1"/>
  <c r="AJ85" i="1"/>
  <c r="AJ73" i="1"/>
  <c r="AJ61" i="1"/>
  <c r="AJ49" i="1"/>
  <c r="V132" i="1"/>
  <c r="V120" i="1"/>
  <c r="V96" i="1"/>
  <c r="V84" i="1"/>
  <c r="V72" i="1"/>
  <c r="V60" i="1"/>
  <c r="V48" i="1"/>
  <c r="AJ126" i="1"/>
  <c r="AJ66" i="1"/>
  <c r="AJ113" i="1"/>
  <c r="AJ65" i="1"/>
  <c r="AJ136" i="1"/>
  <c r="AJ76" i="1"/>
  <c r="AJ123" i="1"/>
  <c r="AJ75" i="1"/>
  <c r="AJ98" i="1"/>
  <c r="AJ132" i="1"/>
  <c r="AJ120" i="1"/>
  <c r="AJ108" i="1"/>
  <c r="AJ96" i="1"/>
  <c r="AJ84" i="1"/>
  <c r="AJ72" i="1"/>
  <c r="AJ60" i="1"/>
  <c r="AJ48" i="1"/>
  <c r="AJ90" i="1"/>
  <c r="AJ77" i="1"/>
  <c r="AJ112" i="1"/>
  <c r="AJ88" i="1"/>
  <c r="AJ111" i="1"/>
  <c r="AJ87" i="1"/>
  <c r="AJ63" i="1"/>
  <c r="AJ122" i="1"/>
  <c r="AJ86" i="1"/>
  <c r="AJ62" i="1"/>
  <c r="AJ131" i="1"/>
  <c r="AJ119" i="1"/>
  <c r="AJ107" i="1"/>
  <c r="AJ95" i="1"/>
  <c r="AJ83" i="1"/>
  <c r="AJ71" i="1"/>
  <c r="AJ59" i="1"/>
  <c r="AJ47" i="1"/>
  <c r="AJ114" i="1"/>
  <c r="AJ54" i="1"/>
  <c r="AJ89" i="1"/>
  <c r="AJ138" i="1"/>
  <c r="AJ78" i="1"/>
  <c r="AJ125" i="1"/>
  <c r="AJ53" i="1"/>
  <c r="AJ124" i="1"/>
  <c r="AJ64" i="1"/>
  <c r="AJ130" i="1"/>
  <c r="AJ118" i="1"/>
  <c r="AJ106" i="1"/>
  <c r="AJ94" i="1"/>
  <c r="AJ82" i="1"/>
  <c r="AJ70" i="1"/>
  <c r="AJ58" i="1"/>
  <c r="AJ46" i="1"/>
  <c r="AJ141" i="1"/>
  <c r="AJ129" i="1"/>
  <c r="AJ117" i="1"/>
  <c r="AJ105" i="1"/>
  <c r="AJ93" i="1"/>
  <c r="AJ81" i="1"/>
  <c r="AJ69" i="1"/>
  <c r="AJ57" i="1"/>
  <c r="AJ45" i="1"/>
  <c r="V138" i="1"/>
  <c r="V126" i="1"/>
  <c r="V114" i="1"/>
  <c r="V102" i="1"/>
  <c r="V90" i="1"/>
  <c r="V78" i="1"/>
  <c r="V66" i="1"/>
  <c r="V54" i="1"/>
  <c r="V42" i="1"/>
  <c r="AE74" i="1"/>
  <c r="AE62" i="1"/>
  <c r="V130" i="1"/>
  <c r="V118" i="1"/>
  <c r="V106" i="1"/>
  <c r="V82" i="1"/>
  <c r="V140" i="1"/>
  <c r="V128" i="1"/>
  <c r="V116" i="1"/>
  <c r="V104" i="1"/>
  <c r="V92" i="1"/>
  <c r="V80" i="1"/>
  <c r="V68" i="1"/>
  <c r="V56" i="1"/>
  <c r="V70" i="1"/>
  <c r="V58" i="1"/>
  <c r="V46" i="1"/>
  <c r="V112" i="1"/>
  <c r="V44" i="1"/>
  <c r="AE95" i="1"/>
  <c r="AE103" i="1"/>
  <c r="AE91" i="1"/>
  <c r="AE55" i="1"/>
  <c r="AE94" i="1"/>
  <c r="AE115" i="1"/>
  <c r="AE79" i="1"/>
  <c r="AE134" i="1"/>
  <c r="AE127" i="1"/>
  <c r="AE67" i="1"/>
  <c r="AE139" i="1"/>
  <c r="AE43" i="1"/>
  <c r="AE129" i="1"/>
  <c r="AE105" i="1"/>
  <c r="AE45" i="1"/>
  <c r="AE124" i="1"/>
  <c r="AE52" i="1"/>
  <c r="AE69" i="1"/>
  <c r="AE136" i="1"/>
  <c r="AE76" i="1"/>
  <c r="V135" i="1"/>
  <c r="V123" i="1"/>
  <c r="V99" i="1"/>
  <c r="AE87" i="1"/>
  <c r="V75" i="1"/>
  <c r="V63" i="1"/>
  <c r="V51" i="1"/>
  <c r="V94" i="1"/>
  <c r="AE141" i="1"/>
  <c r="AE81" i="1"/>
  <c r="AE112" i="1"/>
  <c r="AE100" i="1"/>
  <c r="AE64" i="1"/>
  <c r="AE86" i="1"/>
  <c r="AE117" i="1"/>
  <c r="AE93" i="1"/>
  <c r="AE57" i="1"/>
  <c r="AE88" i="1"/>
  <c r="AE122" i="1"/>
  <c r="AE110" i="1"/>
  <c r="AE98" i="1"/>
  <c r="AE50" i="1"/>
  <c r="V134" i="1"/>
  <c r="V121" i="1"/>
  <c r="AE109" i="1"/>
  <c r="V97" i="1"/>
  <c r="V85" i="1"/>
  <c r="AE73" i="1"/>
  <c r="V61" i="1"/>
  <c r="V50" i="1"/>
  <c r="V111" i="1"/>
  <c r="AE135" i="1"/>
  <c r="AE63" i="1"/>
  <c r="V87" i="1"/>
  <c r="AE123" i="1"/>
  <c r="AE51" i="1"/>
  <c r="V88" i="1"/>
  <c r="V142" i="1"/>
  <c r="AE111" i="1"/>
  <c r="AE99" i="1"/>
  <c r="V139" i="1"/>
  <c r="V127" i="1"/>
  <c r="V115" i="1"/>
  <c r="V103" i="1"/>
  <c r="V91" i="1"/>
  <c r="V79" i="1"/>
  <c r="V67" i="1"/>
  <c r="V55" i="1"/>
  <c r="V43" i="1"/>
  <c r="AE138" i="1"/>
  <c r="AE126" i="1"/>
  <c r="AE114" i="1"/>
  <c r="AE102" i="1"/>
  <c r="AE90" i="1"/>
  <c r="AE78" i="1"/>
  <c r="AE66" i="1"/>
  <c r="AE54" i="1"/>
  <c r="AE137" i="1"/>
  <c r="AE125" i="1"/>
  <c r="AE113" i="1"/>
  <c r="AE101" i="1"/>
  <c r="AE89" i="1"/>
  <c r="AE77" i="1"/>
  <c r="AE65" i="1"/>
  <c r="AE53" i="1"/>
  <c r="AE75" i="1"/>
  <c r="AE80" i="1"/>
  <c r="V109" i="1"/>
  <c r="V110" i="1"/>
  <c r="V95" i="1"/>
  <c r="AE133" i="1"/>
  <c r="AE121" i="1"/>
  <c r="AE97" i="1"/>
  <c r="AE85" i="1"/>
  <c r="AE61" i="1"/>
  <c r="AE49" i="1"/>
  <c r="AE132" i="1"/>
  <c r="AE120" i="1"/>
  <c r="AE108" i="1"/>
  <c r="AE96" i="1"/>
  <c r="AE84" i="1"/>
  <c r="AE72" i="1"/>
  <c r="AE60" i="1"/>
  <c r="AE48" i="1"/>
  <c r="AE131" i="1"/>
  <c r="AE119" i="1"/>
  <c r="AE107" i="1"/>
  <c r="AE83" i="1"/>
  <c r="AE71" i="1"/>
  <c r="AE59" i="1"/>
  <c r="AE47" i="1"/>
  <c r="AE142" i="1"/>
  <c r="AE130" i="1"/>
  <c r="AE118" i="1"/>
  <c r="AE106" i="1"/>
  <c r="AE82" i="1"/>
  <c r="AE70" i="1"/>
  <c r="AE58" i="1"/>
  <c r="AE46" i="1"/>
  <c r="AE140" i="1"/>
  <c r="AE128" i="1"/>
  <c r="AE116" i="1"/>
  <c r="AE104" i="1"/>
  <c r="AE92" i="1"/>
  <c r="AE68" i="1"/>
  <c r="AE56" i="1"/>
  <c r="AE44" i="1"/>
  <c r="V136" i="1"/>
  <c r="V124" i="1"/>
  <c r="V100" i="1"/>
  <c r="V76" i="1"/>
  <c r="V64" i="1"/>
  <c r="V52" i="1"/>
  <c r="V122" i="1"/>
  <c r="V98" i="1"/>
  <c r="V86" i="1"/>
  <c r="V74" i="1"/>
  <c r="V62" i="1"/>
  <c r="V73" i="1"/>
  <c r="V49" i="1"/>
  <c r="V108" i="1"/>
  <c r="V133" i="1"/>
  <c r="V40" i="1"/>
  <c r="V141" i="1"/>
  <c r="V129" i="1"/>
  <c r="V117" i="1"/>
  <c r="V105" i="1"/>
  <c r="V93" i="1"/>
  <c r="V81" i="1"/>
  <c r="V69" i="1"/>
  <c r="V57" i="1"/>
  <c r="V45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71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36" i="1"/>
  <c r="AA37" i="1"/>
  <c r="AA38" i="1"/>
  <c r="AA39" i="1"/>
  <c r="AA40" i="1"/>
  <c r="AA35" i="1"/>
  <c r="W142" i="1"/>
  <c r="X142" i="1"/>
  <c r="Y142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Y40" i="1"/>
  <c r="X40" i="1"/>
  <c r="W40" i="1"/>
  <c r="P47" i="1"/>
  <c r="R43" i="1"/>
  <c r="P62" i="1"/>
  <c r="P53" i="1"/>
  <c r="P51" i="1"/>
  <c r="P50" i="1"/>
  <c r="R56" i="1"/>
  <c r="S43" i="1"/>
  <c r="S55" i="1"/>
  <c r="T62" i="1"/>
  <c r="T61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T55" i="1"/>
  <c r="Q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Q62" i="1"/>
  <c r="R62" i="1"/>
  <c r="S62" i="1"/>
  <c r="Q63" i="1"/>
  <c r="R63" i="1"/>
  <c r="S63" i="1"/>
  <c r="T63" i="1"/>
  <c r="T43" i="1"/>
  <c r="Q43" i="1"/>
  <c r="R64" i="1"/>
  <c r="P63" i="1"/>
  <c r="P61" i="1"/>
  <c r="P60" i="1"/>
  <c r="P59" i="1"/>
  <c r="P58" i="1"/>
  <c r="P57" i="1"/>
  <c r="P56" i="1"/>
  <c r="P55" i="1"/>
  <c r="P54" i="1"/>
  <c r="P52" i="1"/>
  <c r="P49" i="1"/>
  <c r="P48" i="1"/>
  <c r="P46" i="1"/>
  <c r="P45" i="1"/>
  <c r="P44" i="1"/>
  <c r="P43" i="1"/>
  <c r="AH66" i="1" l="1"/>
  <c r="S76" i="1"/>
  <c r="S95" i="1"/>
  <c r="S96" i="1"/>
  <c r="S100" i="1"/>
  <c r="S106" i="1"/>
  <c r="S107" i="1"/>
  <c r="S124" i="1"/>
  <c r="S130" i="1"/>
  <c r="S65" i="1"/>
  <c r="S66" i="1"/>
  <c r="S67" i="1"/>
  <c r="S68" i="1"/>
  <c r="S69" i="1"/>
  <c r="S70" i="1"/>
  <c r="S71" i="1"/>
  <c r="S72" i="1"/>
  <c r="S73" i="1"/>
  <c r="S74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7" i="1"/>
  <c r="S98" i="1"/>
  <c r="S99" i="1"/>
  <c r="S101" i="1"/>
  <c r="S102" i="1"/>
  <c r="S103" i="1"/>
  <c r="S104" i="1"/>
  <c r="S105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5" i="1"/>
  <c r="S126" i="1"/>
  <c r="S127" i="1"/>
  <c r="S128" i="1"/>
  <c r="S129" i="1"/>
  <c r="S131" i="1"/>
  <c r="S132" i="1"/>
  <c r="S133" i="1"/>
  <c r="S134" i="1"/>
  <c r="S135" i="1"/>
  <c r="S136" i="1"/>
  <c r="S137" i="1"/>
  <c r="S138" i="1"/>
  <c r="S139" i="1"/>
  <c r="S140" i="1"/>
  <c r="S141" i="1"/>
  <c r="S64" i="1"/>
  <c r="T65" i="1"/>
  <c r="P66" i="1"/>
  <c r="Q67" i="1"/>
  <c r="R67" i="1"/>
  <c r="Q68" i="1"/>
  <c r="R68" i="1"/>
  <c r="T68" i="1"/>
  <c r="T69" i="1"/>
  <c r="P70" i="1"/>
  <c r="R70" i="1"/>
  <c r="Q71" i="1"/>
  <c r="R71" i="1"/>
  <c r="T71" i="1"/>
  <c r="P72" i="1"/>
  <c r="R72" i="1"/>
  <c r="T72" i="1"/>
  <c r="P73" i="1"/>
  <c r="Q73" i="1"/>
  <c r="R73" i="1"/>
  <c r="Q74" i="1"/>
  <c r="R74" i="1"/>
  <c r="T74" i="1"/>
  <c r="P75" i="1"/>
  <c r="T75" i="1"/>
  <c r="P76" i="1"/>
  <c r="Q76" i="1"/>
  <c r="Q77" i="1"/>
  <c r="R77" i="1"/>
  <c r="T77" i="1"/>
  <c r="P78" i="1"/>
  <c r="T78" i="1"/>
  <c r="P79" i="1"/>
  <c r="Q79" i="1"/>
  <c r="Q80" i="1"/>
  <c r="R80" i="1"/>
  <c r="T80" i="1"/>
  <c r="P81" i="1"/>
  <c r="R81" i="1"/>
  <c r="T81" i="1"/>
  <c r="P82" i="1"/>
  <c r="Q82" i="1"/>
  <c r="Q83" i="1"/>
  <c r="R83" i="1"/>
  <c r="T83" i="1"/>
  <c r="P84" i="1"/>
  <c r="T84" i="1"/>
  <c r="P85" i="1"/>
  <c r="Q85" i="1"/>
  <c r="Q86" i="1"/>
  <c r="R86" i="1"/>
  <c r="T86" i="1"/>
  <c r="P87" i="1"/>
  <c r="R87" i="1"/>
  <c r="T87" i="1"/>
  <c r="P88" i="1"/>
  <c r="Q88" i="1"/>
  <c r="R88" i="1"/>
  <c r="Q89" i="1"/>
  <c r="R89" i="1"/>
  <c r="T89" i="1"/>
  <c r="P90" i="1"/>
  <c r="T90" i="1"/>
  <c r="P91" i="1"/>
  <c r="Q91" i="1"/>
  <c r="R91" i="1"/>
  <c r="Q92" i="1"/>
  <c r="R92" i="1"/>
  <c r="T92" i="1"/>
  <c r="P93" i="1"/>
  <c r="T93" i="1"/>
  <c r="P94" i="1"/>
  <c r="Q94" i="1"/>
  <c r="Q95" i="1"/>
  <c r="R95" i="1"/>
  <c r="T95" i="1"/>
  <c r="P96" i="1"/>
  <c r="T96" i="1"/>
  <c r="P97" i="1"/>
  <c r="Q97" i="1"/>
  <c r="Q98" i="1"/>
  <c r="R98" i="1"/>
  <c r="T98" i="1"/>
  <c r="P99" i="1"/>
  <c r="T99" i="1"/>
  <c r="P100" i="1"/>
  <c r="Q100" i="1"/>
  <c r="Q101" i="1"/>
  <c r="R101" i="1"/>
  <c r="T101" i="1"/>
  <c r="P102" i="1"/>
  <c r="R102" i="1"/>
  <c r="T102" i="1"/>
  <c r="P103" i="1"/>
  <c r="Q103" i="1"/>
  <c r="Q104" i="1"/>
  <c r="R104" i="1"/>
  <c r="T104" i="1"/>
  <c r="P105" i="1"/>
  <c r="R105" i="1"/>
  <c r="T105" i="1"/>
  <c r="P106" i="1"/>
  <c r="Q106" i="1"/>
  <c r="Q107" i="1"/>
  <c r="R107" i="1"/>
  <c r="T107" i="1"/>
  <c r="P108" i="1"/>
  <c r="R108" i="1"/>
  <c r="T108" i="1"/>
  <c r="P109" i="1"/>
  <c r="Q109" i="1"/>
  <c r="Q110" i="1"/>
  <c r="R110" i="1"/>
  <c r="T110" i="1"/>
  <c r="P111" i="1"/>
  <c r="R111" i="1"/>
  <c r="T111" i="1"/>
  <c r="P112" i="1"/>
  <c r="Q112" i="1"/>
  <c r="Q113" i="1"/>
  <c r="R113" i="1"/>
  <c r="T113" i="1"/>
  <c r="P114" i="1"/>
  <c r="R114" i="1"/>
  <c r="T114" i="1"/>
  <c r="P115" i="1"/>
  <c r="Q115" i="1"/>
  <c r="Q116" i="1"/>
  <c r="R116" i="1"/>
  <c r="T116" i="1"/>
  <c r="P117" i="1"/>
  <c r="R117" i="1"/>
  <c r="T117" i="1"/>
  <c r="P118" i="1"/>
  <c r="Q118" i="1"/>
  <c r="Q119" i="1"/>
  <c r="R119" i="1"/>
  <c r="T119" i="1"/>
  <c r="P120" i="1"/>
  <c r="R120" i="1"/>
  <c r="T120" i="1"/>
  <c r="P121" i="1"/>
  <c r="Q121" i="1"/>
  <c r="Q122" i="1"/>
  <c r="R122" i="1"/>
  <c r="T122" i="1"/>
  <c r="P123" i="1"/>
  <c r="R123" i="1"/>
  <c r="T123" i="1"/>
  <c r="P124" i="1"/>
  <c r="Q124" i="1"/>
  <c r="Q125" i="1"/>
  <c r="R125" i="1"/>
  <c r="T125" i="1"/>
  <c r="P126" i="1"/>
  <c r="R126" i="1"/>
  <c r="T126" i="1"/>
  <c r="P127" i="1"/>
  <c r="Q127" i="1"/>
  <c r="Q128" i="1"/>
  <c r="R128" i="1"/>
  <c r="T128" i="1"/>
  <c r="P129" i="1"/>
  <c r="R129" i="1"/>
  <c r="T129" i="1"/>
  <c r="P130" i="1"/>
  <c r="Q130" i="1"/>
  <c r="Q131" i="1"/>
  <c r="R131" i="1"/>
  <c r="T131" i="1"/>
  <c r="P132" i="1"/>
  <c r="R132" i="1"/>
  <c r="T132" i="1"/>
  <c r="P133" i="1"/>
  <c r="Q133" i="1"/>
  <c r="Q134" i="1"/>
  <c r="R134" i="1"/>
  <c r="T134" i="1"/>
  <c r="P135" i="1"/>
  <c r="R135" i="1"/>
  <c r="T135" i="1"/>
  <c r="P136" i="1"/>
  <c r="Q136" i="1"/>
  <c r="Q137" i="1"/>
  <c r="R137" i="1"/>
  <c r="T137" i="1"/>
  <c r="P138" i="1"/>
  <c r="R138" i="1"/>
  <c r="T138" i="1"/>
  <c r="P139" i="1"/>
  <c r="Q139" i="1"/>
  <c r="Q140" i="1"/>
  <c r="R140" i="1"/>
  <c r="T140" i="1"/>
  <c r="P141" i="1"/>
  <c r="R141" i="1"/>
  <c r="T141" i="1"/>
  <c r="T64" i="1"/>
  <c r="T70" i="1"/>
  <c r="P65" i="1"/>
  <c r="Q65" i="1"/>
  <c r="R65" i="1"/>
  <c r="Q66" i="1"/>
  <c r="R66" i="1"/>
  <c r="T66" i="1"/>
  <c r="P67" i="1"/>
  <c r="T67" i="1"/>
  <c r="P68" i="1"/>
  <c r="P69" i="1"/>
  <c r="Q69" i="1"/>
  <c r="R69" i="1"/>
  <c r="Q70" i="1"/>
  <c r="P71" i="1"/>
  <c r="Q72" i="1"/>
  <c r="T73" i="1"/>
  <c r="P74" i="1"/>
  <c r="Q75" i="1"/>
  <c r="R75" i="1"/>
  <c r="R76" i="1"/>
  <c r="T76" i="1"/>
  <c r="P77" i="1"/>
  <c r="Q78" i="1"/>
  <c r="R78" i="1"/>
  <c r="R79" i="1"/>
  <c r="T79" i="1"/>
  <c r="P80" i="1"/>
  <c r="Q81" i="1"/>
  <c r="R82" i="1"/>
  <c r="T82" i="1"/>
  <c r="P83" i="1"/>
  <c r="Q84" i="1"/>
  <c r="R84" i="1"/>
  <c r="R85" i="1"/>
  <c r="T85" i="1"/>
  <c r="P86" i="1"/>
  <c r="Q87" i="1"/>
  <c r="T88" i="1"/>
  <c r="P89" i="1"/>
  <c r="Q90" i="1"/>
  <c r="R90" i="1"/>
  <c r="T91" i="1"/>
  <c r="P92" i="1"/>
  <c r="Q93" i="1"/>
  <c r="R93" i="1"/>
  <c r="R94" i="1"/>
  <c r="T94" i="1"/>
  <c r="P95" i="1"/>
  <c r="Q96" i="1"/>
  <c r="R96" i="1"/>
  <c r="R97" i="1"/>
  <c r="T97" i="1"/>
  <c r="P98" i="1"/>
  <c r="Q99" i="1"/>
  <c r="R99" i="1"/>
  <c r="R100" i="1"/>
  <c r="T100" i="1"/>
  <c r="P101" i="1"/>
  <c r="Q102" i="1"/>
  <c r="R103" i="1"/>
  <c r="T103" i="1"/>
  <c r="P104" i="1"/>
  <c r="Q105" i="1"/>
  <c r="R106" i="1"/>
  <c r="T106" i="1"/>
  <c r="P107" i="1"/>
  <c r="Q108" i="1"/>
  <c r="R109" i="1"/>
  <c r="T109" i="1"/>
  <c r="P110" i="1"/>
  <c r="Q111" i="1"/>
  <c r="R112" i="1"/>
  <c r="T112" i="1"/>
  <c r="P113" i="1"/>
  <c r="Q114" i="1"/>
  <c r="R115" i="1"/>
  <c r="T115" i="1"/>
  <c r="P116" i="1"/>
  <c r="Q117" i="1"/>
  <c r="R118" i="1"/>
  <c r="T118" i="1"/>
  <c r="P119" i="1"/>
  <c r="Q120" i="1"/>
  <c r="R121" i="1"/>
  <c r="T121" i="1"/>
  <c r="P122" i="1"/>
  <c r="Q123" i="1"/>
  <c r="R124" i="1"/>
  <c r="T124" i="1"/>
  <c r="P125" i="1"/>
  <c r="Q126" i="1"/>
  <c r="R127" i="1"/>
  <c r="T127" i="1"/>
  <c r="P128" i="1"/>
  <c r="Q129" i="1"/>
  <c r="R130" i="1"/>
  <c r="T130" i="1"/>
  <c r="P131" i="1"/>
  <c r="Q132" i="1"/>
  <c r="R133" i="1"/>
  <c r="T133" i="1"/>
  <c r="P134" i="1"/>
  <c r="Q135" i="1"/>
  <c r="R136" i="1"/>
  <c r="T136" i="1"/>
  <c r="P137" i="1"/>
  <c r="Q138" i="1"/>
  <c r="R139" i="1"/>
  <c r="T139" i="1"/>
  <c r="P140" i="1"/>
  <c r="Q141" i="1"/>
  <c r="Q64" i="1"/>
  <c r="P64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31" i="1"/>
  <c r="G131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55" i="1"/>
  <c r="F3" i="1"/>
  <c r="G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3" i="1"/>
  <c r="AH65" i="1" l="1"/>
  <c r="AI65" i="9"/>
  <c r="AI33" i="9"/>
  <c r="AK82" i="1"/>
  <c r="AH64" i="1" l="1"/>
  <c r="AI49" i="9"/>
  <c r="AI9" i="9"/>
  <c r="AI14" i="9"/>
  <c r="AI50" i="9"/>
  <c r="AI79" i="9"/>
  <c r="AI43" i="9"/>
  <c r="AI71" i="9"/>
  <c r="AK72" i="1"/>
  <c r="AK62" i="1"/>
  <c r="AK134" i="1"/>
  <c r="AK123" i="1"/>
  <c r="AI7" i="9"/>
  <c r="AK113" i="1"/>
  <c r="AI70" i="9"/>
  <c r="AI3" i="9"/>
  <c r="AI63" i="9"/>
  <c r="AI62" i="9"/>
  <c r="AI51" i="9"/>
  <c r="AI74" i="9"/>
  <c r="AI34" i="9"/>
  <c r="AL34" i="9" s="1"/>
  <c r="AI37" i="9"/>
  <c r="AK119" i="1"/>
  <c r="AK63" i="1"/>
  <c r="AI8" i="9"/>
  <c r="AK98" i="1"/>
  <c r="AI58" i="9"/>
  <c r="AK83" i="1"/>
  <c r="AN83" i="1" s="1"/>
  <c r="AK102" i="1"/>
  <c r="AK121" i="1"/>
  <c r="AI27" i="9"/>
  <c r="AI68" i="9"/>
  <c r="AI22" i="9"/>
  <c r="AK58" i="1"/>
  <c r="AI23" i="9"/>
  <c r="AK48" i="1"/>
  <c r="AK140" i="1"/>
  <c r="AK45" i="1"/>
  <c r="AK47" i="1"/>
  <c r="AI32" i="9"/>
  <c r="AL33" i="9" s="1"/>
  <c r="AK118" i="1"/>
  <c r="AI59" i="9"/>
  <c r="AK64" i="1"/>
  <c r="AK87" i="1"/>
  <c r="AK105" i="1"/>
  <c r="AK67" i="1"/>
  <c r="AK109" i="1"/>
  <c r="AI53" i="9"/>
  <c r="AK43" i="1"/>
  <c r="AK138" i="1"/>
  <c r="AK78" i="1"/>
  <c r="AK139" i="1"/>
  <c r="AK126" i="1"/>
  <c r="AK91" i="1"/>
  <c r="AK103" i="1"/>
  <c r="AK114" i="1"/>
  <c r="AK54" i="1"/>
  <c r="AK70" i="1"/>
  <c r="AK127" i="1"/>
  <c r="AK131" i="1"/>
  <c r="AI47" i="9"/>
  <c r="AK108" i="1"/>
  <c r="AI18" i="9"/>
  <c r="AK122" i="1"/>
  <c r="AK89" i="1"/>
  <c r="AK106" i="1"/>
  <c r="AI5" i="9"/>
  <c r="AK77" i="1"/>
  <c r="AK50" i="1"/>
  <c r="AI78" i="9"/>
  <c r="AI82" i="9"/>
  <c r="AK74" i="1"/>
  <c r="AI81" i="9"/>
  <c r="AI15" i="9"/>
  <c r="AK101" i="1"/>
  <c r="AI46" i="9"/>
  <c r="AK110" i="1"/>
  <c r="AK129" i="1"/>
  <c r="AI75" i="9"/>
  <c r="AK124" i="1"/>
  <c r="AK65" i="1"/>
  <c r="AK85" i="1"/>
  <c r="AK71" i="1"/>
  <c r="AI6" i="9"/>
  <c r="AK125" i="1"/>
  <c r="AK117" i="1"/>
  <c r="AI67" i="9"/>
  <c r="AK76" i="1"/>
  <c r="AI25" i="9"/>
  <c r="AK95" i="1"/>
  <c r="AK53" i="1"/>
  <c r="AI52" i="9"/>
  <c r="AL52" i="9" s="1"/>
  <c r="AK81" i="1"/>
  <c r="AN82" i="1" s="1"/>
  <c r="AI10" i="9"/>
  <c r="AL10" i="9" s="1"/>
  <c r="AK61" i="1"/>
  <c r="AI76" i="9"/>
  <c r="AI39" i="9"/>
  <c r="AI72" i="9"/>
  <c r="AI19" i="9"/>
  <c r="AK75" i="1"/>
  <c r="AI12" i="9"/>
  <c r="AK128" i="1"/>
  <c r="AK135" i="1"/>
  <c r="AI36" i="9"/>
  <c r="AI20" i="9"/>
  <c r="AK51" i="1"/>
  <c r="AI55" i="9"/>
  <c r="AI45" i="9"/>
  <c r="AK133" i="1"/>
  <c r="AI13" i="9"/>
  <c r="AK73" i="1"/>
  <c r="AK55" i="1"/>
  <c r="AK130" i="1"/>
  <c r="AK92" i="1"/>
  <c r="AI29" i="9"/>
  <c r="AK112" i="1"/>
  <c r="AI16" i="9"/>
  <c r="AK96" i="1"/>
  <c r="AK88" i="1"/>
  <c r="AI77" i="9"/>
  <c r="AI40" i="9"/>
  <c r="AI64" i="9"/>
  <c r="AL65" i="9" s="1"/>
  <c r="AK44" i="1"/>
  <c r="AI80" i="9"/>
  <c r="AI41" i="9"/>
  <c r="AI28" i="9"/>
  <c r="AK100" i="1"/>
  <c r="AK97" i="1"/>
  <c r="AI73" i="9"/>
  <c r="AK116" i="1"/>
  <c r="AN116" i="1" s="1"/>
  <c r="AI35" i="9"/>
  <c r="AK69" i="1"/>
  <c r="AK52" i="1"/>
  <c r="AI48" i="9"/>
  <c r="AK60" i="1"/>
  <c r="AI11" i="9"/>
  <c r="AK141" i="1"/>
  <c r="AK115" i="1"/>
  <c r="AK120" i="1"/>
  <c r="AI17" i="9"/>
  <c r="AK90" i="1"/>
  <c r="AK68" i="1"/>
  <c r="AK136" i="1"/>
  <c r="AI54" i="9"/>
  <c r="AI42" i="9"/>
  <c r="AI31" i="9"/>
  <c r="AK94" i="1"/>
  <c r="AI61" i="9"/>
  <c r="AK46" i="1"/>
  <c r="AK86" i="1"/>
  <c r="AI21" i="9"/>
  <c r="AI57" i="9"/>
  <c r="AK107" i="1"/>
  <c r="AN107" i="1" s="1"/>
  <c r="AK66" i="1"/>
  <c r="AK132" i="1"/>
  <c r="AI26" i="9"/>
  <c r="AI66" i="9"/>
  <c r="AL66" i="9" s="1"/>
  <c r="AI44" i="9"/>
  <c r="AK59" i="1"/>
  <c r="AK137" i="1"/>
  <c r="AK56" i="1"/>
  <c r="AI56" i="9"/>
  <c r="AK84" i="1"/>
  <c r="AK99" i="1"/>
  <c r="AI24" i="9"/>
  <c r="AI30" i="9"/>
  <c r="AK80" i="1"/>
  <c r="AK104" i="1"/>
  <c r="AI38" i="9"/>
  <c r="AI4" i="9"/>
  <c r="AI69" i="9"/>
  <c r="AK93" i="1"/>
  <c r="AK57" i="1"/>
  <c r="AK79" i="1"/>
  <c r="AK111" i="1"/>
  <c r="AI60" i="9"/>
  <c r="AK49" i="1"/>
  <c r="AN71" i="1" l="1"/>
  <c r="AN130" i="1"/>
  <c r="AL42" i="9"/>
  <c r="AN52" i="1"/>
  <c r="AH63" i="1"/>
  <c r="AN57" i="1"/>
  <c r="AN101" i="1"/>
  <c r="AL69" i="9"/>
  <c r="AL21" i="9"/>
  <c r="AL56" i="9"/>
  <c r="AN129" i="1"/>
  <c r="AN106" i="1"/>
  <c r="AN110" i="1"/>
  <c r="AL11" i="9"/>
  <c r="AN138" i="1"/>
  <c r="AL80" i="9"/>
  <c r="AN139" i="1"/>
  <c r="AN136" i="1"/>
  <c r="AN104" i="1"/>
  <c r="AN63" i="1"/>
  <c r="AN132" i="1"/>
  <c r="AN75" i="1"/>
  <c r="AN69" i="1"/>
  <c r="AN122" i="1"/>
  <c r="AN99" i="1"/>
  <c r="AN120" i="1"/>
  <c r="AN123" i="1"/>
  <c r="AN93" i="1"/>
  <c r="AN59" i="1"/>
  <c r="AN125" i="1"/>
  <c r="AN65" i="1"/>
  <c r="AN54" i="1"/>
  <c r="AN118" i="1"/>
  <c r="AN98" i="1"/>
  <c r="AN134" i="1"/>
  <c r="AN44" i="1"/>
  <c r="AN49" i="1"/>
  <c r="AN76" i="1"/>
  <c r="AN114" i="1"/>
  <c r="AN58" i="1"/>
  <c r="AN111" i="1"/>
  <c r="AN80" i="1"/>
  <c r="AN84" i="1"/>
  <c r="AN86" i="1"/>
  <c r="AN90" i="1"/>
  <c r="AN97" i="1"/>
  <c r="AN51" i="1"/>
  <c r="AN103" i="1"/>
  <c r="AN133" i="1"/>
  <c r="AN56" i="1"/>
  <c r="AN141" i="1"/>
  <c r="AN79" i="1"/>
  <c r="AN46" i="1"/>
  <c r="AN88" i="1"/>
  <c r="AN73" i="1"/>
  <c r="AN96" i="1"/>
  <c r="AN102" i="1"/>
  <c r="AN62" i="1"/>
  <c r="AL72" i="9"/>
  <c r="AL60" i="9"/>
  <c r="AL40" i="9"/>
  <c r="AL16" i="9"/>
  <c r="AL6" i="9"/>
  <c r="AL18" i="9"/>
  <c r="AL14" i="9"/>
  <c r="AL28" i="9"/>
  <c r="AL47" i="9"/>
  <c r="AL31" i="9"/>
  <c r="AL73" i="9"/>
  <c r="AL39" i="9"/>
  <c r="AL8" i="9"/>
  <c r="AL77" i="9"/>
  <c r="AL54" i="9"/>
  <c r="AL4" i="9"/>
  <c r="AL25" i="9"/>
  <c r="AL44" i="9"/>
  <c r="AL20" i="9"/>
  <c r="AL61" i="9"/>
  <c r="AL64" i="9"/>
  <c r="AL82" i="9"/>
  <c r="AL37" i="9"/>
  <c r="AL75" i="9"/>
  <c r="AL51" i="9"/>
  <c r="AL46" i="9"/>
  <c r="AL68" i="9"/>
  <c r="AL30" i="9"/>
  <c r="AL13" i="9"/>
  <c r="AN131" i="1"/>
  <c r="AN78" i="1"/>
  <c r="AN67" i="1"/>
  <c r="AN45" i="1"/>
  <c r="AN48" i="1"/>
  <c r="AL27" i="9"/>
  <c r="AL62" i="9"/>
  <c r="AL63" i="9"/>
  <c r="AL29" i="9"/>
  <c r="AN89" i="1"/>
  <c r="AN91" i="1"/>
  <c r="AL22" i="9"/>
  <c r="AL12" i="9"/>
  <c r="AL74" i="9"/>
  <c r="AN94" i="1"/>
  <c r="AN66" i="1"/>
  <c r="AL15" i="9"/>
  <c r="AN50" i="1"/>
  <c r="AN127" i="1"/>
  <c r="AN140" i="1"/>
  <c r="AN119" i="1"/>
  <c r="AL43" i="9"/>
  <c r="AL48" i="9"/>
  <c r="AL67" i="9"/>
  <c r="AN126" i="1"/>
  <c r="AN92" i="1"/>
  <c r="AL76" i="9"/>
  <c r="AN135" i="1"/>
  <c r="AL23" i="9"/>
  <c r="AL17" i="9"/>
  <c r="AN55" i="1"/>
  <c r="AL45" i="9"/>
  <c r="AL19" i="9"/>
  <c r="AN95" i="1"/>
  <c r="AN117" i="1"/>
  <c r="AN85" i="1"/>
  <c r="AL81" i="9"/>
  <c r="AL5" i="9"/>
  <c r="AN87" i="1"/>
  <c r="AN121" i="1"/>
  <c r="AL70" i="9"/>
  <c r="AN72" i="1"/>
  <c r="AL35" i="9"/>
  <c r="AL78" i="9"/>
  <c r="AN74" i="1"/>
  <c r="AL53" i="9"/>
  <c r="AN105" i="1"/>
  <c r="AN64" i="1"/>
  <c r="AL58" i="9"/>
  <c r="AN113" i="1"/>
  <c r="AL79" i="9"/>
  <c r="AN124" i="1"/>
  <c r="AN77" i="1"/>
  <c r="AL32" i="9"/>
  <c r="AL41" i="9"/>
  <c r="AN60" i="1"/>
  <c r="AL9" i="9"/>
  <c r="AN53" i="1"/>
  <c r="AN47" i="1"/>
  <c r="AL49" i="9"/>
  <c r="AL26" i="9"/>
  <c r="AL36" i="9"/>
  <c r="AL38" i="9"/>
  <c r="AL24" i="9"/>
  <c r="AN137" i="1"/>
  <c r="AL57" i="9"/>
  <c r="AN68" i="1"/>
  <c r="AN115" i="1"/>
  <c r="AN100" i="1"/>
  <c r="AN112" i="1"/>
  <c r="AL55" i="9"/>
  <c r="AN128" i="1"/>
  <c r="AN61" i="1"/>
  <c r="AN81" i="1"/>
  <c r="AN108" i="1"/>
  <c r="AN70" i="1"/>
  <c r="AN109" i="1"/>
  <c r="AL59" i="9"/>
  <c r="AL7" i="9"/>
  <c r="AL71" i="9"/>
  <c r="AL50" i="9"/>
  <c r="AH62" i="1" l="1"/>
  <c r="AL129" i="1"/>
  <c r="AL69" i="1"/>
  <c r="AL109" i="1"/>
  <c r="AL43" i="1"/>
  <c r="AL122" i="1"/>
  <c r="AL72" i="1"/>
  <c r="AL120" i="1"/>
  <c r="AL71" i="1"/>
  <c r="AL119" i="1"/>
  <c r="AL70" i="1"/>
  <c r="AL124" i="1"/>
  <c r="AL80" i="1"/>
  <c r="AL128" i="1"/>
  <c r="AL79" i="1"/>
  <c r="AL127" i="1"/>
  <c r="AL62" i="1"/>
  <c r="AL117" i="1"/>
  <c r="AL65" i="1"/>
  <c r="AL90" i="1"/>
  <c r="AL93" i="1"/>
  <c r="AI9" i="8"/>
  <c r="AL66" i="1"/>
  <c r="AL84" i="1"/>
  <c r="AL132" i="1"/>
  <c r="AL83" i="1"/>
  <c r="AL131" i="1"/>
  <c r="AL81" i="1"/>
  <c r="AL77" i="1"/>
  <c r="AL102" i="1"/>
  <c r="AL133" i="1"/>
  <c r="AL59" i="1"/>
  <c r="AL68" i="1"/>
  <c r="AL116" i="1"/>
  <c r="AL54" i="1"/>
  <c r="AL141" i="1"/>
  <c r="AL82" i="1"/>
  <c r="AL76" i="1"/>
  <c r="AL53" i="1"/>
  <c r="AL134" i="1"/>
  <c r="AL88" i="1"/>
  <c r="AL87" i="1"/>
  <c r="AL135" i="1"/>
  <c r="AL89" i="1"/>
  <c r="AL114" i="1"/>
  <c r="AL86" i="1"/>
  <c r="AL107" i="1"/>
  <c r="AL64" i="1"/>
  <c r="AL75" i="1"/>
  <c r="AL123" i="1"/>
  <c r="AL98" i="1"/>
  <c r="AL78" i="1"/>
  <c r="AL58" i="1"/>
  <c r="AL136" i="1"/>
  <c r="AL49" i="1"/>
  <c r="AL44" i="1"/>
  <c r="AL92" i="1"/>
  <c r="AL140" i="1"/>
  <c r="AL91" i="1"/>
  <c r="AL139" i="1"/>
  <c r="AI70" i="8"/>
  <c r="AL101" i="1"/>
  <c r="AL85" i="1"/>
  <c r="AL126" i="1"/>
  <c r="AI50" i="8"/>
  <c r="AL48" i="1"/>
  <c r="AL96" i="1"/>
  <c r="AL47" i="1"/>
  <c r="AL95" i="1"/>
  <c r="AL45" i="1"/>
  <c r="AL118" i="1"/>
  <c r="AI72" i="8"/>
  <c r="AL113" i="1"/>
  <c r="AL138" i="1"/>
  <c r="AL121" i="1"/>
  <c r="AL60" i="1"/>
  <c r="AL111" i="1"/>
  <c r="AL97" i="1"/>
  <c r="AL50" i="1"/>
  <c r="AL67" i="1"/>
  <c r="AL115" i="1"/>
  <c r="AL130" i="1"/>
  <c r="AL106" i="1"/>
  <c r="AL52" i="1"/>
  <c r="AL51" i="1"/>
  <c r="AL99" i="1"/>
  <c r="AL61" i="1"/>
  <c r="AL46" i="1"/>
  <c r="AL73" i="1"/>
  <c r="AL125" i="1"/>
  <c r="AL108" i="1"/>
  <c r="AL112" i="1"/>
  <c r="AL63" i="1"/>
  <c r="AL100" i="1"/>
  <c r="AL56" i="1"/>
  <c r="AL104" i="1"/>
  <c r="AL55" i="1"/>
  <c r="AL103" i="1"/>
  <c r="AL110" i="1"/>
  <c r="AL74" i="1"/>
  <c r="AL137" i="1"/>
  <c r="AL94" i="1"/>
  <c r="AL57" i="1"/>
  <c r="AL105" i="1"/>
  <c r="AH61" i="1" l="1"/>
  <c r="AM61" i="1"/>
  <c r="AK20" i="9"/>
  <c r="AK97" i="8"/>
  <c r="AK60" i="8"/>
  <c r="AM55" i="1"/>
  <c r="AM58" i="1"/>
  <c r="AK14" i="9"/>
  <c r="AK88" i="8"/>
  <c r="AK15" i="8"/>
  <c r="AI43" i="8"/>
  <c r="AM75" i="1"/>
  <c r="AK14" i="8"/>
  <c r="AM93" i="1"/>
  <c r="AK82" i="8"/>
  <c r="AI15" i="8"/>
  <c r="AI85" i="8"/>
  <c r="AK33" i="9"/>
  <c r="AK10" i="9"/>
  <c r="AI29" i="8"/>
  <c r="AI45" i="8"/>
  <c r="AK36" i="9"/>
  <c r="AK53" i="8"/>
  <c r="AK69" i="9"/>
  <c r="AM73" i="1"/>
  <c r="AK78" i="8"/>
  <c r="AI32" i="8"/>
  <c r="AK19" i="9"/>
  <c r="AI95" i="8"/>
  <c r="AK31" i="8"/>
  <c r="AK68" i="8"/>
  <c r="AM130" i="1"/>
  <c r="AM126" i="1"/>
  <c r="AI62" i="8"/>
  <c r="AK42" i="9"/>
  <c r="AM77" i="1"/>
  <c r="AK50" i="9"/>
  <c r="AK40" i="8"/>
  <c r="AK31" i="9"/>
  <c r="AI101" i="8"/>
  <c r="AK17" i="8"/>
  <c r="AI12" i="8"/>
  <c r="AI74" i="8"/>
  <c r="AK6" i="9"/>
  <c r="AM97" i="1"/>
  <c r="AI4" i="8"/>
  <c r="AK9" i="9"/>
  <c r="AK49" i="9"/>
  <c r="AM116" i="1"/>
  <c r="AI90" i="8"/>
  <c r="AK92" i="8"/>
  <c r="AK87" i="8"/>
  <c r="AM71" i="1"/>
  <c r="AI24" i="8"/>
  <c r="AK29" i="8"/>
  <c r="AM125" i="1"/>
  <c r="AI78" i="8"/>
  <c r="AM83" i="1"/>
  <c r="AI20" i="8"/>
  <c r="AI87" i="8"/>
  <c r="AK10" i="8"/>
  <c r="AK20" i="8"/>
  <c r="AK52" i="8"/>
  <c r="AK74" i="8"/>
  <c r="AM76" i="1"/>
  <c r="AM128" i="1"/>
  <c r="AK60" i="9"/>
  <c r="AM122" i="1"/>
  <c r="AO122" i="1" s="1"/>
  <c r="AI13" i="8"/>
  <c r="AK90" i="8"/>
  <c r="AI94" i="8"/>
  <c r="AM114" i="1"/>
  <c r="AI88" i="8"/>
  <c r="AM109" i="1"/>
  <c r="AK6" i="8"/>
  <c r="AI41" i="8"/>
  <c r="AK51" i="9"/>
  <c r="AM86" i="1"/>
  <c r="AK48" i="8"/>
  <c r="AK76" i="8"/>
  <c r="AI21" i="8"/>
  <c r="AI40" i="8"/>
  <c r="AM127" i="1"/>
  <c r="AO127" i="1" s="1"/>
  <c r="AK69" i="8"/>
  <c r="AK70" i="9"/>
  <c r="AM115" i="1"/>
  <c r="AM121" i="1"/>
  <c r="AM45" i="1"/>
  <c r="AK86" i="8"/>
  <c r="AK51" i="8"/>
  <c r="AM78" i="1"/>
  <c r="AI71" i="8"/>
  <c r="AL71" i="8" s="1"/>
  <c r="AI89" i="8"/>
  <c r="AK94" i="8"/>
  <c r="AM82" i="1"/>
  <c r="AK26" i="9"/>
  <c r="AK50" i="8"/>
  <c r="AM57" i="1"/>
  <c r="AK70" i="8"/>
  <c r="AM104" i="1"/>
  <c r="AK23" i="8"/>
  <c r="AI38" i="8"/>
  <c r="AM46" i="1"/>
  <c r="AO46" i="1" s="1"/>
  <c r="AI56" i="8"/>
  <c r="AK75" i="8"/>
  <c r="AM75" i="8" s="1"/>
  <c r="AM111" i="1"/>
  <c r="AO111" i="1" s="1"/>
  <c r="AK81" i="9"/>
  <c r="AK5" i="8"/>
  <c r="AK56" i="9"/>
  <c r="AK45" i="9"/>
  <c r="AI69" i="8"/>
  <c r="AL70" i="8" s="1"/>
  <c r="AK9" i="8"/>
  <c r="AK58" i="9"/>
  <c r="AI75" i="8"/>
  <c r="AI77" i="8"/>
  <c r="AM89" i="1"/>
  <c r="AM134" i="1"/>
  <c r="AK42" i="8"/>
  <c r="AK28" i="8"/>
  <c r="AI19" i="8"/>
  <c r="AK41" i="9"/>
  <c r="AM132" i="1"/>
  <c r="AM90" i="1"/>
  <c r="AK39" i="8"/>
  <c r="AM124" i="1"/>
  <c r="AI37" i="8"/>
  <c r="AI39" i="8"/>
  <c r="AK29" i="9"/>
  <c r="AM112" i="1"/>
  <c r="AM107" i="1"/>
  <c r="AK62" i="9"/>
  <c r="AK79" i="8"/>
  <c r="AK33" i="8"/>
  <c r="AI10" i="8"/>
  <c r="AL10" i="8" s="1"/>
  <c r="AK18" i="9"/>
  <c r="AM59" i="1"/>
  <c r="AK43" i="8"/>
  <c r="AI66" i="8"/>
  <c r="AK68" i="9"/>
  <c r="AI59" i="8"/>
  <c r="AK78" i="9"/>
  <c r="AK4" i="9"/>
  <c r="AM88" i="1"/>
  <c r="AK19" i="8"/>
  <c r="AM62" i="1"/>
  <c r="AO62" i="1" s="1"/>
  <c r="AI65" i="8"/>
  <c r="AM108" i="1"/>
  <c r="AI55" i="8"/>
  <c r="AK4" i="8"/>
  <c r="AK76" i="9"/>
  <c r="AM80" i="1"/>
  <c r="AI22" i="8"/>
  <c r="AI6" i="8"/>
  <c r="AI81" i="8"/>
  <c r="AI52" i="8"/>
  <c r="AK38" i="8"/>
  <c r="AI27" i="8"/>
  <c r="AM110" i="1"/>
  <c r="AK64" i="8"/>
  <c r="AM63" i="1"/>
  <c r="AI67" i="8"/>
  <c r="AI8" i="8"/>
  <c r="AK71" i="9"/>
  <c r="AK81" i="8"/>
  <c r="AM96" i="1"/>
  <c r="AM85" i="1"/>
  <c r="AM98" i="1"/>
  <c r="AO98" i="1" s="1"/>
  <c r="AI16" i="8"/>
  <c r="AK95" i="8"/>
  <c r="AI30" i="8"/>
  <c r="AK28" i="9"/>
  <c r="AI42" i="8"/>
  <c r="AK41" i="8"/>
  <c r="AM84" i="1"/>
  <c r="AK25" i="8"/>
  <c r="AM79" i="1"/>
  <c r="AO79" i="1" s="1"/>
  <c r="AK84" i="8"/>
  <c r="AM120" i="1"/>
  <c r="AI26" i="8"/>
  <c r="AM69" i="1"/>
  <c r="AK75" i="9"/>
  <c r="AK5" i="9"/>
  <c r="AI96" i="8"/>
  <c r="AM49" i="1"/>
  <c r="AM64" i="1"/>
  <c r="AI76" i="8"/>
  <c r="AI98" i="8"/>
  <c r="AK54" i="8"/>
  <c r="AM103" i="1"/>
  <c r="AK64" i="9"/>
  <c r="AM64" i="9" s="1"/>
  <c r="AK23" i="9"/>
  <c r="AI53" i="8"/>
  <c r="AK21" i="8"/>
  <c r="AK12" i="9"/>
  <c r="AK27" i="8"/>
  <c r="AK71" i="8"/>
  <c r="AK98" i="8"/>
  <c r="AM95" i="1"/>
  <c r="AK56" i="8"/>
  <c r="AK45" i="8"/>
  <c r="AI48" i="8"/>
  <c r="AI92" i="8"/>
  <c r="AK58" i="8"/>
  <c r="AK24" i="9"/>
  <c r="AK26" i="8"/>
  <c r="AM135" i="1"/>
  <c r="AM53" i="1"/>
  <c r="AI28" i="8"/>
  <c r="AM68" i="1"/>
  <c r="AI63" i="8"/>
  <c r="AI5" i="8"/>
  <c r="AM81" i="1"/>
  <c r="AO81" i="1" s="1"/>
  <c r="AK44" i="8"/>
  <c r="AM44" i="8" s="1"/>
  <c r="AK25" i="9"/>
  <c r="AK39" i="9"/>
  <c r="AK30" i="8"/>
  <c r="AK80" i="9"/>
  <c r="AM43" i="1"/>
  <c r="AM129" i="1"/>
  <c r="AM105" i="1"/>
  <c r="AO105" i="1" s="1"/>
  <c r="AM99" i="1"/>
  <c r="AM92" i="1"/>
  <c r="AI61" i="8"/>
  <c r="AM117" i="1"/>
  <c r="AK34" i="8"/>
  <c r="AK66" i="8"/>
  <c r="AK99" i="8"/>
  <c r="AK67" i="9"/>
  <c r="AK62" i="8"/>
  <c r="AK79" i="9"/>
  <c r="AK34" i="9"/>
  <c r="AM51" i="1"/>
  <c r="AI73" i="8"/>
  <c r="AL73" i="8" s="1"/>
  <c r="AI83" i="8"/>
  <c r="AK74" i="9"/>
  <c r="AI82" i="8"/>
  <c r="AI57" i="8"/>
  <c r="AM119" i="1"/>
  <c r="AO119" i="1" s="1"/>
  <c r="AI99" i="8"/>
  <c r="AK57" i="9"/>
  <c r="AM91" i="1"/>
  <c r="AK46" i="8"/>
  <c r="AI58" i="8"/>
  <c r="AK22" i="8"/>
  <c r="AK17" i="9"/>
  <c r="AM118" i="1"/>
  <c r="AK49" i="8"/>
  <c r="AI14" i="8"/>
  <c r="AK63" i="9"/>
  <c r="AI25" i="8"/>
  <c r="AL25" i="8" s="1"/>
  <c r="AK21" i="9"/>
  <c r="AM21" i="9" s="1"/>
  <c r="AM67" i="1"/>
  <c r="AK61" i="9"/>
  <c r="AM136" i="1"/>
  <c r="AO136" i="1" s="1"/>
  <c r="AM133" i="1"/>
  <c r="AM50" i="1"/>
  <c r="AO50" i="1" s="1"/>
  <c r="AM47" i="1"/>
  <c r="AK36" i="8"/>
  <c r="AK53" i="9"/>
  <c r="AI79" i="8"/>
  <c r="AK11" i="8"/>
  <c r="AK7" i="9"/>
  <c r="AI44" i="8"/>
  <c r="AK22" i="9"/>
  <c r="AI51" i="8"/>
  <c r="AL51" i="8" s="1"/>
  <c r="AM139" i="1"/>
  <c r="AK46" i="9"/>
  <c r="AK37" i="8"/>
  <c r="AK40" i="9"/>
  <c r="AM74" i="1"/>
  <c r="AK11" i="9"/>
  <c r="AM11" i="9" s="1"/>
  <c r="AI100" i="8"/>
  <c r="AK38" i="9"/>
  <c r="AK48" i="9"/>
  <c r="AK37" i="9"/>
  <c r="AK82" i="9"/>
  <c r="AI60" i="8"/>
  <c r="AK57" i="8"/>
  <c r="AM44" i="1"/>
  <c r="AI23" i="8"/>
  <c r="AK54" i="9"/>
  <c r="AM56" i="1"/>
  <c r="AO56" i="1" s="1"/>
  <c r="AI11" i="8"/>
  <c r="AM52" i="1"/>
  <c r="AO52" i="1" s="1"/>
  <c r="AI97" i="8"/>
  <c r="AM138" i="1"/>
  <c r="AK55" i="8"/>
  <c r="AM48" i="1"/>
  <c r="AM140" i="1"/>
  <c r="AM123" i="1"/>
  <c r="AK24" i="8"/>
  <c r="AI31" i="8"/>
  <c r="AM87" i="1"/>
  <c r="AK13" i="9"/>
  <c r="AK101" i="8"/>
  <c r="AI34" i="8"/>
  <c r="AM131" i="1"/>
  <c r="AK44" i="9"/>
  <c r="AM65" i="1"/>
  <c r="AI49" i="8"/>
  <c r="AL50" i="8" s="1"/>
  <c r="AK30" i="9"/>
  <c r="AK80" i="8"/>
  <c r="AK3" i="8"/>
  <c r="AK89" i="8"/>
  <c r="AK65" i="9"/>
  <c r="AM94" i="1"/>
  <c r="AK63" i="8"/>
  <c r="AK16" i="8"/>
  <c r="AK72" i="9"/>
  <c r="AM72" i="9" s="1"/>
  <c r="AI18" i="8"/>
  <c r="AK59" i="8"/>
  <c r="AK12" i="8"/>
  <c r="AK27" i="9"/>
  <c r="AI86" i="8"/>
  <c r="AM113" i="1"/>
  <c r="AK55" i="9"/>
  <c r="AK8" i="8"/>
  <c r="AK61" i="8"/>
  <c r="AK100" i="8"/>
  <c r="AK96" i="8"/>
  <c r="AK83" i="8"/>
  <c r="AM83" i="8" s="1"/>
  <c r="AI35" i="8"/>
  <c r="AL35" i="8" s="1"/>
  <c r="AI54" i="8"/>
  <c r="AK47" i="9"/>
  <c r="AK13" i="8"/>
  <c r="AM141" i="1"/>
  <c r="AI47" i="8"/>
  <c r="AK93" i="8"/>
  <c r="AK91" i="8"/>
  <c r="AM66" i="1"/>
  <c r="AK77" i="9"/>
  <c r="AM77" i="9" s="1"/>
  <c r="AI84" i="8"/>
  <c r="AM70" i="1"/>
  <c r="AK32" i="8"/>
  <c r="AM32" i="8" s="1"/>
  <c r="AK3" i="9"/>
  <c r="AI93" i="8"/>
  <c r="AM106" i="1"/>
  <c r="AK73" i="8"/>
  <c r="AK35" i="8"/>
  <c r="AI91" i="8"/>
  <c r="AK32" i="9"/>
  <c r="AM100" i="1"/>
  <c r="AM137" i="1"/>
  <c r="AO137" i="1" s="1"/>
  <c r="AK15" i="9"/>
  <c r="AM15" i="9" s="1"/>
  <c r="AK16" i="9"/>
  <c r="AK72" i="8"/>
  <c r="AM72" i="8" s="1"/>
  <c r="AK85" i="8"/>
  <c r="AK59" i="9"/>
  <c r="AK66" i="9"/>
  <c r="AI33" i="8"/>
  <c r="AL33" i="8" s="1"/>
  <c r="AM60" i="1"/>
  <c r="AO60" i="1" s="1"/>
  <c r="AK73" i="9"/>
  <c r="AK65" i="8"/>
  <c r="AK7" i="8"/>
  <c r="AK8" i="9"/>
  <c r="AM101" i="1"/>
  <c r="AK52" i="9"/>
  <c r="AM52" i="9" s="1"/>
  <c r="AK18" i="8"/>
  <c r="AM18" i="8" s="1"/>
  <c r="AK35" i="9"/>
  <c r="AM35" i="9" s="1"/>
  <c r="AK67" i="8"/>
  <c r="AI17" i="8"/>
  <c r="AK47" i="8"/>
  <c r="AM47" i="8" s="1"/>
  <c r="AI80" i="8"/>
  <c r="AM54" i="1"/>
  <c r="AO54" i="1" s="1"/>
  <c r="AI68" i="8"/>
  <c r="AM102" i="1"/>
  <c r="AK43" i="9"/>
  <c r="AI7" i="8"/>
  <c r="AK77" i="8"/>
  <c r="AI36" i="8"/>
  <c r="AM72" i="1"/>
  <c r="AO72" i="1" s="1"/>
  <c r="AI46" i="8"/>
  <c r="AI64" i="8"/>
  <c r="AM79" i="8" l="1"/>
  <c r="AM60" i="8"/>
  <c r="AM53" i="8"/>
  <c r="AM7" i="8"/>
  <c r="AM93" i="8"/>
  <c r="AM63" i="8"/>
  <c r="AL86" i="8"/>
  <c r="AO87" i="1"/>
  <c r="AO141" i="1"/>
  <c r="AL7" i="8"/>
  <c r="AL79" i="8"/>
  <c r="AL14" i="8"/>
  <c r="AO61" i="1"/>
  <c r="AL88" i="8"/>
  <c r="AM10" i="8"/>
  <c r="AO116" i="1"/>
  <c r="AH60" i="1"/>
  <c r="AM74" i="9"/>
  <c r="AO138" i="1"/>
  <c r="AM7" i="9"/>
  <c r="AM66" i="8"/>
  <c r="AL92" i="8"/>
  <c r="AO88" i="1"/>
  <c r="AM28" i="8"/>
  <c r="AO82" i="1"/>
  <c r="AM44" i="9"/>
  <c r="AM77" i="8"/>
  <c r="AM16" i="9"/>
  <c r="AO131" i="1"/>
  <c r="AL57" i="8"/>
  <c r="AO103" i="1"/>
  <c r="AO85" i="1"/>
  <c r="AO107" i="1"/>
  <c r="AO101" i="1"/>
  <c r="AO96" i="1"/>
  <c r="AO134" i="1"/>
  <c r="AO126" i="1"/>
  <c r="AO100" i="1"/>
  <c r="AM42" i="8"/>
  <c r="AM61" i="8"/>
  <c r="AL76" i="8"/>
  <c r="AM94" i="8"/>
  <c r="AM90" i="8"/>
  <c r="AM49" i="8"/>
  <c r="AM81" i="8"/>
  <c r="AM36" i="8"/>
  <c r="AM98" i="8"/>
  <c r="AM71" i="8"/>
  <c r="AL6" i="8"/>
  <c r="AM34" i="8"/>
  <c r="AL68" i="8"/>
  <c r="AM65" i="8"/>
  <c r="AM96" i="8"/>
  <c r="AO106" i="1"/>
  <c r="AO91" i="1"/>
  <c r="AM40" i="8"/>
  <c r="AM20" i="9"/>
  <c r="AM25" i="9"/>
  <c r="AM29" i="9"/>
  <c r="AM13" i="9"/>
  <c r="AM32" i="9"/>
  <c r="AM48" i="9"/>
  <c r="AM81" i="9"/>
  <c r="AM62" i="9"/>
  <c r="AM47" i="9"/>
  <c r="AM4" i="9"/>
  <c r="AM38" i="9"/>
  <c r="AM70" i="9"/>
  <c r="AM50" i="9"/>
  <c r="AM16" i="8"/>
  <c r="AM89" i="8"/>
  <c r="AM23" i="8"/>
  <c r="AO44" i="1"/>
  <c r="AO133" i="1"/>
  <c r="AM34" i="9"/>
  <c r="AO129" i="1"/>
  <c r="AM27" i="8"/>
  <c r="AL96" i="8"/>
  <c r="AO59" i="1"/>
  <c r="AL72" i="8"/>
  <c r="AM43" i="9"/>
  <c r="AM55" i="9"/>
  <c r="AO123" i="1"/>
  <c r="AL64" i="8"/>
  <c r="AM66" i="9"/>
  <c r="AM30" i="9"/>
  <c r="AM61" i="9"/>
  <c r="AM80" i="9"/>
  <c r="AM26" i="8"/>
  <c r="AL30" i="8"/>
  <c r="AO109" i="1"/>
  <c r="AL90" i="8"/>
  <c r="AO93" i="1"/>
  <c r="AM54" i="8"/>
  <c r="AO48" i="1"/>
  <c r="AM30" i="8"/>
  <c r="AM41" i="9"/>
  <c r="AM56" i="9"/>
  <c r="AM50" i="8"/>
  <c r="AO73" i="1"/>
  <c r="AM14" i="8"/>
  <c r="AO47" i="1"/>
  <c r="AO65" i="1"/>
  <c r="AM37" i="9"/>
  <c r="AL99" i="8"/>
  <c r="AM99" i="8"/>
  <c r="AM39" i="9"/>
  <c r="AM58" i="8"/>
  <c r="AM23" i="9"/>
  <c r="AO69" i="1"/>
  <c r="AM38" i="8"/>
  <c r="AM19" i="8"/>
  <c r="AM5" i="8"/>
  <c r="AM69" i="8"/>
  <c r="AO114" i="1"/>
  <c r="AO77" i="1"/>
  <c r="AM69" i="9"/>
  <c r="AO75" i="1"/>
  <c r="AL97" i="8"/>
  <c r="AL48" i="8"/>
  <c r="AL13" i="8"/>
  <c r="AL78" i="8"/>
  <c r="AL43" i="8"/>
  <c r="AL81" i="8"/>
  <c r="AL40" i="8"/>
  <c r="AL84" i="8"/>
  <c r="AL22" i="8"/>
  <c r="AL59" i="8"/>
  <c r="AL75" i="8"/>
  <c r="AL87" i="8"/>
  <c r="AL94" i="8"/>
  <c r="AL61" i="8"/>
  <c r="AL16" i="8"/>
  <c r="AL11" i="8"/>
  <c r="AL66" i="8"/>
  <c r="AL39" i="8"/>
  <c r="AL54" i="8"/>
  <c r="AL5" i="8"/>
  <c r="AL31" i="8"/>
  <c r="AL18" i="8"/>
  <c r="AL52" i="8"/>
  <c r="AL34" i="8"/>
  <c r="AL42" i="8"/>
  <c r="AO70" i="1"/>
  <c r="AO94" i="1"/>
  <c r="AO112" i="1"/>
  <c r="AL21" i="8"/>
  <c r="AM36" i="9"/>
  <c r="AM73" i="9"/>
  <c r="AL91" i="8"/>
  <c r="AM91" i="8"/>
  <c r="AM8" i="8"/>
  <c r="AM65" i="9"/>
  <c r="AM54" i="9"/>
  <c r="AM40" i="9"/>
  <c r="AO118" i="1"/>
  <c r="AL83" i="8"/>
  <c r="AO92" i="1"/>
  <c r="AL63" i="8"/>
  <c r="AO95" i="1"/>
  <c r="AM25" i="8"/>
  <c r="AM71" i="9"/>
  <c r="AO80" i="1"/>
  <c r="AM68" i="9"/>
  <c r="AO89" i="1"/>
  <c r="AL56" i="8"/>
  <c r="AM76" i="8"/>
  <c r="AO97" i="1"/>
  <c r="AL46" i="8"/>
  <c r="AL45" i="8"/>
  <c r="AM88" i="8"/>
  <c r="AM11" i="8"/>
  <c r="AL26" i="8"/>
  <c r="AL19" i="8"/>
  <c r="AM101" i="8"/>
  <c r="AO117" i="1"/>
  <c r="AM9" i="9"/>
  <c r="AO74" i="1"/>
  <c r="AL89" i="8"/>
  <c r="AL4" i="8"/>
  <c r="AL62" i="8"/>
  <c r="AL80" i="8"/>
  <c r="AM35" i="8"/>
  <c r="AL23" i="8"/>
  <c r="AM37" i="8"/>
  <c r="AM17" i="9"/>
  <c r="AO99" i="1"/>
  <c r="AO68" i="1"/>
  <c r="AO64" i="1"/>
  <c r="AO84" i="1"/>
  <c r="AL8" i="8"/>
  <c r="AM76" i="9"/>
  <c r="AL77" i="8"/>
  <c r="AO78" i="1"/>
  <c r="AM48" i="8"/>
  <c r="AM60" i="9"/>
  <c r="AO125" i="1"/>
  <c r="AM6" i="9"/>
  <c r="AO130" i="1"/>
  <c r="AL29" i="8"/>
  <c r="AM14" i="9"/>
  <c r="AL82" i="8"/>
  <c r="AM84" i="8"/>
  <c r="AM42" i="9"/>
  <c r="AM15" i="8"/>
  <c r="AM73" i="8"/>
  <c r="AL47" i="8"/>
  <c r="AO113" i="1"/>
  <c r="AM24" i="8"/>
  <c r="AM46" i="9"/>
  <c r="AM22" i="8"/>
  <c r="AO51" i="1"/>
  <c r="AL28" i="8"/>
  <c r="AO49" i="1"/>
  <c r="AM41" i="8"/>
  <c r="AL67" i="8"/>
  <c r="AM4" i="8"/>
  <c r="AM43" i="8"/>
  <c r="AL37" i="8"/>
  <c r="AL38" i="8"/>
  <c r="AM51" i="8"/>
  <c r="AO86" i="1"/>
  <c r="AO128" i="1"/>
  <c r="AM29" i="8"/>
  <c r="AL74" i="8"/>
  <c r="AM68" i="8"/>
  <c r="AM10" i="9"/>
  <c r="AO58" i="1"/>
  <c r="AM63" i="9"/>
  <c r="AL20" i="8"/>
  <c r="AO83" i="1"/>
  <c r="AL98" i="8"/>
  <c r="AL17" i="8"/>
  <c r="AM57" i="8"/>
  <c r="AO53" i="1"/>
  <c r="AL55" i="8"/>
  <c r="AM58" i="9"/>
  <c r="AM86" i="8"/>
  <c r="AM51" i="9"/>
  <c r="AO76" i="1"/>
  <c r="AL24" i="8"/>
  <c r="AL12" i="8"/>
  <c r="AM31" i="8"/>
  <c r="AM33" i="9"/>
  <c r="AM78" i="8"/>
  <c r="AM100" i="8"/>
  <c r="AM53" i="9"/>
  <c r="AM45" i="8"/>
  <c r="AO66" i="1"/>
  <c r="AM80" i="8"/>
  <c r="AO139" i="1"/>
  <c r="AL58" i="8"/>
  <c r="AO63" i="1"/>
  <c r="AO124" i="1"/>
  <c r="AM67" i="8"/>
  <c r="AM59" i="9"/>
  <c r="AM97" i="8"/>
  <c r="AM13" i="8"/>
  <c r="AM27" i="9"/>
  <c r="AO140" i="1"/>
  <c r="AL60" i="8"/>
  <c r="AM46" i="8"/>
  <c r="AM79" i="9"/>
  <c r="AO135" i="1"/>
  <c r="AM12" i="9"/>
  <c r="AM5" i="9"/>
  <c r="AM28" i="9"/>
  <c r="AM64" i="8"/>
  <c r="AO108" i="1"/>
  <c r="AM18" i="9"/>
  <c r="AM39" i="8"/>
  <c r="AM9" i="8"/>
  <c r="AO104" i="1"/>
  <c r="AO45" i="1"/>
  <c r="AL41" i="8"/>
  <c r="AM74" i="8"/>
  <c r="AO71" i="1"/>
  <c r="AM17" i="8"/>
  <c r="AL95" i="8"/>
  <c r="AL85" i="8"/>
  <c r="AO55" i="1"/>
  <c r="AM8" i="9"/>
  <c r="AO120" i="1"/>
  <c r="AO102" i="1"/>
  <c r="AM78" i="9"/>
  <c r="AM56" i="8"/>
  <c r="AM85" i="8"/>
  <c r="AL93" i="8"/>
  <c r="AM12" i="8"/>
  <c r="AL49" i="8"/>
  <c r="AM82" i="9"/>
  <c r="AM22" i="9"/>
  <c r="AM62" i="8"/>
  <c r="AM21" i="8"/>
  <c r="AM75" i="9"/>
  <c r="AO110" i="1"/>
  <c r="AL65" i="8"/>
  <c r="AO90" i="1"/>
  <c r="AL69" i="8"/>
  <c r="AM70" i="8"/>
  <c r="AO121" i="1"/>
  <c r="AM6" i="8"/>
  <c r="AM52" i="8"/>
  <c r="AM87" i="8"/>
  <c r="AL101" i="8"/>
  <c r="AM19" i="9"/>
  <c r="AL15" i="8"/>
  <c r="AL9" i="8"/>
  <c r="AM26" i="9"/>
  <c r="AL100" i="8"/>
  <c r="AM49" i="9"/>
  <c r="AL36" i="8"/>
  <c r="AM59" i="8"/>
  <c r="AM55" i="8"/>
  <c r="AL44" i="8"/>
  <c r="AO67" i="1"/>
  <c r="AM57" i="9"/>
  <c r="AM67" i="9"/>
  <c r="AM24" i="9"/>
  <c r="AL53" i="8"/>
  <c r="AM95" i="8"/>
  <c r="AL27" i="8"/>
  <c r="AM33" i="8"/>
  <c r="AO132" i="1"/>
  <c r="AM45" i="9"/>
  <c r="AO57" i="1"/>
  <c r="AO115" i="1"/>
  <c r="AM20" i="8"/>
  <c r="AM92" i="8"/>
  <c r="AM31" i="9"/>
  <c r="AL32" i="8"/>
  <c r="AM82" i="8"/>
  <c r="AH59" i="1" l="1"/>
  <c r="AH58" i="1" l="1"/>
  <c r="AH57" i="1" l="1"/>
  <c r="AH56" i="1" l="1"/>
  <c r="AH55" i="1" l="1"/>
  <c r="AH54" i="1" l="1"/>
  <c r="AH53" i="1" l="1"/>
  <c r="AH51" i="1" l="1"/>
  <c r="AH52" i="1"/>
  <c r="AH50" i="1" l="1"/>
  <c r="AH49" i="1" l="1"/>
  <c r="AH48" i="1" l="1"/>
</calcChain>
</file>

<file path=xl/sharedStrings.xml><?xml version="1.0" encoding="utf-8"?>
<sst xmlns="http://schemas.openxmlformats.org/spreadsheetml/2006/main" count="311" uniqueCount="109">
  <si>
    <t>U.S. inflation (QoQ)</t>
  </si>
  <si>
    <t>pi_f_obs</t>
  </si>
  <si>
    <t>D_y_f_obs</t>
  </si>
  <si>
    <t>Real GDP growth rate</t>
  </si>
  <si>
    <t>Variable</t>
  </si>
  <si>
    <t>Name</t>
  </si>
  <si>
    <t>Foreign nominal interest rate (Shadow rate)</t>
  </si>
  <si>
    <t>Risk premium (CDS 5Y)</t>
  </si>
  <si>
    <t>Foreign real GDP growth rate</t>
  </si>
  <si>
    <t>D_y_obs</t>
  </si>
  <si>
    <t>i_nom_fed_obs</t>
  </si>
  <si>
    <t>D_c_obs</t>
  </si>
  <si>
    <t>Real consumption growth rate</t>
  </si>
  <si>
    <t>Real investment growth rate</t>
  </si>
  <si>
    <t>D_i_obs</t>
  </si>
  <si>
    <t>Real imports growth rate</t>
  </si>
  <si>
    <t>D_im_obs</t>
  </si>
  <si>
    <t>Real exports growth rate</t>
  </si>
  <si>
    <t>pi_nfr_obs</t>
  </si>
  <si>
    <t>pi_foo_obs</t>
  </si>
  <si>
    <t>pi_reg_obs</t>
  </si>
  <si>
    <t>pi_obs</t>
  </si>
  <si>
    <t>d_s_obs</t>
  </si>
  <si>
    <t>d_w_obs</t>
  </si>
  <si>
    <t>Non food and regulated inflation</t>
  </si>
  <si>
    <t>Food inflation</t>
  </si>
  <si>
    <t>Regulated inflation</t>
  </si>
  <si>
    <t>Headline inflation</t>
  </si>
  <si>
    <t>Policy rate</t>
  </si>
  <si>
    <t>Nominal depreciation</t>
  </si>
  <si>
    <t>Hours</t>
  </si>
  <si>
    <t>Wage inflation 2007Q1=1</t>
  </si>
  <si>
    <t>d_H_obs</t>
  </si>
  <si>
    <t>Wage 2007Q1=1</t>
  </si>
  <si>
    <t>w_obs</t>
  </si>
  <si>
    <t>Time-varying inflation target</t>
  </si>
  <si>
    <t>pi_nfr_tar_obs</t>
  </si>
  <si>
    <t>y_f_obs</t>
  </si>
  <si>
    <t>Foreign GDP</t>
  </si>
  <si>
    <t>i_prem_obs</t>
  </si>
  <si>
    <t>U.S. CPI</t>
  </si>
  <si>
    <t>p_f_obs</t>
  </si>
  <si>
    <t>i_prem_II</t>
  </si>
  <si>
    <t>i_prem_gap</t>
  </si>
  <si>
    <t>Risk premium (CDS 5Y) SS = 0.0304</t>
  </si>
  <si>
    <t>Foreign nominal interest rate Model (Shadow rate) SS = 0.02459</t>
  </si>
  <si>
    <t>CPI</t>
  </si>
  <si>
    <t>p_obs</t>
  </si>
  <si>
    <t>D_r_ex_obs</t>
  </si>
  <si>
    <t>Nominal Exchage Rate</t>
  </si>
  <si>
    <t>s_obs</t>
  </si>
  <si>
    <t>Real exchange rate</t>
  </si>
  <si>
    <t>z_obs</t>
  </si>
  <si>
    <t xml:space="preserve">Real GDP </t>
  </si>
  <si>
    <t xml:space="preserve">Real consumption </t>
  </si>
  <si>
    <t xml:space="preserve">Real investment </t>
  </si>
  <si>
    <t xml:space="preserve">Real exports </t>
  </si>
  <si>
    <t xml:space="preserve">Real imports </t>
  </si>
  <si>
    <t>im_obs</t>
  </si>
  <si>
    <t>ex_obs</t>
  </si>
  <si>
    <t>i_obs</t>
  </si>
  <si>
    <t>c_obs</t>
  </si>
  <si>
    <t>y_obs</t>
  </si>
  <si>
    <t>Terms of trade Index</t>
  </si>
  <si>
    <t>Exports terms of trade index</t>
  </si>
  <si>
    <t>Imports terms of trade index</t>
  </si>
  <si>
    <t>Imports terms of trade index (Relative to SS=1)</t>
  </si>
  <si>
    <t>ToT_obs</t>
  </si>
  <si>
    <t>p_ex_f</t>
  </si>
  <si>
    <t>p_ex_f_obs</t>
  </si>
  <si>
    <t>p_im_f</t>
  </si>
  <si>
    <t>p_im_f_obs</t>
  </si>
  <si>
    <t>pi_ex_f_obs</t>
  </si>
  <si>
    <t>pi_im_f_obs</t>
  </si>
  <si>
    <t>Exports terms of trade index in foreign currency</t>
  </si>
  <si>
    <t>Exports terms of trade index in foreign currency (Relative to SS=1)</t>
  </si>
  <si>
    <t>i_nom_obs</t>
  </si>
  <si>
    <t>i_nom_fed_Shadow</t>
  </si>
  <si>
    <t>D_ex_r_obs</t>
  </si>
  <si>
    <t>Demand Covid Shock</t>
  </si>
  <si>
    <t>z_d_covid_obs</t>
  </si>
  <si>
    <t>z_i_covid_obs</t>
  </si>
  <si>
    <t>Investment Demand Covid Shock</t>
  </si>
  <si>
    <t>Z_i_covid_obs</t>
  </si>
  <si>
    <t>Z_q_covid_obs</t>
  </si>
  <si>
    <t>z_i_nom_covid_obs</t>
  </si>
  <si>
    <t>y_f_covid_obs</t>
  </si>
  <si>
    <t>i_nom_fed_covid_obs</t>
  </si>
  <si>
    <t>Investment Efficiency Covid Shock</t>
  </si>
  <si>
    <t>TFP Covid Shock</t>
  </si>
  <si>
    <t>Monetary Policy Covid Shock</t>
  </si>
  <si>
    <t>Foreign Demand Covid Shock</t>
  </si>
  <si>
    <t>Fed Rate Covid Shock</t>
  </si>
  <si>
    <t>rem</t>
  </si>
  <si>
    <t>Remmitances in real terms USD - SA</t>
  </si>
  <si>
    <t xml:space="preserve">Wage inflation </t>
  </si>
  <si>
    <t xml:space="preserve">Wage </t>
  </si>
  <si>
    <t>Real depreciation</t>
  </si>
  <si>
    <t>d_z_obs</t>
  </si>
  <si>
    <t>D_w_obs</t>
  </si>
  <si>
    <t>D_rem_obs</t>
  </si>
  <si>
    <t>Remmitances in real terms USD - SA (QoQ)</t>
  </si>
  <si>
    <t>D_H_obs</t>
  </si>
  <si>
    <t>D_s_obs</t>
  </si>
  <si>
    <t>i_nom_n_obs</t>
  </si>
  <si>
    <t>Dynamic Technological Progress</t>
  </si>
  <si>
    <t>g_z_bar_ss_obs</t>
  </si>
  <si>
    <t>NaN</t>
  </si>
  <si>
    <t>z_c_covid_obs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</si>
</sst>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"/>
    <numFmt numFmtId="165" formatCode="#,##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/>
    <xf numFmtId="164" fontId="0" fillId="0" borderId="0" xfId="0" applyNumberFormat="1"/>
    <xf numFmtId="43" fontId="0" fillId="0" borderId="0" xfId="1" applyFont="1"/>
    <xf numFmtId="1" fontId="0" fillId="0" borderId="0" xfId="0" applyNumberFormat="1"/>
    <xf numFmtId="43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Foreign%20GDP%20(US).xlsx" TargetMode="External"/><Relationship Id="rId1" Type="http://schemas.openxmlformats.org/officeDocument/2006/relationships/externalLinkPath" Target="file:///C:/Users/fredy/Dropbox/BRUNO/Data/Observed%20variables/Raw%20data/Foreign%20GDP%20(US)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Nominal%20exchange%20rate.xlsx" TargetMode="External"/><Relationship Id="rId1" Type="http://schemas.openxmlformats.org/officeDocument/2006/relationships/externalLinkPath" Target="file:///C:/Users/fredy/Dropbox/BRUNO/Data/Observed%20variables/Raw%20data/Nominal%20exchange%20rat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Terms%20of%20trade.xlsx" TargetMode="External"/><Relationship Id="rId1" Type="http://schemas.openxmlformats.org/officeDocument/2006/relationships/externalLinkPath" Target="file:///C:/Users/fredy/Dropbox/BRUNO/Data/Observed%20variables/Raw%20data/Terms%20of%20trad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Remmitances.xlsx" TargetMode="External"/><Relationship Id="rId1" Type="http://schemas.openxmlformats.org/officeDocument/2006/relationships/externalLinkPath" Target="file:///C:/Users/fredy/Dropbox/BRUNO/Data/Observed%20variables/Raw%20data/Remmitances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hours.xlsx" TargetMode="External"/><Relationship Id="rId1" Type="http://schemas.openxmlformats.org/officeDocument/2006/relationships/externalLinkPath" Target="file:///C:/Users/fredy/Dropbox/BRUNO/Data/Observed%20variables/Raw%20data/Domestic%20hour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Risk%20premium%20(CDS%205Y).xlsx" TargetMode="External"/><Relationship Id="rId1" Type="http://schemas.openxmlformats.org/officeDocument/2006/relationships/externalLinkPath" Target="file:///C:/Users/fredy/Dropbox/BRUNO/Data/Observed%20variables/Raw%20data/Risk%20premium%20(CDS%205Y)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ownloads/salarios.xlsx" TargetMode="External"/><Relationship Id="rId1" Type="http://schemas.openxmlformats.org/officeDocument/2006/relationships/externalLinkPath" Target="file:///C:/Users/fredy/Downloads/salario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FEDFUNDS.xlsx" TargetMode="External"/><Relationship Id="rId1" Type="http://schemas.openxmlformats.org/officeDocument/2006/relationships/externalLinkPath" Target="file:///C:/Users/fredy/Dropbox/BRUNO/Data/Observed%20variables/Raw%20data/FEDFUNDS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Foreign%20nominal%20interest%20rate%20(US-ShadowRate).xlsx" TargetMode="External"/><Relationship Id="rId1" Type="http://schemas.openxmlformats.org/officeDocument/2006/relationships/externalLinkPath" Target="file:///C:/Users/fredy/Dropbox/BRUNO/Data/Observed%20variables/Raw%20data/Foreign%20nominal%20interest%20rate%20(US-ShadowRate)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wage.xlsx" TargetMode="External"/><Relationship Id="rId1" Type="http://schemas.openxmlformats.org/officeDocument/2006/relationships/externalLinkPath" Target="file:///C:/Users/fredy/Dropbox/BRUNO/Data/Observed%20variables/Raw%20data/Domestic%20wag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Foreign%20CPI%20(US).xlsx" TargetMode="External"/><Relationship Id="rId1" Type="http://schemas.openxmlformats.org/officeDocument/2006/relationships/externalLinkPath" Target="file:///C:/Users/fredy/Dropbox/BRUNO/Data/Observed%20variables/Raw%20data/Foreign%20CPI%20(US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2503f8b17ff0f2b/Escritorio/GDP.xlsx" TargetMode="External"/><Relationship Id="rId1" Type="http://schemas.openxmlformats.org/officeDocument/2006/relationships/externalLinkPath" Target="https://d.docs.live.net/f2503f8b17ff0f2b/Escritorio/GD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demad%20GDP%20expenditure%20side.xlsx" TargetMode="External"/><Relationship Id="rId1" Type="http://schemas.openxmlformats.org/officeDocument/2006/relationships/externalLinkPath" Target="file:///C:/Users/fredy/Dropbox/BRUNO/Data/Observed%20variables/Raw%20data/Domestic%20demad%20GDP%20expenditure%20sid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GDP%20expenditure%20side.xlsx" TargetMode="External"/><Relationship Id="rId1" Type="http://schemas.openxmlformats.org/officeDocument/2006/relationships/externalLinkPath" Target="file:///C:/Users/fredy/Dropbox/BRUNO/Data/Observed%20variables/Raw%20data/GDP%20expenditure%20si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inflations.xlsx" TargetMode="External"/><Relationship Id="rId1" Type="http://schemas.openxmlformats.org/officeDocument/2006/relationships/externalLinkPath" Target="file:///C:/Users/fredy/Dropbox/BRUNO/Data/Observed%20variables/Raw%20data/Domestic%20inflation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inflations%20(Food%20and%20regulated).xlsx" TargetMode="External"/><Relationship Id="rId1" Type="http://schemas.openxmlformats.org/officeDocument/2006/relationships/externalLinkPath" Target="file:///C:/Users/fredy/Dropbox/BRUNO/Data/Observed%20variables/Raw%20data/Domestic%20inflations%20(Food%20and%20regulated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inflation%20target.xlsx" TargetMode="External"/><Relationship Id="rId1" Type="http://schemas.openxmlformats.org/officeDocument/2006/relationships/externalLinkPath" Target="file:///C:/Users/fredy/Dropbox/BRUNO/Data/Observed%20variables/Raw%20data/Domestic%20inflation%20targe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y/Dropbox/BRUNO/Data/Observed%20variables/Raw%20data/Domestic%20policy%20rate.xlsx" TargetMode="External"/><Relationship Id="rId1" Type="http://schemas.openxmlformats.org/officeDocument/2006/relationships/externalLinkPath" Target="file:///C:/Users/fredy/Dropbox/BRUNO/Data/Observed%20variables/Raw%20data/Domestic%20policy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rterly"/>
    </sheetNames>
    <sheetDataSet>
      <sheetData sheetId="0"/>
      <sheetData sheetId="1">
        <row r="174">
          <cell r="B174">
            <v>10047.386</v>
          </cell>
          <cell r="C174">
            <v>1.0928820446238552E-2</v>
          </cell>
        </row>
        <row r="175">
          <cell r="B175">
            <v>10083.855</v>
          </cell>
          <cell r="C175">
            <v>3.6297003021481533E-3</v>
          </cell>
        </row>
        <row r="176">
          <cell r="B176">
            <v>10090.569</v>
          </cell>
          <cell r="C176">
            <v>6.6581679328003851E-4</v>
          </cell>
        </row>
        <row r="177">
          <cell r="B177">
            <v>9998.7039999999997</v>
          </cell>
          <cell r="C177">
            <v>-9.1040455696799194E-3</v>
          </cell>
        </row>
        <row r="178">
          <cell r="B178">
            <v>9951.9159999999993</v>
          </cell>
          <cell r="C178">
            <v>-4.679406451076118E-3</v>
          </cell>
        </row>
        <row r="179">
          <cell r="B179">
            <v>10029.51</v>
          </cell>
          <cell r="C179">
            <v>7.7968905686101042E-3</v>
          </cell>
        </row>
        <row r="180">
          <cell r="B180">
            <v>10080.195</v>
          </cell>
          <cell r="C180">
            <v>5.0535868651608862E-3</v>
          </cell>
        </row>
        <row r="181">
          <cell r="B181">
            <v>10115.329</v>
          </cell>
          <cell r="C181">
            <v>3.4854484461859236E-3</v>
          </cell>
        </row>
        <row r="182">
          <cell r="B182">
            <v>10236.434999999999</v>
          </cell>
          <cell r="C182">
            <v>1.1972522099874316E-2</v>
          </cell>
        </row>
        <row r="183">
          <cell r="B183">
            <v>10347.429</v>
          </cell>
          <cell r="C183">
            <v>1.0843032755055937E-2</v>
          </cell>
        </row>
        <row r="184">
          <cell r="B184">
            <v>10449.673000000001</v>
          </cell>
          <cell r="C184">
            <v>9.8811018659805683E-3</v>
          </cell>
        </row>
        <row r="185">
          <cell r="B185">
            <v>10558.647999999999</v>
          </cell>
          <cell r="C185">
            <v>1.0428555994048683E-2</v>
          </cell>
        </row>
        <row r="186">
          <cell r="B186">
            <v>10576.275</v>
          </cell>
          <cell r="C186">
            <v>1.6694372234020705E-3</v>
          </cell>
        </row>
        <row r="187">
          <cell r="B187">
            <v>10637.847</v>
          </cell>
          <cell r="C187">
            <v>5.8217094392873925E-3</v>
          </cell>
        </row>
        <row r="188">
          <cell r="B188">
            <v>10688.606</v>
          </cell>
          <cell r="C188">
            <v>4.7715482277570498E-3</v>
          </cell>
        </row>
        <row r="189">
          <cell r="B189">
            <v>10833.986999999999</v>
          </cell>
          <cell r="C189">
            <v>1.3601493029119061E-2</v>
          </cell>
        </row>
        <row r="190">
          <cell r="B190">
            <v>10939.116</v>
          </cell>
          <cell r="C190">
            <v>9.7036298825170508E-3</v>
          </cell>
        </row>
        <row r="191">
          <cell r="B191">
            <v>11087.361000000001</v>
          </cell>
          <cell r="C191">
            <v>1.3551826308451309E-2</v>
          </cell>
        </row>
        <row r="192">
          <cell r="B192">
            <v>11152.175999999999</v>
          </cell>
          <cell r="C192">
            <v>5.8458455533285658E-3</v>
          </cell>
        </row>
        <row r="193">
          <cell r="B193">
            <v>11279.932000000001</v>
          </cell>
          <cell r="C193">
            <v>1.1455701559946796E-2</v>
          </cell>
        </row>
        <row r="194">
          <cell r="B194">
            <v>11319.950999999999</v>
          </cell>
          <cell r="C194">
            <v>3.5478050754205182E-3</v>
          </cell>
        </row>
        <row r="195">
          <cell r="B195">
            <v>11353.721</v>
          </cell>
          <cell r="C195">
            <v>2.9832284609712101E-3</v>
          </cell>
        </row>
        <row r="196">
          <cell r="B196">
            <v>11450.31</v>
          </cell>
          <cell r="C196">
            <v>8.5072550223843635E-3</v>
          </cell>
        </row>
        <row r="197">
          <cell r="B197">
            <v>11528.066999999999</v>
          </cell>
          <cell r="C197">
            <v>6.7908205105362551E-3</v>
          </cell>
        </row>
        <row r="198">
          <cell r="B198">
            <v>11614.418</v>
          </cell>
          <cell r="C198">
            <v>7.4905012262680426E-3</v>
          </cell>
        </row>
        <row r="199">
          <cell r="B199">
            <v>11808.14</v>
          </cell>
          <cell r="C199">
            <v>1.6679441018912833E-2</v>
          </cell>
        </row>
        <row r="200">
          <cell r="B200">
            <v>11914.063</v>
          </cell>
          <cell r="C200">
            <v>8.9703374113112577E-3</v>
          </cell>
        </row>
        <row r="201">
          <cell r="B201">
            <v>12037.775</v>
          </cell>
          <cell r="C201">
            <v>1.0383695301930063E-2</v>
          </cell>
        </row>
        <row r="202">
          <cell r="B202">
            <v>12115.472</v>
          </cell>
          <cell r="C202">
            <v>6.4544319859773935E-3</v>
          </cell>
        </row>
        <row r="203">
          <cell r="B203">
            <v>12317.221</v>
          </cell>
          <cell r="C203">
            <v>1.6652178305558429E-2</v>
          </cell>
        </row>
        <row r="204">
          <cell r="B204">
            <v>12471.01</v>
          </cell>
          <cell r="C204">
            <v>1.2485689750959317E-2</v>
          </cell>
        </row>
        <row r="205">
          <cell r="B205">
            <v>12577.495000000001</v>
          </cell>
          <cell r="C205">
            <v>8.5386027274454435E-3</v>
          </cell>
        </row>
        <row r="206">
          <cell r="B206">
            <v>12703.742</v>
          </cell>
          <cell r="C206">
            <v>1.0037531320823412E-2</v>
          </cell>
        </row>
        <row r="207">
          <cell r="B207">
            <v>12821.339</v>
          </cell>
          <cell r="C207">
            <v>9.2568787999629532E-3</v>
          </cell>
        </row>
        <row r="208">
          <cell r="B208">
            <v>12982.752</v>
          </cell>
          <cell r="C208">
            <v>1.258940271371034E-2</v>
          </cell>
        </row>
        <row r="209">
          <cell r="B209">
            <v>13191.67</v>
          </cell>
          <cell r="C209">
            <v>1.6091965709581491E-2</v>
          </cell>
        </row>
        <row r="210">
          <cell r="B210">
            <v>13315.597</v>
          </cell>
          <cell r="C210">
            <v>9.3943374872171859E-3</v>
          </cell>
        </row>
        <row r="211">
          <cell r="B211">
            <v>13426.748</v>
          </cell>
          <cell r="C211">
            <v>8.3474289586864536E-3</v>
          </cell>
        </row>
        <row r="212">
          <cell r="B212">
            <v>13604.771000000001</v>
          </cell>
          <cell r="C212">
            <v>1.3258832295057754E-2</v>
          </cell>
        </row>
        <row r="213">
          <cell r="B213">
            <v>13827.98</v>
          </cell>
          <cell r="C213">
            <v>1.6406670865683814E-2</v>
          </cell>
        </row>
        <row r="214">
          <cell r="B214">
            <v>13878.147000000001</v>
          </cell>
          <cell r="C214">
            <v>3.6279340872638066E-3</v>
          </cell>
        </row>
        <row r="215">
          <cell r="B215">
            <v>14130.907999999999</v>
          </cell>
          <cell r="C215">
            <v>1.8212878131352639E-2</v>
          </cell>
        </row>
        <row r="216">
          <cell r="B216">
            <v>14145.312</v>
          </cell>
          <cell r="C216">
            <v>1.0193258635609048E-3</v>
          </cell>
        </row>
        <row r="217">
          <cell r="B217">
            <v>14229.764999999999</v>
          </cell>
          <cell r="C217">
            <v>5.9703879278165672E-3</v>
          </cell>
        </row>
        <row r="218">
          <cell r="B218">
            <v>14183.12</v>
          </cell>
          <cell r="C218">
            <v>-3.2779880764016722E-3</v>
          </cell>
        </row>
        <row r="219">
          <cell r="B219">
            <v>14271.694</v>
          </cell>
          <cell r="C219">
            <v>6.2450293024383097E-3</v>
          </cell>
        </row>
        <row r="220">
          <cell r="B220">
            <v>14214.516</v>
          </cell>
          <cell r="C220">
            <v>-4.0063919531907466E-3</v>
          </cell>
        </row>
        <row r="221">
          <cell r="B221">
            <v>14253.574000000001</v>
          </cell>
          <cell r="C221">
            <v>2.7477544785907693E-3</v>
          </cell>
        </row>
        <row r="222">
          <cell r="B222">
            <v>14372.785</v>
          </cell>
          <cell r="C222">
            <v>8.3635865643241214E-3</v>
          </cell>
        </row>
        <row r="223">
          <cell r="B223">
            <v>14460.848</v>
          </cell>
          <cell r="C223">
            <v>6.1270658400580658E-3</v>
          </cell>
        </row>
        <row r="224">
          <cell r="B224">
            <v>14519.633</v>
          </cell>
          <cell r="C224">
            <v>4.0651143003509471E-3</v>
          </cell>
        </row>
        <row r="225">
          <cell r="B225">
            <v>14537.58</v>
          </cell>
          <cell r="C225">
            <v>1.2360505255195608E-3</v>
          </cell>
        </row>
        <row r="226">
          <cell r="B226">
            <v>14614.141</v>
          </cell>
          <cell r="C226">
            <v>5.2664198580505417E-3</v>
          </cell>
        </row>
        <row r="227">
          <cell r="B227">
            <v>14743.566999999999</v>
          </cell>
          <cell r="C227">
            <v>8.8562167287149496E-3</v>
          </cell>
        </row>
        <row r="228">
          <cell r="B228">
            <v>14988.781999999999</v>
          </cell>
          <cell r="C228">
            <v>1.663199956971062E-2</v>
          </cell>
        </row>
        <row r="229">
          <cell r="B229">
            <v>15162.76</v>
          </cell>
          <cell r="C229">
            <v>1.160721398176312E-2</v>
          </cell>
        </row>
        <row r="230">
          <cell r="B230">
            <v>15248.68</v>
          </cell>
          <cell r="C230">
            <v>5.666514539569345E-3</v>
          </cell>
        </row>
        <row r="231">
          <cell r="B231">
            <v>15366.85</v>
          </cell>
          <cell r="C231">
            <v>7.7495232374211742E-3</v>
          </cell>
        </row>
        <row r="232">
          <cell r="B232">
            <v>15512.619000000001</v>
          </cell>
          <cell r="C232">
            <v>9.4859388879309225E-3</v>
          </cell>
        </row>
        <row r="233">
          <cell r="B233">
            <v>15670.88</v>
          </cell>
          <cell r="C233">
            <v>1.0202081286209586E-2</v>
          </cell>
        </row>
        <row r="234">
          <cell r="B234">
            <v>15844.727000000001</v>
          </cell>
          <cell r="C234">
            <v>1.1093633541958248E-2</v>
          </cell>
        </row>
        <row r="235">
          <cell r="B235">
            <v>15922.781999999999</v>
          </cell>
          <cell r="C235">
            <v>4.9262445481073058E-3</v>
          </cell>
        </row>
        <row r="236">
          <cell r="B236">
            <v>16047.587</v>
          </cell>
          <cell r="C236">
            <v>7.8381403450729081E-3</v>
          </cell>
        </row>
        <row r="237">
          <cell r="B237">
            <v>16136.734</v>
          </cell>
          <cell r="C237">
            <v>5.5551653965173475E-3</v>
          </cell>
        </row>
        <row r="238">
          <cell r="B238">
            <v>16353.834999999999</v>
          </cell>
          <cell r="C238">
            <v>1.3453837684874737E-2</v>
          </cell>
        </row>
        <row r="239">
          <cell r="B239">
            <v>16396.151000000002</v>
          </cell>
          <cell r="C239">
            <v>2.5875276349553999E-3</v>
          </cell>
        </row>
        <row r="240">
          <cell r="B240">
            <v>16420.738000000001</v>
          </cell>
          <cell r="C240">
            <v>1.499559256315619E-3</v>
          </cell>
        </row>
        <row r="241">
          <cell r="B241">
            <v>16561.866000000002</v>
          </cell>
          <cell r="C241">
            <v>8.5944980061187781E-3</v>
          </cell>
        </row>
        <row r="242">
          <cell r="B242">
            <v>16611.689999999999</v>
          </cell>
          <cell r="C242">
            <v>3.0083566670564554E-3</v>
          </cell>
        </row>
        <row r="243">
          <cell r="B243">
            <v>16713.313999999998</v>
          </cell>
          <cell r="C243">
            <v>6.1176195799463873E-3</v>
          </cell>
        </row>
        <row r="244">
          <cell r="B244">
            <v>16809.587</v>
          </cell>
          <cell r="C244">
            <v>5.7602579596123249E-3</v>
          </cell>
        </row>
        <row r="245">
          <cell r="B245">
            <v>16915.190999999999</v>
          </cell>
          <cell r="C245">
            <v>6.2823673181262585E-3</v>
          </cell>
        </row>
        <row r="246">
          <cell r="B246">
            <v>16843.003000000001</v>
          </cell>
          <cell r="C246">
            <v>-4.2676432089947536E-3</v>
          </cell>
        </row>
        <row r="247">
          <cell r="B247">
            <v>16943.291000000001</v>
          </cell>
          <cell r="C247">
            <v>5.9542826181293584E-3</v>
          </cell>
        </row>
        <row r="248">
          <cell r="B248">
            <v>16854.294999999998</v>
          </cell>
          <cell r="C248">
            <v>-5.2525805051688579E-3</v>
          </cell>
        </row>
        <row r="249">
          <cell r="B249">
            <v>16485.349999999999</v>
          </cell>
          <cell r="C249">
            <v>-2.1890265952981158E-2</v>
          </cell>
        </row>
        <row r="250">
          <cell r="B250">
            <v>16298.262000000001</v>
          </cell>
          <cell r="C250">
            <v>-1.1348742974823023E-2</v>
          </cell>
        </row>
        <row r="251">
          <cell r="B251">
            <v>16269.145</v>
          </cell>
          <cell r="C251">
            <v>-1.7865095063510639E-3</v>
          </cell>
        </row>
        <row r="252">
          <cell r="B252">
            <v>16326.281000000001</v>
          </cell>
          <cell r="C252">
            <v>3.5119239517504841E-3</v>
          </cell>
        </row>
        <row r="253">
          <cell r="B253">
            <v>16502.754000000001</v>
          </cell>
          <cell r="C253">
            <v>1.0809136508185713E-2</v>
          </cell>
        </row>
        <row r="254">
          <cell r="B254">
            <v>16582.71</v>
          </cell>
          <cell r="C254">
            <v>4.8450095056860043E-3</v>
          </cell>
        </row>
        <row r="255">
          <cell r="B255">
            <v>16743.162</v>
          </cell>
          <cell r="C255">
            <v>9.6758611831240238E-3</v>
          </cell>
        </row>
        <row r="256">
          <cell r="B256">
            <v>16872.266</v>
          </cell>
          <cell r="C256">
            <v>7.7108493604731709E-3</v>
          </cell>
        </row>
        <row r="257">
          <cell r="B257">
            <v>16960.864000000001</v>
          </cell>
          <cell r="C257">
            <v>5.2511026082686652E-3</v>
          </cell>
        </row>
        <row r="258">
          <cell r="B258">
            <v>16920.632000000001</v>
          </cell>
          <cell r="C258">
            <v>-2.3720489710901127E-3</v>
          </cell>
        </row>
        <row r="259">
          <cell r="B259">
            <v>17035.114000000001</v>
          </cell>
          <cell r="C259">
            <v>6.7658229314366825E-3</v>
          </cell>
        </row>
        <row r="260">
          <cell r="B260">
            <v>17031.312999999998</v>
          </cell>
          <cell r="C260">
            <v>-2.2312735917140447E-4</v>
          </cell>
        </row>
        <row r="261">
          <cell r="B261">
            <v>17222.582999999999</v>
          </cell>
          <cell r="C261">
            <v>1.1230490567579965E-2</v>
          </cell>
        </row>
        <row r="262">
          <cell r="B262">
            <v>17367.009999999998</v>
          </cell>
          <cell r="C262">
            <v>8.3859081997166296E-3</v>
          </cell>
        </row>
        <row r="263">
          <cell r="B263">
            <v>17444.525000000001</v>
          </cell>
          <cell r="C263">
            <v>4.463347461653111E-3</v>
          </cell>
        </row>
        <row r="264">
          <cell r="B264">
            <v>17469.650000000001</v>
          </cell>
          <cell r="C264">
            <v>1.4402799732293747E-3</v>
          </cell>
        </row>
        <row r="265">
          <cell r="B265">
            <v>17489.851999999999</v>
          </cell>
          <cell r="C265">
            <v>1.1564055376036553E-3</v>
          </cell>
        </row>
        <row r="266">
          <cell r="B266">
            <v>17662.400000000001</v>
          </cell>
          <cell r="C266">
            <v>9.8656066386384467E-3</v>
          </cell>
        </row>
        <row r="267">
          <cell r="B267">
            <v>17709.670999999998</v>
          </cell>
          <cell r="C267">
            <v>2.6763633481292626E-3</v>
          </cell>
        </row>
        <row r="268">
          <cell r="B268">
            <v>17860.45</v>
          </cell>
          <cell r="C268">
            <v>8.5139356908439101E-3</v>
          </cell>
        </row>
        <row r="269">
          <cell r="B269">
            <v>18016.147000000001</v>
          </cell>
          <cell r="C269">
            <v>8.7174175342725757E-3</v>
          </cell>
        </row>
        <row r="270">
          <cell r="B270">
            <v>17953.973999999998</v>
          </cell>
          <cell r="C270">
            <v>-3.4509598528477126E-3</v>
          </cell>
        </row>
        <row r="271">
          <cell r="B271">
            <v>18185.911</v>
          </cell>
          <cell r="C271">
            <v>1.2918421292132942E-2</v>
          </cell>
        </row>
        <row r="272">
          <cell r="B272">
            <v>18406.940999999999</v>
          </cell>
          <cell r="C272">
            <v>1.2153914093167906E-2</v>
          </cell>
        </row>
        <row r="273">
          <cell r="B273">
            <v>18500.030999999999</v>
          </cell>
          <cell r="C273">
            <v>5.0573313621204985E-3</v>
          </cell>
        </row>
        <row r="274">
          <cell r="B274">
            <v>18666.620999999999</v>
          </cell>
          <cell r="C274">
            <v>9.0048497756571866E-3</v>
          </cell>
        </row>
        <row r="275">
          <cell r="B275">
            <v>18782.242999999999</v>
          </cell>
          <cell r="C275">
            <v>6.1940508675886186E-3</v>
          </cell>
        </row>
        <row r="276">
          <cell r="B276">
            <v>18857.418000000001</v>
          </cell>
          <cell r="C276">
            <v>4.0024506125282411E-3</v>
          </cell>
        </row>
        <row r="277">
          <cell r="B277">
            <v>18892.205999999998</v>
          </cell>
          <cell r="C277">
            <v>1.8447912646364362E-3</v>
          </cell>
        </row>
        <row r="278">
          <cell r="B278">
            <v>19001.689999999999</v>
          </cell>
          <cell r="C278">
            <v>5.7951940604501484E-3</v>
          </cell>
        </row>
        <row r="279">
          <cell r="B279">
            <v>19062.708999999999</v>
          </cell>
          <cell r="C279">
            <v>3.2112406843811669E-3</v>
          </cell>
        </row>
        <row r="280">
          <cell r="B280">
            <v>19197.937999999998</v>
          </cell>
          <cell r="C280">
            <v>7.0939025507863462E-3</v>
          </cell>
        </row>
        <row r="281">
          <cell r="B281">
            <v>19304.351999999999</v>
          </cell>
          <cell r="C281">
            <v>5.5429911274846866E-3</v>
          </cell>
        </row>
        <row r="282">
          <cell r="B282">
            <v>19398.343000000001</v>
          </cell>
          <cell r="C282">
            <v>4.8689021004175714E-3</v>
          </cell>
        </row>
        <row r="283">
          <cell r="B283">
            <v>19506.949000000001</v>
          </cell>
          <cell r="C283">
            <v>5.5987256231111449E-3</v>
          </cell>
        </row>
        <row r="284">
          <cell r="B284">
            <v>19660.766</v>
          </cell>
          <cell r="C284">
            <v>7.8852413055470194E-3</v>
          </cell>
        </row>
        <row r="285">
          <cell r="B285">
            <v>19882.351999999999</v>
          </cell>
          <cell r="C285">
            <v>1.1270466267692791E-2</v>
          </cell>
        </row>
        <row r="286">
          <cell r="B286">
            <v>20044.077000000001</v>
          </cell>
          <cell r="C286">
            <v>8.134098018182323E-3</v>
          </cell>
        </row>
        <row r="287">
          <cell r="B287">
            <v>20150.475999999999</v>
          </cell>
          <cell r="C287">
            <v>5.308251410129694E-3</v>
          </cell>
        </row>
        <row r="288">
          <cell r="B288">
            <v>20276.153999999999</v>
          </cell>
          <cell r="C288">
            <v>6.2369742531143135E-3</v>
          </cell>
        </row>
        <row r="289">
          <cell r="B289">
            <v>20304.874</v>
          </cell>
          <cell r="C289">
            <v>1.4164421911571079E-3</v>
          </cell>
        </row>
        <row r="290">
          <cell r="B290">
            <v>20431.641</v>
          </cell>
          <cell r="C290">
            <v>6.2431808244660658E-3</v>
          </cell>
        </row>
        <row r="291">
          <cell r="B291">
            <v>20602.275000000001</v>
          </cell>
          <cell r="C291">
            <v>8.3514584070853992E-3</v>
          </cell>
        </row>
        <row r="292">
          <cell r="B292">
            <v>20843.322</v>
          </cell>
          <cell r="C292">
            <v>1.170001856591063E-2</v>
          </cell>
        </row>
        <row r="293">
          <cell r="B293">
            <v>20985.448</v>
          </cell>
          <cell r="C293">
            <v>6.8187786956417362E-3</v>
          </cell>
        </row>
        <row r="294">
          <cell r="B294">
            <v>20693.238000000001</v>
          </cell>
          <cell r="C294">
            <v>-1.3924410858419556E-2</v>
          </cell>
        </row>
        <row r="295">
          <cell r="B295">
            <v>19056.616999999998</v>
          </cell>
          <cell r="C295">
            <v>-7.9089652378231179E-2</v>
          </cell>
        </row>
        <row r="296">
          <cell r="B296">
            <v>20548.793000000001</v>
          </cell>
          <cell r="C296">
            <v>7.830225060408158E-2</v>
          </cell>
        </row>
        <row r="297">
          <cell r="B297">
            <v>20771.690999999999</v>
          </cell>
          <cell r="C297">
            <v>1.0847255116152033E-2</v>
          </cell>
        </row>
        <row r="298">
          <cell r="B298">
            <v>21058.379000000001</v>
          </cell>
          <cell r="C298">
            <v>1.3801861389137748E-2</v>
          </cell>
        </row>
        <row r="299">
          <cell r="B299">
            <v>21389.005000000001</v>
          </cell>
          <cell r="C299">
            <v>1.5700448738243278E-2</v>
          </cell>
        </row>
        <row r="300">
          <cell r="B300">
            <v>21571.420999999998</v>
          </cell>
          <cell r="C300">
            <v>8.5284939622014555E-3</v>
          </cell>
        </row>
        <row r="301">
          <cell r="B301">
            <v>21960.387999999999</v>
          </cell>
          <cell r="C301">
            <v>1.8031589110425239E-2</v>
          </cell>
        </row>
        <row r="302">
          <cell r="B302">
            <v>21903.85</v>
          </cell>
          <cell r="C302">
            <v>-2.5745446756223478E-3</v>
          </cell>
        </row>
        <row r="303">
          <cell r="B303">
            <v>21919.222000000002</v>
          </cell>
          <cell r="C303">
            <v>7.0179443339890568E-4</v>
          </cell>
        </row>
        <row r="304">
          <cell r="B304">
            <v>22066.784</v>
          </cell>
          <cell r="C304">
            <v>6.7320820054652675E-3</v>
          </cell>
        </row>
        <row r="305">
          <cell r="B305">
            <v>22249.458999999999</v>
          </cell>
          <cell r="C305">
            <v>8.2782792454034748E-3</v>
          </cell>
        </row>
        <row r="306">
          <cell r="B306">
            <v>22403.435000000001</v>
          </cell>
          <cell r="C306">
            <v>6.9204379306482267E-3</v>
          </cell>
        </row>
        <row r="307">
          <cell r="B307">
            <v>22539.418000000001</v>
          </cell>
          <cell r="C307">
            <v>6.069738859241891E-3</v>
          </cell>
        </row>
        <row r="308">
          <cell r="B308">
            <v>22780.933000000001</v>
          </cell>
          <cell r="C308">
            <v>1.0715227873230759E-2</v>
          </cell>
        </row>
        <row r="309">
          <cell r="B309">
            <v>22960.6</v>
          </cell>
          <cell r="C309">
            <v>7.8867270273783596E-3</v>
          </cell>
        </row>
        <row r="310">
          <cell r="B310">
            <v>23053.544999999998</v>
          </cell>
          <cell r="C310">
            <v>4.0480213931690656E-3</v>
          </cell>
        </row>
        <row r="311">
          <cell r="B311">
            <v>23223.905999999999</v>
          </cell>
          <cell r="C311">
            <v>7.3897962330740086E-3</v>
          </cell>
        </row>
        <row r="312">
          <cell r="B312">
            <v>23400.294000000002</v>
          </cell>
          <cell r="C312">
            <v>7.5951048027840251E-3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database"/>
      <sheetName val="Intermedium database"/>
      <sheetName val="Tabla dinámica"/>
      <sheetName val="Datos"/>
      <sheetName val="Información"/>
    </sheetNames>
    <sheetDataSet>
      <sheetData sheetId="0">
        <row r="2">
          <cell r="B2">
            <v>1561.1581111111118</v>
          </cell>
        </row>
        <row r="3">
          <cell r="B3">
            <v>1634.8878021978023</v>
          </cell>
          <cell r="C3">
            <v>4.7227561745309288E-2</v>
          </cell>
        </row>
        <row r="4">
          <cell r="B4">
            <v>1888.9307608695647</v>
          </cell>
          <cell r="C4">
            <v>0.15538861953110716</v>
          </cell>
        </row>
        <row r="5">
          <cell r="B5">
            <v>1937.0589130434776</v>
          </cell>
          <cell r="C5">
            <v>2.5479045167202008E-2</v>
          </cell>
        </row>
        <row r="6">
          <cell r="B6">
            <v>1942.5307692307701</v>
          </cell>
          <cell r="C6">
            <v>2.824826932442237E-3</v>
          </cell>
        </row>
        <row r="7">
          <cell r="B7">
            <v>2054.4207692307677</v>
          </cell>
          <cell r="C7">
            <v>5.7600117214259283E-2</v>
          </cell>
        </row>
        <row r="8">
          <cell r="B8">
            <v>2186.9216304347829</v>
          </cell>
          <cell r="C8">
            <v>6.4495483684984034E-2</v>
          </cell>
        </row>
        <row r="9">
          <cell r="B9">
            <v>2166.7383695652179</v>
          </cell>
          <cell r="C9">
            <v>-9.2290736845254129E-3</v>
          </cell>
        </row>
        <row r="10">
          <cell r="B10">
            <v>2255.4856666666651</v>
          </cell>
          <cell r="C10">
            <v>4.095893548940821E-2</v>
          </cell>
        </row>
        <row r="11">
          <cell r="B11">
            <v>2325.5717582417587</v>
          </cell>
          <cell r="C11">
            <v>3.1073614260059834E-2</v>
          </cell>
        </row>
        <row r="12">
          <cell r="B12">
            <v>2306.4911956521742</v>
          </cell>
          <cell r="C12">
            <v>-8.2046759133377334E-3</v>
          </cell>
        </row>
        <row r="13">
          <cell r="B13">
            <v>2312.1769565217387</v>
          </cell>
          <cell r="C13">
            <v>2.4651127566766018E-3</v>
          </cell>
        </row>
        <row r="14">
          <cell r="B14">
            <v>2280.8947777777776</v>
          </cell>
          <cell r="C14">
            <v>-1.3529318617126807E-2</v>
          </cell>
        </row>
        <row r="15">
          <cell r="B15">
            <v>2311.0854945054934</v>
          </cell>
          <cell r="C15">
            <v>1.3236347867449538E-2</v>
          </cell>
        </row>
        <row r="16">
          <cell r="B16">
            <v>2634.6446739130433</v>
          </cell>
          <cell r="C16">
            <v>0.1400031198226106</v>
          </cell>
        </row>
        <row r="17">
          <cell r="B17">
            <v>2792.5339130434795</v>
          </cell>
          <cell r="C17">
            <v>5.9928096070706482E-2</v>
          </cell>
        </row>
        <row r="18">
          <cell r="B18">
            <v>2937.8182222222222</v>
          </cell>
          <cell r="C18">
            <v>5.2025978449229626E-2</v>
          </cell>
        </row>
        <row r="19">
          <cell r="B19">
            <v>2869.5964835164814</v>
          </cell>
          <cell r="C19">
            <v>-2.3221906035471696E-2</v>
          </cell>
        </row>
        <row r="20">
          <cell r="B20">
            <v>2855.1913043478271</v>
          </cell>
          <cell r="C20">
            <v>-5.0199319839567824E-3</v>
          </cell>
        </row>
        <row r="21">
          <cell r="B21">
            <v>2842.3026086956538</v>
          </cell>
          <cell r="C21">
            <v>-4.5141268231472242E-3</v>
          </cell>
        </row>
        <row r="22">
          <cell r="B22">
            <v>2713.2237362637366</v>
          </cell>
          <cell r="C22">
            <v>-4.5413486951395465E-2</v>
          </cell>
        </row>
        <row r="23">
          <cell r="B23">
            <v>2692.8124175824159</v>
          </cell>
          <cell r="C23">
            <v>-7.5229028879970627E-3</v>
          </cell>
        </row>
        <row r="24">
          <cell r="B24">
            <v>2601.8261956521751</v>
          </cell>
          <cell r="C24">
            <v>-3.3788548112804517E-2</v>
          </cell>
        </row>
        <row r="25">
          <cell r="B25">
            <v>2507.6541304347811</v>
          </cell>
          <cell r="C25">
            <v>-3.6194602612104498E-2</v>
          </cell>
        </row>
        <row r="26">
          <cell r="B26">
            <v>2354.1168888888869</v>
          </cell>
          <cell r="C26">
            <v>-6.1227439495124325E-2</v>
          </cell>
        </row>
        <row r="27">
          <cell r="B27">
            <v>2340.5882417582425</v>
          </cell>
          <cell r="C27">
            <v>-5.7468034805314705E-3</v>
          </cell>
        </row>
        <row r="28">
          <cell r="B28">
            <v>2308.4828260869549</v>
          </cell>
          <cell r="C28">
            <v>-1.3716814900843088E-2</v>
          </cell>
        </row>
        <row r="29">
          <cell r="B29">
            <v>2283.7078260869562</v>
          </cell>
          <cell r="C29">
            <v>-1.0732156947424243E-2</v>
          </cell>
        </row>
        <row r="30">
          <cell r="B30">
            <v>2264.0680000000011</v>
          </cell>
          <cell r="C30">
            <v>-8.5999731938595225E-3</v>
          </cell>
        </row>
        <row r="31">
          <cell r="B31">
            <v>2431.8556043956041</v>
          </cell>
          <cell r="C31">
            <v>7.410890679767701E-2</v>
          </cell>
        </row>
        <row r="32">
          <cell r="B32">
            <v>2434.1782608695653</v>
          </cell>
          <cell r="C32">
            <v>9.5509637569057837E-4</v>
          </cell>
        </row>
        <row r="33">
          <cell r="B33">
            <v>2304.4641304347838</v>
          </cell>
          <cell r="C33">
            <v>-5.3288673438585232E-2</v>
          </cell>
        </row>
        <row r="34">
          <cell r="B34">
            <v>2222.0266666666662</v>
          </cell>
          <cell r="C34">
            <v>-3.5772942906498684E-2</v>
          </cell>
        </row>
        <row r="35">
          <cell r="B35">
            <v>2025.7684615384615</v>
          </cell>
          <cell r="C35">
            <v>-8.832396481659599E-2</v>
          </cell>
        </row>
        <row r="36">
          <cell r="B36">
            <v>2039.6405434782603</v>
          </cell>
          <cell r="C36">
            <v>6.8478121775397138E-3</v>
          </cell>
        </row>
        <row r="37">
          <cell r="B37">
            <v>2020.1440217391305</v>
          </cell>
          <cell r="C37">
            <v>-9.558802800557098E-3</v>
          </cell>
        </row>
        <row r="38">
          <cell r="B38">
            <v>1910.7750549450552</v>
          </cell>
          <cell r="C38">
            <v>-5.4139192858101315E-2</v>
          </cell>
        </row>
        <row r="39">
          <cell r="B39">
            <v>1767.5991208791197</v>
          </cell>
          <cell r="C39">
            <v>-7.4930816003379586E-2</v>
          </cell>
        </row>
        <row r="40">
          <cell r="B40">
            <v>1896.4109782608691</v>
          </cell>
          <cell r="C40">
            <v>7.2873908942478138E-2</v>
          </cell>
        </row>
        <row r="41">
          <cell r="B41">
            <v>2290.8829347826095</v>
          </cell>
          <cell r="C41">
            <v>0.20800974105491443</v>
          </cell>
        </row>
        <row r="42">
          <cell r="B42">
            <v>2408.4778888888882</v>
          </cell>
          <cell r="C42">
            <v>5.1331716833203256E-2</v>
          </cell>
        </row>
        <row r="43">
          <cell r="B43">
            <v>2230.4273626373647</v>
          </cell>
          <cell r="C43">
            <v>-7.392657706052852E-2</v>
          </cell>
        </row>
        <row r="44">
          <cell r="B44">
            <v>2015.3649999999998</v>
          </cell>
          <cell r="C44">
            <v>-9.6422042806659669E-2</v>
          </cell>
        </row>
        <row r="45">
          <cell r="B45">
            <v>1965.306304347828</v>
          </cell>
          <cell r="C45">
            <v>-2.4838525851233806E-2</v>
          </cell>
        </row>
        <row r="46">
          <cell r="B46">
            <v>1947.9249999999993</v>
          </cell>
          <cell r="C46">
            <v>-8.8440688911323173E-3</v>
          </cell>
        </row>
        <row r="47">
          <cell r="B47">
            <v>1949.672967032966</v>
          </cell>
          <cell r="C47">
            <v>8.9734822078191279E-4</v>
          </cell>
        </row>
        <row r="48">
          <cell r="B48">
            <v>1834.0993478260868</v>
          </cell>
          <cell r="C48">
            <v>-5.9278464214826965E-2</v>
          </cell>
        </row>
        <row r="49">
          <cell r="B49">
            <v>1864.662065217392</v>
          </cell>
          <cell r="C49">
            <v>1.6663610631305392E-2</v>
          </cell>
        </row>
        <row r="50">
          <cell r="B50">
            <v>1876.9115555555554</v>
          </cell>
          <cell r="C50">
            <v>6.5692816766427242E-3</v>
          </cell>
        </row>
        <row r="51">
          <cell r="B51">
            <v>1797.8634065934057</v>
          </cell>
          <cell r="C51">
            <v>-4.2116075596727809E-2</v>
          </cell>
        </row>
        <row r="52">
          <cell r="B52">
            <v>1793.0582608695663</v>
          </cell>
          <cell r="C52">
            <v>-2.6726978847320115E-3</v>
          </cell>
        </row>
        <row r="53">
          <cell r="B53">
            <v>1920.1523913043477</v>
          </cell>
          <cell r="C53">
            <v>7.0881205150102211E-2</v>
          </cell>
        </row>
        <row r="54">
          <cell r="B54">
            <v>1801.1859340659346</v>
          </cell>
          <cell r="C54">
            <v>-6.1956778939613155E-2</v>
          </cell>
        </row>
        <row r="55">
          <cell r="B55">
            <v>1786.7631868131868</v>
          </cell>
          <cell r="C55">
            <v>-8.0073616942979431E-3</v>
          </cell>
        </row>
        <row r="56">
          <cell r="B56">
            <v>1797.3047826086961</v>
          </cell>
          <cell r="C56">
            <v>5.8998281771804884E-3</v>
          </cell>
        </row>
        <row r="57">
          <cell r="B57">
            <v>1805.8063043478267</v>
          </cell>
          <cell r="C57">
            <v>4.7301502902534764E-3</v>
          </cell>
        </row>
        <row r="58">
          <cell r="B58">
            <v>1791.3488888888894</v>
          </cell>
          <cell r="C58">
            <v>-8.006072093185268E-3</v>
          </cell>
        </row>
        <row r="59">
          <cell r="B59">
            <v>1862.5052747252751</v>
          </cell>
          <cell r="C59">
            <v>3.9722237403190253E-2</v>
          </cell>
        </row>
        <row r="60">
          <cell r="B60">
            <v>1907.59152173913</v>
          </cell>
          <cell r="C60">
            <v>2.4207312390299274E-2</v>
          </cell>
        </row>
        <row r="61">
          <cell r="B61">
            <v>1913.1880434782609</v>
          </cell>
          <cell r="C61">
            <v>2.9338155864881976E-3</v>
          </cell>
        </row>
        <row r="62">
          <cell r="B62">
            <v>2004.0533333333342</v>
          </cell>
          <cell r="C62">
            <v>4.7494176102980568E-2</v>
          </cell>
        </row>
        <row r="63">
          <cell r="B63">
            <v>1913.6063736263739</v>
          </cell>
          <cell r="C63">
            <v>-4.5132012308534808E-2</v>
          </cell>
        </row>
        <row r="64">
          <cell r="B64">
            <v>1909.1342391304352</v>
          </cell>
          <cell r="C64">
            <v>-2.3370190220801668E-3</v>
          </cell>
        </row>
        <row r="65">
          <cell r="B65">
            <v>2173.6517391304342</v>
          </cell>
          <cell r="C65">
            <v>0.13855364100561118</v>
          </cell>
        </row>
        <row r="66">
          <cell r="B66">
            <v>2469.3339999999976</v>
          </cell>
          <cell r="C66">
            <v>0.13603019082893675</v>
          </cell>
        </row>
        <row r="67">
          <cell r="B67">
            <v>2501.0479120879122</v>
          </cell>
          <cell r="C67">
            <v>1.28431034796892E-2</v>
          </cell>
        </row>
        <row r="68">
          <cell r="B68">
            <v>2935.603913043477</v>
          </cell>
          <cell r="C68">
            <v>0.17374957067207508</v>
          </cell>
        </row>
        <row r="69">
          <cell r="B69">
            <v>3058.9693478260874</v>
          </cell>
          <cell r="C69">
            <v>4.20238691720205E-2</v>
          </cell>
        </row>
        <row r="70">
          <cell r="B70">
            <v>3249.0358241758236</v>
          </cell>
          <cell r="C70">
            <v>6.2134155245723743E-2</v>
          </cell>
        </row>
        <row r="71">
          <cell r="B71">
            <v>2994.6849450549457</v>
          </cell>
          <cell r="C71">
            <v>-7.8285033740863263E-2</v>
          </cell>
        </row>
        <row r="72">
          <cell r="B72">
            <v>2946.2469565217393</v>
          </cell>
          <cell r="C72">
            <v>-1.6174652566771974E-2</v>
          </cell>
        </row>
        <row r="73">
          <cell r="B73">
            <v>3015.484673913043</v>
          </cell>
          <cell r="C73">
            <v>2.3500310195668117E-2</v>
          </cell>
        </row>
        <row r="74">
          <cell r="B74">
            <v>2922.4679999999985</v>
          </cell>
          <cell r="C74">
            <v>-3.0846342784538683E-2</v>
          </cell>
        </row>
        <row r="75">
          <cell r="B75">
            <v>2919.5560439560445</v>
          </cell>
          <cell r="C75">
            <v>-9.9640305521020434E-4</v>
          </cell>
        </row>
        <row r="76">
          <cell r="B76">
            <v>2976.2608695652175</v>
          </cell>
          <cell r="C76">
            <v>1.9422413803825034E-2</v>
          </cell>
        </row>
        <row r="77">
          <cell r="B77">
            <v>2986.0331521739149</v>
          </cell>
          <cell r="C77">
            <v>3.2834092967546358E-3</v>
          </cell>
        </row>
        <row r="78">
          <cell r="B78">
            <v>2858.8741111111117</v>
          </cell>
          <cell r="C78">
            <v>-4.2584604584924968E-2</v>
          </cell>
        </row>
        <row r="79">
          <cell r="B79">
            <v>2839.514505494506</v>
          </cell>
          <cell r="C79">
            <v>-6.7717586938731422E-3</v>
          </cell>
        </row>
        <row r="80">
          <cell r="B80">
            <v>2958.4422826086952</v>
          </cell>
          <cell r="C80">
            <v>4.1883137727968034E-2</v>
          </cell>
        </row>
        <row r="81">
          <cell r="B81">
            <v>3165.4985869565221</v>
          </cell>
          <cell r="C81">
            <v>6.998828591823969E-2</v>
          </cell>
        </row>
        <row r="82">
          <cell r="B82">
            <v>3137.2613333333329</v>
          </cell>
          <cell r="C82">
            <v>-8.9203178733173738E-3</v>
          </cell>
        </row>
        <row r="83">
          <cell r="B83">
            <v>3240.964725274725</v>
          </cell>
          <cell r="C83">
            <v>3.3055388417772447E-2</v>
          </cell>
        </row>
        <row r="84">
          <cell r="B84">
            <v>3338.2708695652186</v>
          </cell>
          <cell r="C84">
            <v>3.0023820849282901E-2</v>
          </cell>
        </row>
        <row r="85">
          <cell r="B85">
            <v>3404.3089130434792</v>
          </cell>
          <cell r="C85">
            <v>1.9782110577162726E-2</v>
          </cell>
        </row>
        <row r="86">
          <cell r="B86">
            <v>3535.7791208791218</v>
          </cell>
          <cell r="C86">
            <v>3.8618765568517954E-2</v>
          </cell>
        </row>
        <row r="87">
          <cell r="B87">
            <v>3845.8667032967051</v>
          </cell>
          <cell r="C87">
            <v>8.7699930288768879E-2</v>
          </cell>
        </row>
        <row r="88">
          <cell r="B88">
            <v>3730.1535869565218</v>
          </cell>
          <cell r="C88">
            <v>-3.0087656506917693E-2</v>
          </cell>
        </row>
        <row r="89">
          <cell r="B89">
            <v>3661.5889130434807</v>
          </cell>
          <cell r="C89">
            <v>-1.8381193244373595E-2</v>
          </cell>
        </row>
        <row r="90">
          <cell r="B90">
            <v>3552.8101111111109</v>
          </cell>
          <cell r="C90">
            <v>-2.9708086985098969E-2</v>
          </cell>
        </row>
        <row r="91">
          <cell r="B91">
            <v>3690.991318681321</v>
          </cell>
          <cell r="C91">
            <v>3.8893496485517209E-2</v>
          </cell>
        </row>
        <row r="92">
          <cell r="B92">
            <v>3844.2910869565203</v>
          </cell>
          <cell r="C92">
            <v>4.1533494673720472E-2</v>
          </cell>
        </row>
        <row r="93">
          <cell r="B93">
            <v>3879.5552173913052</v>
          </cell>
          <cell r="C93">
            <v>9.1731166129522812E-3</v>
          </cell>
        </row>
        <row r="94">
          <cell r="B94">
            <v>3913.4866666666653</v>
          </cell>
          <cell r="C94">
            <v>8.7462215058189408E-3</v>
          </cell>
        </row>
        <row r="95">
          <cell r="B95">
            <v>3915.4276923076927</v>
          </cell>
          <cell r="C95">
            <v>4.9598371129255803E-4</v>
          </cell>
        </row>
        <row r="96">
          <cell r="B96">
            <v>4374.0006521739115</v>
          </cell>
          <cell r="C96">
            <v>0.11711950670603311</v>
          </cell>
        </row>
        <row r="97">
          <cell r="B97">
            <v>4807.7148913043466</v>
          </cell>
          <cell r="C97">
            <v>9.9157332981849367E-2</v>
          </cell>
        </row>
        <row r="98">
          <cell r="B98">
            <v>4760.1550000000034</v>
          </cell>
          <cell r="C98">
            <v>-9.8924109227783719E-3</v>
          </cell>
        </row>
        <row r="99">
          <cell r="B99">
            <v>4431.8794505494479</v>
          </cell>
          <cell r="C99">
            <v>-6.8963205914629899E-2</v>
          </cell>
        </row>
        <row r="100">
          <cell r="B100">
            <v>4048.6341304347834</v>
          </cell>
          <cell r="C100">
            <v>-8.6474671612999598E-2</v>
          </cell>
        </row>
        <row r="101">
          <cell r="B101">
            <v>4070.1519565217395</v>
          </cell>
          <cell r="C101">
            <v>5.3148359159451708E-3</v>
          </cell>
        </row>
        <row r="102">
          <cell r="B102">
            <v>3914.9720879120873</v>
          </cell>
          <cell r="C102">
            <v>-3.8126308370625361E-2</v>
          </cell>
        </row>
        <row r="103">
          <cell r="B103">
            <v>3925.992197802198</v>
          </cell>
          <cell r="C103">
            <v>2.8148629524427093E-3</v>
          </cell>
        </row>
        <row r="104">
          <cell r="B104">
            <v>4094.0422826086965</v>
          </cell>
          <cell r="C104">
            <v>4.2804487716652684E-2</v>
          </cell>
        </row>
        <row r="105">
          <cell r="B105">
            <v>4347.095108695652</v>
          </cell>
          <cell r="C105">
            <v>6.1810017732819356E-2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base"/>
    </sheetNames>
    <sheetDataSet>
      <sheetData sheetId="0"/>
      <sheetData sheetId="1">
        <row r="2">
          <cell r="B2">
            <v>97.687705120000004</v>
          </cell>
          <cell r="C2">
            <v>102.09548393333334</v>
          </cell>
          <cell r="D2">
            <v>102.33367183333333</v>
          </cell>
          <cell r="H2">
            <v>1159.7872452631916</v>
          </cell>
        </row>
        <row r="3">
          <cell r="B3">
            <v>101.3842284</v>
          </cell>
          <cell r="C3">
            <v>101.28014533333334</v>
          </cell>
          <cell r="D3">
            <v>99.601108386666667</v>
          </cell>
          <cell r="H3">
            <v>1208.3161096603405</v>
          </cell>
        </row>
        <row r="4">
          <cell r="B4">
            <v>103.7256079</v>
          </cell>
          <cell r="C4">
            <v>99.929065826666658</v>
          </cell>
          <cell r="D4">
            <v>100.15193847666667</v>
          </cell>
          <cell r="H4">
            <v>1258.8538915062131</v>
          </cell>
        </row>
        <row r="5">
          <cell r="B5">
            <v>97.973317379999997</v>
          </cell>
          <cell r="C5">
            <v>96.804794060000006</v>
          </cell>
          <cell r="D5">
            <v>98.077587256666675</v>
          </cell>
          <cell r="H5">
            <v>1201.321086183626</v>
          </cell>
        </row>
        <row r="6">
          <cell r="B6">
            <v>95.912757889999995</v>
          </cell>
          <cell r="C6">
            <v>95.79976176000001</v>
          </cell>
          <cell r="D6">
            <v>92.430942293333331</v>
          </cell>
          <cell r="H6">
            <v>1227.0016440645163</v>
          </cell>
        </row>
        <row r="7">
          <cell r="B7">
            <v>100.141893</v>
          </cell>
          <cell r="C7">
            <v>93.589734923333324</v>
          </cell>
          <cell r="D7">
            <v>93.431997163333335</v>
          </cell>
          <cell r="H7">
            <v>1224.8151063536097</v>
          </cell>
        </row>
        <row r="8">
          <cell r="B8">
            <v>96.140840830000002</v>
          </cell>
          <cell r="C8">
            <v>91.472426233333337</v>
          </cell>
          <cell r="D8">
            <v>90.41913498000001</v>
          </cell>
          <cell r="H8">
            <v>1184.6173259524217</v>
          </cell>
        </row>
        <row r="9">
          <cell r="B9">
            <v>90.743469430000005</v>
          </cell>
          <cell r="C9">
            <v>89.733997689999981</v>
          </cell>
          <cell r="D9">
            <v>82.498715873333339</v>
          </cell>
          <cell r="H9">
            <v>1169.5652856561042</v>
          </cell>
        </row>
        <row r="10">
          <cell r="B10">
            <v>99.280981269999998</v>
          </cell>
          <cell r="C10">
            <v>88.351867046666669</v>
          </cell>
          <cell r="D10">
            <v>84.98240895666666</v>
          </cell>
          <cell r="H10">
            <v>1128.9709364350617</v>
          </cell>
        </row>
        <row r="11">
          <cell r="B11">
            <v>94.451487729999997</v>
          </cell>
          <cell r="C11">
            <v>88.952587183333321</v>
          </cell>
          <cell r="D11">
            <v>86.80946737666666</v>
          </cell>
          <cell r="H11">
            <v>1144.6382735976442</v>
          </cell>
        </row>
        <row r="12">
          <cell r="B12">
            <v>97.798038000000005</v>
          </cell>
          <cell r="C12">
            <v>89.540152060000011</v>
          </cell>
          <cell r="D12">
            <v>87.10247639666666</v>
          </cell>
          <cell r="H12">
            <v>1304.7925040168309</v>
          </cell>
        </row>
        <row r="13">
          <cell r="B13">
            <v>97.503901709999994</v>
          </cell>
          <cell r="C13">
            <v>90.446982283333341</v>
          </cell>
          <cell r="D13">
            <v>86.798845079999992</v>
          </cell>
          <cell r="H13">
            <v>1389.3083903116121</v>
          </cell>
        </row>
        <row r="14">
          <cell r="B14">
            <v>99.799072809999998</v>
          </cell>
          <cell r="C14">
            <v>91.170316233333338</v>
          </cell>
          <cell r="D14">
            <v>91.703613363333332</v>
          </cell>
          <cell r="H14">
            <v>1456.4535962808545</v>
          </cell>
        </row>
        <row r="15">
          <cell r="B15">
            <v>98.568278590000006</v>
          </cell>
          <cell r="C15">
            <v>91.242354969999994</v>
          </cell>
          <cell r="D15">
            <v>85.747118723333344</v>
          </cell>
          <cell r="H15">
            <v>1429.9767393209968</v>
          </cell>
        </row>
        <row r="16">
          <cell r="B16">
            <v>99.589322519999996</v>
          </cell>
          <cell r="C16">
            <v>88.469631789999994</v>
          </cell>
          <cell r="D16">
            <v>88.245044476666678</v>
          </cell>
          <cell r="H16">
            <v>1364.6554477885579</v>
          </cell>
        </row>
        <row r="17">
          <cell r="B17">
            <v>103.95622760000001</v>
          </cell>
          <cell r="C17">
            <v>87.323514823333326</v>
          </cell>
          <cell r="D17">
            <v>89.570835166666654</v>
          </cell>
          <cell r="H17">
            <v>1338.0046036810454</v>
          </cell>
        </row>
        <row r="18">
          <cell r="B18">
            <v>107.8788667</v>
          </cell>
          <cell r="C18">
            <v>90.087490893333324</v>
          </cell>
          <cell r="D18">
            <v>95.721912579999994</v>
          </cell>
          <cell r="H18">
            <v>1306.4004202684937</v>
          </cell>
        </row>
        <row r="19">
          <cell r="B19">
            <v>109.07470600000001</v>
          </cell>
          <cell r="C19">
            <v>91.232933366666671</v>
          </cell>
          <cell r="D19">
            <v>99.407787600000006</v>
          </cell>
          <cell r="H19">
            <v>1300.5461930239762</v>
          </cell>
        </row>
        <row r="20">
          <cell r="B20">
            <v>114.74209190000001</v>
          </cell>
          <cell r="C20">
            <v>92.428423426666654</v>
          </cell>
          <cell r="D20">
            <v>104.86546866666667</v>
          </cell>
          <cell r="H20">
            <v>1267.0321037636063</v>
          </cell>
        </row>
        <row r="21">
          <cell r="B21">
            <v>113.5717022</v>
          </cell>
          <cell r="C21">
            <v>94.313926866666677</v>
          </cell>
          <cell r="D21">
            <v>109.5444261</v>
          </cell>
          <cell r="H21">
            <v>1233.7334807757986</v>
          </cell>
        </row>
        <row r="22">
          <cell r="B22">
            <v>124.7655814</v>
          </cell>
          <cell r="C22">
            <v>96.20412098666668</v>
          </cell>
          <cell r="D22">
            <v>113.31311966666668</v>
          </cell>
          <cell r="H22">
            <v>1172.8417710793467</v>
          </cell>
        </row>
        <row r="23">
          <cell r="B23">
            <v>129.89337570000001</v>
          </cell>
          <cell r="C23">
            <v>94.028247623333343</v>
          </cell>
          <cell r="D23">
            <v>119.2119005</v>
          </cell>
          <cell r="H23">
            <v>1136.1972678384432</v>
          </cell>
        </row>
        <row r="24">
          <cell r="B24">
            <v>135.61115899999999</v>
          </cell>
          <cell r="C24">
            <v>94.675470836666662</v>
          </cell>
          <cell r="D24">
            <v>128.07881706666669</v>
          </cell>
          <cell r="H24">
            <v>1099.3797710168074</v>
          </cell>
        </row>
        <row r="25">
          <cell r="B25">
            <v>122.7591328</v>
          </cell>
          <cell r="C25">
            <v>96.143900996666673</v>
          </cell>
          <cell r="D25">
            <v>120.47892103333334</v>
          </cell>
          <cell r="H25">
            <v>1108.3522419819142</v>
          </cell>
        </row>
        <row r="26">
          <cell r="B26">
            <v>131.049024</v>
          </cell>
          <cell r="C26">
            <v>97.241725586666675</v>
          </cell>
          <cell r="D26">
            <v>125.70114546666666</v>
          </cell>
          <cell r="H26">
            <v>1102.4630904634619</v>
          </cell>
        </row>
        <row r="27">
          <cell r="B27">
            <v>135.4228817</v>
          </cell>
          <cell r="C27">
            <v>100.25262230333334</v>
          </cell>
          <cell r="D27">
            <v>136.19680096666667</v>
          </cell>
          <cell r="H27">
            <v>1208.1263696913622</v>
          </cell>
        </row>
        <row r="28">
          <cell r="B28">
            <v>127.9071752</v>
          </cell>
          <cell r="C28">
            <v>103.05020296666667</v>
          </cell>
          <cell r="D28">
            <v>137.41135003333332</v>
          </cell>
          <cell r="H28">
            <v>1236.8962713987003</v>
          </cell>
        </row>
        <row r="29">
          <cell r="B29">
            <v>130.85752890000001</v>
          </cell>
          <cell r="C29">
            <v>103.4087293</v>
          </cell>
          <cell r="D29">
            <v>132.82019413333333</v>
          </cell>
          <cell r="H29">
            <v>1173.3220455228482</v>
          </cell>
        </row>
        <row r="30">
          <cell r="B30">
            <v>130.3452838</v>
          </cell>
          <cell r="C30">
            <v>104.02352739999999</v>
          </cell>
          <cell r="D30">
            <v>133.78832066666666</v>
          </cell>
          <cell r="H30">
            <v>1125.9452663747056</v>
          </cell>
        </row>
        <row r="31">
          <cell r="B31">
            <v>139.28101799999999</v>
          </cell>
          <cell r="C31">
            <v>106.84695173333334</v>
          </cell>
          <cell r="D31">
            <v>147.1172177</v>
          </cell>
          <cell r="H31">
            <v>1044.457883517709</v>
          </cell>
        </row>
        <row r="32">
          <cell r="B32">
            <v>142.4380735</v>
          </cell>
          <cell r="C32">
            <v>108.90060153333333</v>
          </cell>
          <cell r="D32">
            <v>152.44151263333333</v>
          </cell>
          <cell r="H32">
            <v>1065.0744537037572</v>
          </cell>
        </row>
        <row r="33">
          <cell r="B33">
            <v>147.20847620000001</v>
          </cell>
          <cell r="C33">
            <v>112.15281343333334</v>
          </cell>
          <cell r="D33">
            <v>164.2945703</v>
          </cell>
          <cell r="H33">
            <v>1071.507179543486</v>
          </cell>
        </row>
        <row r="34">
          <cell r="B34">
            <v>156.25753560000001</v>
          </cell>
          <cell r="C34">
            <v>116.16945209999999</v>
          </cell>
          <cell r="D34">
            <v>175.15733743333331</v>
          </cell>
          <cell r="H34">
            <v>1039.9427083847795</v>
          </cell>
        </row>
        <row r="35">
          <cell r="B35">
            <v>162.26769730000001</v>
          </cell>
          <cell r="C35">
            <v>124.10884219999998</v>
          </cell>
          <cell r="D35">
            <v>197.2655609</v>
          </cell>
          <cell r="H35">
            <v>1008.7908304679204</v>
          </cell>
        </row>
        <row r="36">
          <cell r="B36">
            <v>144.46889379999999</v>
          </cell>
          <cell r="C36">
            <v>131.38750883333333</v>
          </cell>
          <cell r="D36">
            <v>197.85792270000002</v>
          </cell>
          <cell r="H36">
            <v>1138.3777836770432</v>
          </cell>
        </row>
        <row r="37">
          <cell r="B37">
            <v>127.1569459</v>
          </cell>
          <cell r="C37">
            <v>125.22796163333334</v>
          </cell>
          <cell r="D37">
            <v>157.53114189999999</v>
          </cell>
          <cell r="H37">
            <v>1357.0733888845432</v>
          </cell>
        </row>
        <row r="38">
          <cell r="B38">
            <v>129.24235519999999</v>
          </cell>
          <cell r="C38">
            <v>118.66997609999999</v>
          </cell>
          <cell r="D38">
            <v>141.38027769999999</v>
          </cell>
          <cell r="H38">
            <v>1345.0387703796455</v>
          </cell>
        </row>
        <row r="39">
          <cell r="B39">
            <v>145.98961180000001</v>
          </cell>
          <cell r="C39">
            <v>111.87243133333332</v>
          </cell>
          <cell r="D39">
            <v>153.98219309999999</v>
          </cell>
          <cell r="H39">
            <v>1161.7083289288903</v>
          </cell>
        </row>
        <row r="40">
          <cell r="B40">
            <v>148.19776010000001</v>
          </cell>
          <cell r="C40">
            <v>114.04475223333333</v>
          </cell>
          <cell r="D40">
            <v>163.33301056666667</v>
          </cell>
          <cell r="H40">
            <v>1064.7676147369455</v>
          </cell>
        </row>
        <row r="41">
          <cell r="B41">
            <v>153.0462296</v>
          </cell>
          <cell r="C41">
            <v>114.18513956666668</v>
          </cell>
          <cell r="D41">
            <v>175.46014089999997</v>
          </cell>
          <cell r="H41">
            <v>1032.4907850267389</v>
          </cell>
        </row>
        <row r="42">
          <cell r="B42">
            <v>159.44388760000001</v>
          </cell>
          <cell r="C42">
            <v>116.41656536666666</v>
          </cell>
          <cell r="D42">
            <v>183.34675273333335</v>
          </cell>
          <cell r="H42">
            <v>1043.3292298328713</v>
          </cell>
        </row>
        <row r="43">
          <cell r="B43">
            <v>160.11575859999999</v>
          </cell>
          <cell r="C43">
            <v>115.09843066666667</v>
          </cell>
          <cell r="D43">
            <v>184.16112513333334</v>
          </cell>
          <cell r="H43">
            <v>1033.1737200388498</v>
          </cell>
        </row>
        <row r="44">
          <cell r="B44">
            <v>158.68548989999999</v>
          </cell>
          <cell r="C44">
            <v>115.14240110000001</v>
          </cell>
          <cell r="D44">
            <v>181.58905360000003</v>
          </cell>
          <cell r="H44">
            <v>967.50705653253806</v>
          </cell>
        </row>
        <row r="45">
          <cell r="B45">
            <v>167.83703460000001</v>
          </cell>
          <cell r="C45">
            <v>119.3151565</v>
          </cell>
          <cell r="D45">
            <v>198.21485316666667</v>
          </cell>
          <cell r="H45">
            <v>1009.11882747481</v>
          </cell>
        </row>
        <row r="46">
          <cell r="B46">
            <v>184.90058099999999</v>
          </cell>
          <cell r="C46">
            <v>124.0071985</v>
          </cell>
          <cell r="D46">
            <v>217.70603346666667</v>
          </cell>
          <cell r="H46">
            <v>1043.5091588135251</v>
          </cell>
        </row>
        <row r="47">
          <cell r="B47">
            <v>185.655879</v>
          </cell>
          <cell r="C47">
            <v>129.60112456666664</v>
          </cell>
          <cell r="D47">
            <v>244.92305376666664</v>
          </cell>
          <cell r="H47">
            <v>1036.4719772237556</v>
          </cell>
        </row>
        <row r="48">
          <cell r="B48">
            <v>186.72821740000001</v>
          </cell>
          <cell r="C48">
            <v>130.03761986666666</v>
          </cell>
          <cell r="D48">
            <v>239.6160787</v>
          </cell>
          <cell r="H48">
            <v>1028.9855052173818</v>
          </cell>
        </row>
        <row r="49">
          <cell r="B49">
            <v>183.6346029</v>
          </cell>
          <cell r="C49">
            <v>129.27602223333335</v>
          </cell>
          <cell r="D49">
            <v>241.54389156666664</v>
          </cell>
          <cell r="H49">
            <v>1092.4495461711579</v>
          </cell>
        </row>
        <row r="50">
          <cell r="B50">
            <v>193.0066405</v>
          </cell>
          <cell r="C50">
            <v>130.01512956666667</v>
          </cell>
          <cell r="D50">
            <v>248.38741030000003</v>
          </cell>
          <cell r="H50">
            <v>1023.4888905988018</v>
          </cell>
        </row>
        <row r="51">
          <cell r="B51">
            <v>160.50381920000001</v>
          </cell>
          <cell r="C51">
            <v>132.14313776666668</v>
          </cell>
          <cell r="D51">
            <v>230.12328763333335</v>
          </cell>
          <cell r="H51">
            <v>1033.1890477650634</v>
          </cell>
        </row>
        <row r="52">
          <cell r="B52">
            <v>169.12100860000001</v>
          </cell>
          <cell r="C52">
            <v>129.59299443333336</v>
          </cell>
          <cell r="D52">
            <v>210.32834626666667</v>
          </cell>
          <cell r="H52">
            <v>1008.2380308101733</v>
          </cell>
        </row>
        <row r="53">
          <cell r="B53">
            <v>166.43633510000001</v>
          </cell>
          <cell r="C53">
            <v>130.85906293333332</v>
          </cell>
          <cell r="D53">
            <v>219.74123050000003</v>
          </cell>
          <cell r="H53">
            <v>1021.9924696548424</v>
          </cell>
        </row>
        <row r="54">
          <cell r="B54">
            <v>164.8795476</v>
          </cell>
          <cell r="C54">
            <v>132.14345953333336</v>
          </cell>
          <cell r="D54">
            <v>221.29796606666665</v>
          </cell>
          <cell r="H54">
            <v>1019.0847306677686</v>
          </cell>
        </row>
        <row r="55">
          <cell r="B55">
            <v>157.7543661</v>
          </cell>
          <cell r="C55">
            <v>131.23754793333333</v>
          </cell>
          <cell r="D55">
            <v>206.2074006</v>
          </cell>
          <cell r="H55">
            <v>1051.5632741846221</v>
          </cell>
        </row>
        <row r="56">
          <cell r="B56">
            <v>160.547416</v>
          </cell>
          <cell r="C56">
            <v>129.85802386666666</v>
          </cell>
          <cell r="D56">
            <v>209.19646230000001</v>
          </cell>
          <cell r="H56">
            <v>1060.68263521157</v>
          </cell>
        </row>
        <row r="57">
          <cell r="B57">
            <v>159.25288599999999</v>
          </cell>
          <cell r="C57">
            <v>128.86269883333333</v>
          </cell>
          <cell r="D57">
            <v>205.24015536666664</v>
          </cell>
          <cell r="H57">
            <v>1050.3562756243566</v>
          </cell>
        </row>
        <row r="58">
          <cell r="B58">
            <v>156.9984547</v>
          </cell>
          <cell r="C58">
            <v>128.29588726666665</v>
          </cell>
          <cell r="D58">
            <v>199.11021459999998</v>
          </cell>
          <cell r="H58">
            <v>1089.3275396551298</v>
          </cell>
        </row>
        <row r="59">
          <cell r="B59">
            <v>162.3246795</v>
          </cell>
          <cell r="C59">
            <v>130.39079853333331</v>
          </cell>
          <cell r="D59">
            <v>202.46649486666669</v>
          </cell>
          <cell r="H59">
            <v>1051.7877643968075</v>
          </cell>
        </row>
        <row r="60">
          <cell r="B60">
            <v>145.90664849999999</v>
          </cell>
          <cell r="C60">
            <v>126.81641173333333</v>
          </cell>
          <cell r="D60">
            <v>188.50393149999999</v>
          </cell>
          <cell r="H60">
            <v>1019.5073784988413</v>
          </cell>
        </row>
        <row r="61">
          <cell r="B61">
            <v>117.48115919999999</v>
          </cell>
          <cell r="C61">
            <v>123.9525845</v>
          </cell>
          <cell r="D61">
            <v>157.74119263333333</v>
          </cell>
          <cell r="H61">
            <v>1140.4337354525553</v>
          </cell>
        </row>
        <row r="62">
          <cell r="B62">
            <v>115.95825929999999</v>
          </cell>
          <cell r="C62">
            <v>116.4654084</v>
          </cell>
          <cell r="D62">
            <v>127.8439535</v>
          </cell>
          <cell r="H62">
            <v>1218.7340779825292</v>
          </cell>
        </row>
        <row r="63">
          <cell r="B63">
            <v>122.27796309999999</v>
          </cell>
          <cell r="C63">
            <v>111.35491336666666</v>
          </cell>
          <cell r="D63">
            <v>135.17481083333334</v>
          </cell>
          <cell r="H63">
            <v>1171.8736396421398</v>
          </cell>
        </row>
        <row r="64">
          <cell r="B64">
            <v>106.16005389999999</v>
          </cell>
          <cell r="C64">
            <v>109.568775</v>
          </cell>
          <cell r="D64">
            <v>119.48273669999999</v>
          </cell>
          <cell r="H64">
            <v>1354.3294033523664</v>
          </cell>
        </row>
        <row r="65">
          <cell r="B65">
            <v>95.67947538</v>
          </cell>
          <cell r="C65">
            <v>103.38808313333334</v>
          </cell>
          <cell r="D65">
            <v>104.6529311</v>
          </cell>
          <cell r="H65">
            <v>1330.163387752247</v>
          </cell>
        </row>
        <row r="66">
          <cell r="B66">
            <v>103.5409403</v>
          </cell>
          <cell r="C66">
            <v>97.365753983333335</v>
          </cell>
          <cell r="D66">
            <v>91.986072796666676</v>
          </cell>
          <cell r="H66">
            <v>1328.7332944377515</v>
          </cell>
        </row>
        <row r="67">
          <cell r="B67">
            <v>114.93181370000001</v>
          </cell>
          <cell r="C67">
            <v>97.514552996666666</v>
          </cell>
          <cell r="D67">
            <v>108.31593443333334</v>
          </cell>
          <cell r="H67">
            <v>1215.6478748111342</v>
          </cell>
        </row>
        <row r="68">
          <cell r="B68">
            <v>113.62452089999999</v>
          </cell>
          <cell r="C68">
            <v>97.628659949999999</v>
          </cell>
          <cell r="D68">
            <v>109.931602</v>
          </cell>
          <cell r="H68">
            <v>1192.6482827768241</v>
          </cell>
        </row>
        <row r="69">
          <cell r="B69">
            <v>122.7106591</v>
          </cell>
          <cell r="C69">
            <v>96.74024271333333</v>
          </cell>
          <cell r="D69">
            <v>115.19055243333334</v>
          </cell>
          <cell r="H69">
            <v>1202.2845619286613</v>
          </cell>
        </row>
        <row r="70">
          <cell r="B70">
            <v>124.4331116</v>
          </cell>
          <cell r="C70">
            <v>98.412763413333337</v>
          </cell>
          <cell r="D70">
            <v>125.26917446666666</v>
          </cell>
          <cell r="H70">
            <v>1179.2438942935287</v>
          </cell>
        </row>
        <row r="71">
          <cell r="B71">
            <v>122.17773270000001</v>
          </cell>
          <cell r="C71">
            <v>98.942414723333329</v>
          </cell>
          <cell r="D71">
            <v>122.2686066</v>
          </cell>
          <cell r="H71">
            <v>1183.0945921745445</v>
          </cell>
        </row>
        <row r="72">
          <cell r="B72">
            <v>129.4263536</v>
          </cell>
          <cell r="C72">
            <v>97.346288866666669</v>
          </cell>
          <cell r="D72">
            <v>122.22653500000001</v>
          </cell>
          <cell r="H72">
            <v>1175.6769547801739</v>
          </cell>
        </row>
        <row r="73">
          <cell r="B73">
            <v>138.9565844</v>
          </cell>
          <cell r="C73">
            <v>100.01286117666666</v>
          </cell>
          <cell r="D73">
            <v>134.81077910000002</v>
          </cell>
          <cell r="H73">
            <v>1205.1480765815627</v>
          </cell>
        </row>
        <row r="74">
          <cell r="B74">
            <v>135.67981230000001</v>
          </cell>
          <cell r="C74">
            <v>103.26380023333333</v>
          </cell>
          <cell r="D74">
            <v>141.59414373333334</v>
          </cell>
          <cell r="H74">
            <v>1182.8742436283239</v>
          </cell>
        </row>
        <row r="75">
          <cell r="B75">
            <v>141.02604930000001</v>
          </cell>
          <cell r="C75">
            <v>105.69523193333333</v>
          </cell>
          <cell r="D75">
            <v>147.70230796666667</v>
          </cell>
          <cell r="H75">
            <v>1195.6239960333767</v>
          </cell>
        </row>
        <row r="76">
          <cell r="B76">
            <v>148.8994495</v>
          </cell>
          <cell r="C76">
            <v>104.5305735</v>
          </cell>
          <cell r="D76">
            <v>149.66040923333335</v>
          </cell>
          <cell r="H76">
            <v>1226.2876353892666</v>
          </cell>
        </row>
        <row r="77">
          <cell r="B77">
            <v>130.14923229999999</v>
          </cell>
          <cell r="C77">
            <v>102.33604356666666</v>
          </cell>
          <cell r="D77">
            <v>142.53821996666667</v>
          </cell>
          <cell r="H77">
            <v>1281.593725862175</v>
          </cell>
        </row>
        <row r="78">
          <cell r="B78">
            <v>140.69860850000001</v>
          </cell>
          <cell r="C78">
            <v>99.28790106999999</v>
          </cell>
          <cell r="D78">
            <v>136.86900093333335</v>
          </cell>
          <cell r="H78">
            <v>1225.010885352337</v>
          </cell>
        </row>
        <row r="79">
          <cell r="B79">
            <v>136.5183309</v>
          </cell>
          <cell r="C79">
            <v>100.63915165333333</v>
          </cell>
          <cell r="D79">
            <v>141.1446382</v>
          </cell>
          <cell r="H79">
            <v>1278.0224380812374</v>
          </cell>
        </row>
        <row r="80">
          <cell r="B80">
            <v>136.50492679999999</v>
          </cell>
          <cell r="C80">
            <v>97.652301410000007</v>
          </cell>
          <cell r="D80">
            <v>132.82302956666669</v>
          </cell>
          <cell r="H80">
            <v>1271.262462048144</v>
          </cell>
        </row>
        <row r="81">
          <cell r="B81">
            <v>139.06751080000001</v>
          </cell>
          <cell r="C81">
            <v>96.111034253333344</v>
          </cell>
          <cell r="D81">
            <v>131.9395643</v>
          </cell>
          <cell r="H81">
            <v>1265.0955053568798</v>
          </cell>
        </row>
        <row r="82">
          <cell r="B82">
            <v>99.943459480000001</v>
          </cell>
          <cell r="C82">
            <v>95.953167766666681</v>
          </cell>
          <cell r="D82">
            <v>114.37014713000001</v>
          </cell>
          <cell r="H82">
            <v>1314.6096776592615</v>
          </cell>
        </row>
        <row r="83">
          <cell r="B83">
            <v>107.7740423</v>
          </cell>
          <cell r="C83">
            <v>93.928015686666683</v>
          </cell>
          <cell r="D83">
            <v>95.324440736666659</v>
          </cell>
          <cell r="H83">
            <v>1405.3525417483602</v>
          </cell>
        </row>
        <row r="84">
          <cell r="B84">
            <v>121.7156732</v>
          </cell>
          <cell r="C84">
            <v>91.852699026666656</v>
          </cell>
          <cell r="D84">
            <v>110.81662990000001</v>
          </cell>
          <cell r="H84">
            <v>1317.8024159738707</v>
          </cell>
        </row>
        <row r="85">
          <cell r="B85">
            <v>129.14852980000001</v>
          </cell>
          <cell r="C85">
            <v>92.798550036666668</v>
          </cell>
          <cell r="D85">
            <v>115.46742346666667</v>
          </cell>
          <cell r="H85">
            <v>1296.686225498557</v>
          </cell>
        </row>
        <row r="86">
          <cell r="B86">
            <v>137.18440659999999</v>
          </cell>
          <cell r="C86">
            <v>98.694661119999992</v>
          </cell>
          <cell r="D86">
            <v>132.91851610000001</v>
          </cell>
          <cell r="H86">
            <v>1323.9469955854536</v>
          </cell>
        </row>
        <row r="87">
          <cell r="B87">
            <v>137.94504660000001</v>
          </cell>
          <cell r="C87">
            <v>109.44824596666666</v>
          </cell>
          <cell r="D87">
            <v>145.70488423333333</v>
          </cell>
          <cell r="H87">
            <v>1492.2704211438979</v>
          </cell>
        </row>
        <row r="88">
          <cell r="B88">
            <v>146.5307545</v>
          </cell>
          <cell r="C88">
            <v>110.3593449</v>
          </cell>
          <cell r="D88">
            <v>154.3556427</v>
          </cell>
          <cell r="H88">
            <v>1548.6980673333424</v>
          </cell>
        </row>
        <row r="89">
          <cell r="B89">
            <v>149.72899949999999</v>
          </cell>
          <cell r="C89">
            <v>114.63825933333332</v>
          </cell>
          <cell r="D89">
            <v>172.05514819999999</v>
          </cell>
          <cell r="H89">
            <v>1583.8175007275158</v>
          </cell>
        </row>
        <row r="90">
          <cell r="B90">
            <v>168.52948720000001</v>
          </cell>
          <cell r="C90">
            <v>117.7995025</v>
          </cell>
          <cell r="D90">
            <v>192.03661396666666</v>
          </cell>
          <cell r="H90">
            <v>1603.6859269888946</v>
          </cell>
        </row>
        <row r="91">
          <cell r="B91">
            <v>193.65281429999999</v>
          </cell>
          <cell r="C91">
            <v>127.75484906666668</v>
          </cell>
          <cell r="D91">
            <v>226.23705793333332</v>
          </cell>
          <cell r="H91">
            <v>1695.2298891871012</v>
          </cell>
        </row>
        <row r="92">
          <cell r="B92">
            <v>171.59229730000001</v>
          </cell>
          <cell r="C92">
            <v>126.93240646666668</v>
          </cell>
          <cell r="D92">
            <v>221.03405103333333</v>
          </cell>
          <cell r="H92">
            <v>1873.0198895058181</v>
          </cell>
        </row>
        <row r="93">
          <cell r="B93">
            <v>161.51896740000001</v>
          </cell>
          <cell r="C93">
            <v>120.35325193333331</v>
          </cell>
          <cell r="D93">
            <v>199.96340263333335</v>
          </cell>
          <cell r="H93">
            <v>1936.4411981499497</v>
          </cell>
        </row>
        <row r="94">
          <cell r="B94">
            <v>153.70882030000001</v>
          </cell>
          <cell r="C94">
            <v>118.42532490000001</v>
          </cell>
          <cell r="D94">
            <v>187.7105359666667</v>
          </cell>
          <cell r="H94">
            <v>1868.8413205324173</v>
          </cell>
        </row>
        <row r="95">
          <cell r="B95">
            <v>148.65804259999999</v>
          </cell>
          <cell r="C95">
            <v>117.29417233333334</v>
          </cell>
          <cell r="D95">
            <v>178.4667326</v>
          </cell>
          <cell r="H95">
            <v>1709.4223658522574</v>
          </cell>
        </row>
        <row r="96">
          <cell r="B96">
            <v>158.42060269999999</v>
          </cell>
          <cell r="C96">
            <v>116.81412733333333</v>
          </cell>
          <cell r="D96">
            <v>180.94334176666666</v>
          </cell>
          <cell r="H96">
            <v>1538.639126401999</v>
          </cell>
        </row>
        <row r="97">
          <cell r="B97">
            <v>148.415988</v>
          </cell>
          <cell r="C97">
            <v>115.15934213333333</v>
          </cell>
          <cell r="D97">
            <v>171.99892250000002</v>
          </cell>
          <cell r="H97">
            <v>1518.1823301399031</v>
          </cell>
        </row>
        <row r="98">
          <cell r="B98">
            <v>152.2705709</v>
          </cell>
          <cell r="C98">
            <v>111.36516186666665</v>
          </cell>
          <cell r="D98">
            <v>168.75915136666666</v>
          </cell>
          <cell r="H98">
            <v>1396.9295795153953</v>
          </cell>
        </row>
        <row r="99">
          <cell r="B99">
            <v>156.70183080000001</v>
          </cell>
          <cell r="C99">
            <v>113.64253243333333</v>
          </cell>
          <cell r="D99">
            <v>174.93631170000003</v>
          </cell>
          <cell r="H99">
            <v>1424.834001334106</v>
          </cell>
        </row>
        <row r="100">
          <cell r="B100">
            <v>153.11844809999999</v>
          </cell>
          <cell r="C100">
            <v>110.76165283333334</v>
          </cell>
          <cell r="D100">
            <v>172.11009336666666</v>
          </cell>
          <cell r="H100">
            <v>1440.2459893450934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Información"/>
    </sheetNames>
    <sheetDataSet>
      <sheetData sheetId="0">
        <row r="3">
          <cell r="D3">
            <v>405105247.67057198</v>
          </cell>
        </row>
        <row r="4">
          <cell r="D4">
            <v>383704929.67640603</v>
          </cell>
        </row>
        <row r="5">
          <cell r="D5">
            <v>384712265.28473902</v>
          </cell>
        </row>
        <row r="6">
          <cell r="D6">
            <v>404517554.479119</v>
          </cell>
        </row>
        <row r="7">
          <cell r="D7">
            <v>453587955.52609903</v>
          </cell>
        </row>
        <row r="8">
          <cell r="D8">
            <v>538357898.64032102</v>
          </cell>
        </row>
        <row r="9">
          <cell r="D9">
            <v>468499702.35076499</v>
          </cell>
        </row>
        <row r="10">
          <cell r="D10">
            <v>560944443.48281598</v>
          </cell>
        </row>
        <row r="11">
          <cell r="D11">
            <v>543774841.40087605</v>
          </cell>
        </row>
        <row r="12">
          <cell r="D12">
            <v>592981662.04462099</v>
          </cell>
        </row>
        <row r="13">
          <cell r="D13">
            <v>686412930.26034796</v>
          </cell>
        </row>
        <row r="14">
          <cell r="D14">
            <v>630540566.294155</v>
          </cell>
        </row>
        <row r="15">
          <cell r="D15">
            <v>738471277.99583399</v>
          </cell>
        </row>
        <row r="16">
          <cell r="D16">
            <v>760356098.57235098</v>
          </cell>
        </row>
        <row r="17">
          <cell r="D17">
            <v>790444851.33770597</v>
          </cell>
        </row>
        <row r="18">
          <cell r="D18">
            <v>770817772.09410799</v>
          </cell>
        </row>
        <row r="19">
          <cell r="D19">
            <v>767339007.18109596</v>
          </cell>
        </row>
        <row r="20">
          <cell r="D20">
            <v>772255518.60834706</v>
          </cell>
        </row>
        <row r="21">
          <cell r="D21">
            <v>754194062.19460702</v>
          </cell>
        </row>
        <row r="22">
          <cell r="D22">
            <v>876121412.01594996</v>
          </cell>
        </row>
        <row r="23">
          <cell r="D23">
            <v>790662170.72929299</v>
          </cell>
        </row>
        <row r="24">
          <cell r="D24">
            <v>821694298.343099</v>
          </cell>
        </row>
        <row r="25">
          <cell r="D25">
            <v>842928649.89431906</v>
          </cell>
        </row>
        <row r="26">
          <cell r="D26">
            <v>858434881.03328896</v>
          </cell>
        </row>
        <row r="27">
          <cell r="D27">
            <v>920490508.07740402</v>
          </cell>
        </row>
        <row r="28">
          <cell r="D28">
            <v>1015259885.04931</v>
          </cell>
        </row>
        <row r="29">
          <cell r="D29">
            <v>964445555.33289194</v>
          </cell>
        </row>
        <row r="30">
          <cell r="D30">
            <v>960744051.54039299</v>
          </cell>
        </row>
        <row r="31">
          <cell r="D31">
            <v>1018825694.27832</v>
          </cell>
        </row>
        <row r="32">
          <cell r="D32">
            <v>1020920619.02461</v>
          </cell>
        </row>
        <row r="33">
          <cell r="D33">
            <v>1177923301.6948099</v>
          </cell>
        </row>
        <row r="34">
          <cell r="D34">
            <v>1212070385.00225</v>
          </cell>
        </row>
        <row r="35">
          <cell r="D35">
            <v>1209995592.83409</v>
          </cell>
        </row>
        <row r="36">
          <cell r="D36">
            <v>1196361893.7614801</v>
          </cell>
        </row>
        <row r="37">
          <cell r="D37">
            <v>1301317285.7165201</v>
          </cell>
        </row>
        <row r="38">
          <cell r="D38">
            <v>1077235227.6879101</v>
          </cell>
        </row>
        <row r="39">
          <cell r="D39">
            <v>1150417281.90727</v>
          </cell>
        </row>
        <row r="40">
          <cell r="D40">
            <v>1010175785.57717</v>
          </cell>
        </row>
        <row r="41">
          <cell r="D41">
            <v>925159565.47484195</v>
          </cell>
        </row>
        <row r="42">
          <cell r="D42">
            <v>1004527367.04072</v>
          </cell>
        </row>
        <row r="43">
          <cell r="D43">
            <v>955168150.34707201</v>
          </cell>
        </row>
        <row r="44">
          <cell r="D44">
            <v>986747884.60975301</v>
          </cell>
        </row>
        <row r="45">
          <cell r="D45">
            <v>1005035369.60625</v>
          </cell>
        </row>
        <row r="46">
          <cell r="D46">
            <v>1049388595.43692</v>
          </cell>
        </row>
        <row r="47">
          <cell r="D47">
            <v>1022316910.83</v>
          </cell>
        </row>
        <row r="48">
          <cell r="D48">
            <v>1004244980.28633</v>
          </cell>
        </row>
        <row r="49">
          <cell r="D49">
            <v>1023382888.66951</v>
          </cell>
        </row>
        <row r="50">
          <cell r="D50">
            <v>1014155220.21416</v>
          </cell>
        </row>
        <row r="51">
          <cell r="D51">
            <v>979012512.94622803</v>
          </cell>
        </row>
        <row r="52">
          <cell r="D52">
            <v>1023762663.49833</v>
          </cell>
        </row>
        <row r="53">
          <cell r="D53">
            <v>987578791.89277005</v>
          </cell>
        </row>
        <row r="54">
          <cell r="D54">
            <v>979306031.66267598</v>
          </cell>
        </row>
        <row r="55">
          <cell r="D55">
            <v>1024255794.5845701</v>
          </cell>
        </row>
        <row r="56">
          <cell r="D56">
            <v>1175067965.7049601</v>
          </cell>
        </row>
        <row r="57">
          <cell r="D57">
            <v>1119033637.09534</v>
          </cell>
        </row>
        <row r="58">
          <cell r="D58">
            <v>1082692602.6151299</v>
          </cell>
        </row>
        <row r="59">
          <cell r="D59">
            <v>1065230603.42371</v>
          </cell>
        </row>
        <row r="60">
          <cell r="D60">
            <v>962430759.62537205</v>
          </cell>
        </row>
        <row r="61">
          <cell r="D61">
            <v>1001407251.57719</v>
          </cell>
        </row>
        <row r="62">
          <cell r="D62">
            <v>1064141385.37374</v>
          </cell>
        </row>
        <row r="63">
          <cell r="D63">
            <v>1195674926.0057499</v>
          </cell>
        </row>
        <row r="64">
          <cell r="D64">
            <v>1127469634.52544</v>
          </cell>
        </row>
        <row r="65">
          <cell r="D65">
            <v>1404543305.2578101</v>
          </cell>
        </row>
        <row r="66">
          <cell r="D66">
            <v>1229692134.211</v>
          </cell>
        </row>
        <row r="67">
          <cell r="D67">
            <v>1326163637.6087699</v>
          </cell>
        </row>
        <row r="68">
          <cell r="D68">
            <v>1251433164.37146</v>
          </cell>
        </row>
        <row r="69">
          <cell r="D69">
            <v>1257267715.0318699</v>
          </cell>
        </row>
        <row r="70">
          <cell r="D70">
            <v>1312595482.9879</v>
          </cell>
        </row>
        <row r="71">
          <cell r="D71">
            <v>1360414310.4997301</v>
          </cell>
        </row>
        <row r="72">
          <cell r="D72">
            <v>1416115833.8956001</v>
          </cell>
        </row>
        <row r="73">
          <cell r="D73">
            <v>1465020246.93701</v>
          </cell>
        </row>
        <row r="74">
          <cell r="D74">
            <v>1542169608.66766</v>
          </cell>
        </row>
        <row r="75">
          <cell r="D75">
            <v>1563685162.277</v>
          </cell>
        </row>
        <row r="76">
          <cell r="D76">
            <v>1616800913.5513501</v>
          </cell>
        </row>
        <row r="77">
          <cell r="D77">
            <v>1702203925.0301001</v>
          </cell>
        </row>
        <row r="78">
          <cell r="D78">
            <v>1753509999.1415501</v>
          </cell>
        </row>
        <row r="79">
          <cell r="D79">
            <v>1709193247.1371</v>
          </cell>
        </row>
        <row r="80">
          <cell r="D80">
            <v>1790608568.2923901</v>
          </cell>
        </row>
        <row r="81">
          <cell r="D81">
            <v>1858216740.2372999</v>
          </cell>
        </row>
        <row r="82">
          <cell r="D82">
            <v>1728511444.33321</v>
          </cell>
        </row>
        <row r="83">
          <cell r="D83">
            <v>1865671528.08535</v>
          </cell>
        </row>
        <row r="84">
          <cell r="D84">
            <v>1334948334.92697</v>
          </cell>
        </row>
        <row r="85">
          <cell r="D85">
            <v>1862300767.97259</v>
          </cell>
        </row>
        <row r="86">
          <cell r="D86">
            <v>1845919369.01509</v>
          </cell>
        </row>
        <row r="87">
          <cell r="D87">
            <v>2032133821.62238</v>
          </cell>
        </row>
        <row r="88">
          <cell r="D88">
            <v>2180967663.1954598</v>
          </cell>
        </row>
        <row r="89">
          <cell r="D89">
            <v>2155932020.04351</v>
          </cell>
        </row>
        <row r="90">
          <cell r="D90">
            <v>2228206495.1386499</v>
          </cell>
        </row>
        <row r="91">
          <cell r="D91">
            <v>2136328450.3677101</v>
          </cell>
        </row>
        <row r="92">
          <cell r="D92">
            <v>2429296990.4127498</v>
          </cell>
        </row>
        <row r="93">
          <cell r="D93">
            <v>2395180811.2557402</v>
          </cell>
        </row>
        <row r="94">
          <cell r="D94">
            <v>2468013747.9637899</v>
          </cell>
        </row>
        <row r="95">
          <cell r="D95">
            <v>2577558298.2447701</v>
          </cell>
        </row>
        <row r="96">
          <cell r="D96">
            <v>2401324283.1473699</v>
          </cell>
        </row>
        <row r="97">
          <cell r="D97">
            <v>2514951496.1374798</v>
          </cell>
        </row>
        <row r="98">
          <cell r="D98">
            <v>2597245922.4703898</v>
          </cell>
        </row>
        <row r="99">
          <cell r="D99">
            <v>2826847611.4619002</v>
          </cell>
        </row>
        <row r="100">
          <cell r="D100">
            <v>2911306990.7481499</v>
          </cell>
        </row>
        <row r="101">
          <cell r="D101">
            <v>3042281765.5869799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C8">
            <v>0</v>
          </cell>
          <cell r="G8">
            <v>-2.2993984818192592E-3</v>
          </cell>
        </row>
        <row r="9">
          <cell r="C9">
            <v>0</v>
          </cell>
          <cell r="G9">
            <v>-1.2821983719008556E-2</v>
          </cell>
        </row>
        <row r="10">
          <cell r="C10">
            <v>0</v>
          </cell>
          <cell r="G10">
            <v>5.9770176343743042E-3</v>
          </cell>
        </row>
        <row r="11">
          <cell r="C11">
            <v>0</v>
          </cell>
          <cell r="G11">
            <v>-7.468766221424894E-3</v>
          </cell>
        </row>
        <row r="12">
          <cell r="C12">
            <v>0</v>
          </cell>
          <cell r="G12">
            <v>-1.2257882482968885E-4</v>
          </cell>
        </row>
        <row r="13">
          <cell r="C13">
            <v>0</v>
          </cell>
          <cell r="G13">
            <v>1.4173898194102863E-2</v>
          </cell>
        </row>
        <row r="14">
          <cell r="C14">
            <v>0</v>
          </cell>
          <cell r="G14">
            <v>-4.0523352477198626E-3</v>
          </cell>
        </row>
        <row r="15">
          <cell r="C15">
            <v>0</v>
          </cell>
          <cell r="G15">
            <v>1.5984687638042283E-2</v>
          </cell>
        </row>
        <row r="16">
          <cell r="C16">
            <v>0</v>
          </cell>
          <cell r="G16">
            <v>3.724136372032838E-3</v>
          </cell>
        </row>
        <row r="17">
          <cell r="C17">
            <v>0</v>
          </cell>
          <cell r="G17">
            <v>9.1574346393352712E-4</v>
          </cell>
        </row>
        <row r="18">
          <cell r="C18">
            <v>0</v>
          </cell>
          <cell r="G18">
            <v>-1.7170350651692701E-2</v>
          </cell>
        </row>
        <row r="19">
          <cell r="C19">
            <v>0</v>
          </cell>
          <cell r="G19">
            <v>-5.4916705833202295E-3</v>
          </cell>
        </row>
        <row r="20">
          <cell r="C20">
            <v>0</v>
          </cell>
          <cell r="G20">
            <v>1.1982877402876735E-2</v>
          </cell>
        </row>
        <row r="21">
          <cell r="C21">
            <v>0</v>
          </cell>
          <cell r="G21">
            <v>-3.6459866210323266E-3</v>
          </cell>
        </row>
        <row r="22">
          <cell r="C22">
            <v>0</v>
          </cell>
          <cell r="G22">
            <v>1.0028156564530821E-2</v>
          </cell>
        </row>
        <row r="23">
          <cell r="C23">
            <v>0</v>
          </cell>
          <cell r="G23">
            <v>2.3219978982726985E-3</v>
          </cell>
        </row>
        <row r="24">
          <cell r="C24">
            <v>0</v>
          </cell>
          <cell r="G24">
            <v>-7.905772072900441E-3</v>
          </cell>
        </row>
        <row r="25">
          <cell r="C25">
            <v>0</v>
          </cell>
          <cell r="G25">
            <v>6.8046331902826829E-4</v>
          </cell>
        </row>
        <row r="26">
          <cell r="C26">
            <v>0</v>
          </cell>
          <cell r="G26">
            <v>1.0416229679365063E-2</v>
          </cell>
        </row>
        <row r="27">
          <cell r="C27">
            <v>0</v>
          </cell>
          <cell r="G27">
            <v>-4.5780918509883417E-3</v>
          </cell>
        </row>
        <row r="28">
          <cell r="C28">
            <v>0</v>
          </cell>
          <cell r="G28">
            <v>-2.5587727650365766E-3</v>
          </cell>
        </row>
        <row r="29">
          <cell r="C29">
            <v>0</v>
          </cell>
          <cell r="G29">
            <v>1.3248648512403038E-2</v>
          </cell>
        </row>
        <row r="30">
          <cell r="C30">
            <v>0</v>
          </cell>
          <cell r="G30">
            <v>2.5788298400660103E-2</v>
          </cell>
        </row>
        <row r="31">
          <cell r="C31">
            <v>0</v>
          </cell>
          <cell r="G31">
            <v>1.7655957378903686E-3</v>
          </cell>
        </row>
        <row r="32">
          <cell r="C32">
            <v>-5.1244425820350381E-3</v>
          </cell>
          <cell r="G32">
            <v>-7.0046155076994854E-3</v>
          </cell>
        </row>
        <row r="33">
          <cell r="C33">
            <v>-5.2385254084346133E-3</v>
          </cell>
          <cell r="G33">
            <v>-1.118454775557276E-3</v>
          </cell>
        </row>
        <row r="34">
          <cell r="C34">
            <v>-1.5816669282686657E-3</v>
          </cell>
          <cell r="G34">
            <v>-1.0961975088777165E-2</v>
          </cell>
        </row>
        <row r="35">
          <cell r="C35">
            <v>-3.7330765655735787E-2</v>
          </cell>
          <cell r="G35">
            <v>-2.7661754109579162E-3</v>
          </cell>
        </row>
        <row r="36">
          <cell r="C36">
            <v>6.1590923204526415E-2</v>
          </cell>
          <cell r="G36">
            <v>8.8252837373465898E-3</v>
          </cell>
        </row>
        <row r="37">
          <cell r="C37">
            <v>-1.5293158317001843E-2</v>
          </cell>
          <cell r="G37">
            <v>-1.4519146752834944E-3</v>
          </cell>
        </row>
        <row r="38">
          <cell r="C38">
            <v>2.6899123081089993E-3</v>
          </cell>
          <cell r="G38">
            <v>-2.8253394800702436E-3</v>
          </cell>
        </row>
        <row r="39">
          <cell r="C39">
            <v>-2.5116716183882448E-2</v>
          </cell>
          <cell r="G39">
            <v>-1.1260043225850169E-2</v>
          </cell>
        </row>
        <row r="40">
          <cell r="C40">
            <v>-4.4269364139087886E-3</v>
          </cell>
          <cell r="G40">
            <v>3.3924834897121059E-3</v>
          </cell>
        </row>
        <row r="41">
          <cell r="C41">
            <v>-4.8847082988844326E-3</v>
          </cell>
          <cell r="G41">
            <v>-1.0739852624577773E-2</v>
          </cell>
        </row>
        <row r="42">
          <cell r="C42">
            <v>-1.5335782327767555E-2</v>
          </cell>
          <cell r="G42">
            <v>-9.9086784031595654E-3</v>
          </cell>
        </row>
        <row r="43">
          <cell r="C43">
            <v>1.6854926098001322E-2</v>
          </cell>
          <cell r="G43">
            <v>8.270369597076499E-3</v>
          </cell>
        </row>
        <row r="44">
          <cell r="C44">
            <v>-1.7302050442488115E-3</v>
          </cell>
          <cell r="G44">
            <v>-8.1934637768575902E-3</v>
          </cell>
        </row>
        <row r="45">
          <cell r="C45">
            <v>-6.3314962371073813E-3</v>
          </cell>
          <cell r="G45">
            <v>1.239259954848082E-3</v>
          </cell>
        </row>
        <row r="46">
          <cell r="C46">
            <v>1.3055869541094722E-2</v>
          </cell>
          <cell r="G46">
            <v>1.4565985659976244E-2</v>
          </cell>
        </row>
        <row r="47">
          <cell r="C47">
            <v>-3.0688451676552653E-4</v>
          </cell>
          <cell r="G47">
            <v>-1.3006320698754292E-2</v>
          </cell>
        </row>
        <row r="48">
          <cell r="C48">
            <v>-2.1994867322581158E-3</v>
          </cell>
          <cell r="G48">
            <v>-2.5678968132579749E-3</v>
          </cell>
        </row>
        <row r="49">
          <cell r="C49">
            <v>1.6773177386015803E-3</v>
          </cell>
          <cell r="G49">
            <v>1.1023275459545179E-3</v>
          </cell>
        </row>
        <row r="50">
          <cell r="C50">
            <v>-1.7100240166720071E-2</v>
          </cell>
          <cell r="G50">
            <v>-1.3627144102109079E-2</v>
          </cell>
        </row>
        <row r="51">
          <cell r="C51">
            <v>3.6403620737150977E-3</v>
          </cell>
          <cell r="G51">
            <v>-2.1847603433972074E-3</v>
          </cell>
        </row>
        <row r="52">
          <cell r="C52">
            <v>-3.6554388239926627E-3</v>
          </cell>
          <cell r="G52">
            <v>2.5602742476158458E-3</v>
          </cell>
        </row>
        <row r="53">
          <cell r="C53">
            <v>5.7928249457774861E-3</v>
          </cell>
          <cell r="G53">
            <v>8.216850820825794E-4</v>
          </cell>
        </row>
        <row r="54">
          <cell r="C54">
            <v>7.3101555360162163E-3</v>
          </cell>
          <cell r="G54">
            <v>7.0869529616324201E-5</v>
          </cell>
        </row>
        <row r="55">
          <cell r="C55">
            <v>-2.0070908972937063E-2</v>
          </cell>
          <cell r="G55">
            <v>8.5609032526301476E-4</v>
          </cell>
        </row>
        <row r="56">
          <cell r="C56">
            <v>2.9386540617104995E-2</v>
          </cell>
          <cell r="G56">
            <v>-6.1933668594945646E-3</v>
          </cell>
        </row>
        <row r="57">
          <cell r="C57">
            <v>-2.3626081664711251E-2</v>
          </cell>
          <cell r="G57">
            <v>-5.7692505974703545E-3</v>
          </cell>
        </row>
        <row r="58">
          <cell r="C58">
            <v>1.3393057368825456E-2</v>
          </cell>
          <cell r="G58">
            <v>4.6700467744213991E-3</v>
          </cell>
        </row>
        <row r="59">
          <cell r="C59">
            <v>-2.5254538713321839E-3</v>
          </cell>
          <cell r="G59">
            <v>-2.8472651084548994E-3</v>
          </cell>
        </row>
        <row r="60">
          <cell r="C60">
            <v>-1.6654259201838162E-3</v>
          </cell>
          <cell r="G60">
            <v>7.9269204827765449E-3</v>
          </cell>
        </row>
        <row r="61">
          <cell r="C61">
            <v>3.0471768975206537E-3</v>
          </cell>
          <cell r="G61">
            <v>-1.17151258402447E-2</v>
          </cell>
        </row>
        <row r="62">
          <cell r="C62">
            <v>3.7498797452362176E-4</v>
          </cell>
          <cell r="G62">
            <v>2.3722133903434361E-3</v>
          </cell>
        </row>
        <row r="63">
          <cell r="C63">
            <v>3.9844987238815133E-3</v>
          </cell>
          <cell r="G63">
            <v>-3.0704860617166707E-3</v>
          </cell>
        </row>
        <row r="64">
          <cell r="C64">
            <v>-2.2586119720081621E-3</v>
          </cell>
          <cell r="G64">
            <v>-5.028817566824606E-3</v>
          </cell>
        </row>
        <row r="65">
          <cell r="C65">
            <v>1.5332079789784903E-3</v>
          </cell>
          <cell r="G65">
            <v>3.7001844780559789E-3</v>
          </cell>
        </row>
        <row r="66">
          <cell r="C66">
            <v>-4.6326084269582291E-3</v>
          </cell>
          <cell r="G66">
            <v>-2.1578101845738384E-3</v>
          </cell>
        </row>
        <row r="67">
          <cell r="C67">
            <v>1.8616677484830646E-3</v>
          </cell>
          <cell r="G67">
            <v>8.0152769376939936E-3</v>
          </cell>
        </row>
        <row r="68">
          <cell r="C68">
            <v>2.4611226700044453E-2</v>
          </cell>
          <cell r="G68">
            <v>-9.1082808709638252E-3</v>
          </cell>
        </row>
        <row r="69">
          <cell r="C69">
            <v>-1.9079095418762515E-2</v>
          </cell>
          <cell r="G69">
            <v>1.3844700586724823E-3</v>
          </cell>
        </row>
        <row r="70">
          <cell r="C70">
            <v>-2.530404575929901E-3</v>
          </cell>
          <cell r="G70">
            <v>-3.3733475779528233E-3</v>
          </cell>
        </row>
        <row r="71">
          <cell r="C71">
            <v>1.0734612682245848E-2</v>
          </cell>
          <cell r="G71">
            <v>3.6289863071625739E-4</v>
          </cell>
        </row>
        <row r="72">
          <cell r="C72">
            <v>-1.758659374776339E-2</v>
          </cell>
          <cell r="G72">
            <v>-2.7415542159070494E-4</v>
          </cell>
        </row>
        <row r="73">
          <cell r="C73">
            <v>1.3707658326157501E-2</v>
          </cell>
          <cell r="G73">
            <v>-3.541830678047142E-3</v>
          </cell>
        </row>
        <row r="74">
          <cell r="C74">
            <v>1.9052849251095516E-3</v>
          </cell>
          <cell r="G74">
            <v>-4.4036297826932636E-4</v>
          </cell>
        </row>
        <row r="75">
          <cell r="C75">
            <v>-5.9824563570680667E-3</v>
          </cell>
          <cell r="G75">
            <v>3.5303138783282506E-4</v>
          </cell>
        </row>
        <row r="76">
          <cell r="C76">
            <v>3.5591739821589696E-2</v>
          </cell>
          <cell r="G76">
            <v>2.5091862983632751E-3</v>
          </cell>
        </row>
        <row r="77">
          <cell r="C77">
            <v>-2.1109036056135344E-2</v>
          </cell>
          <cell r="G77">
            <v>-6.0414380976370197E-4</v>
          </cell>
        </row>
        <row r="78">
          <cell r="C78">
            <v>-4.8426850219759343E-3</v>
          </cell>
          <cell r="G78">
            <v>-4.0587971619964192E-3</v>
          </cell>
        </row>
        <row r="79">
          <cell r="C79">
            <v>3.805411478116083E-3</v>
          </cell>
          <cell r="G79">
            <v>-1.6456353638650834E-3</v>
          </cell>
        </row>
        <row r="80">
          <cell r="C80">
            <v>-1.4868400941056015E-3</v>
          </cell>
          <cell r="G80">
            <v>1.5906021691325378E-4</v>
          </cell>
        </row>
        <row r="81">
          <cell r="C81">
            <v>1.072902114527996E-2</v>
          </cell>
          <cell r="G81">
            <v>3.9696499140087216E-3</v>
          </cell>
        </row>
        <row r="82">
          <cell r="C82">
            <v>8.9000321685883677E-4</v>
          </cell>
          <cell r="G82">
            <v>9.9107123333097569E-4</v>
          </cell>
        </row>
        <row r="83">
          <cell r="C83">
            <v>-5.0907271704941581E-2</v>
          </cell>
          <cell r="G83">
            <v>-2.5397287366735188E-4</v>
          </cell>
        </row>
        <row r="84">
          <cell r="C84">
            <v>-0.2096947163836318</v>
          </cell>
          <cell r="G84">
            <v>-1.7028161675143316E-3</v>
          </cell>
        </row>
        <row r="85">
          <cell r="C85">
            <v>0.23437330002508849</v>
          </cell>
          <cell r="G85">
            <v>-9.8244824261390917E-3</v>
          </cell>
        </row>
        <row r="86">
          <cell r="C86">
            <v>7.0492837128944164E-2</v>
          </cell>
          <cell r="G86">
            <v>8.1873058119201758E-3</v>
          </cell>
        </row>
        <row r="87">
          <cell r="C87">
            <v>-2.2074794306780277E-2</v>
          </cell>
          <cell r="G87">
            <v>4.9717092951497843E-3</v>
          </cell>
        </row>
        <row r="88">
          <cell r="C88">
            <v>4.2972323859460371E-3</v>
          </cell>
          <cell r="G88">
            <v>8.3325731639418699E-3</v>
          </cell>
        </row>
        <row r="89">
          <cell r="C89">
            <v>-1.0999055954818093E-2</v>
          </cell>
          <cell r="G89">
            <v>2.5134696708475346E-3</v>
          </cell>
        </row>
        <row r="90">
          <cell r="C90">
            <v>-5.0964726769531232E-4</v>
          </cell>
          <cell r="G90">
            <v>2.5685173762817204E-3</v>
          </cell>
        </row>
        <row r="91">
          <cell r="C91">
            <v>1.741486135520276E-6</v>
          </cell>
          <cell r="G91">
            <v>-1.1780774200276234E-5</v>
          </cell>
        </row>
        <row r="92">
          <cell r="C92">
            <v>-2.5553652308022423E-3</v>
          </cell>
          <cell r="G92">
            <v>-5.5927129883124316E-3</v>
          </cell>
        </row>
        <row r="93">
          <cell r="C93">
            <v>-1.7953635916595156E-2</v>
          </cell>
          <cell r="G93">
            <v>-8.7020452734092313E-3</v>
          </cell>
        </row>
        <row r="94">
          <cell r="C94">
            <v>2.4497184574969744E-3</v>
          </cell>
          <cell r="G94">
            <v>4.6866643853400447E-3</v>
          </cell>
        </row>
        <row r="95">
          <cell r="C95">
            <v>-6.9371200567813762E-4</v>
          </cell>
          <cell r="G95">
            <v>-6.0603316905386562E-3</v>
          </cell>
        </row>
        <row r="96">
          <cell r="C96">
            <v>-1.5652410186320909E-3</v>
          </cell>
          <cell r="G96">
            <v>1.7381941120611089E-3</v>
          </cell>
        </row>
        <row r="97">
          <cell r="C97">
            <v>-1.3322606516863456E-4</v>
          </cell>
          <cell r="G97">
            <v>5.7828667241792697E-3</v>
          </cell>
        </row>
        <row r="98">
          <cell r="C98">
            <v>-1.3864112462403488E-2</v>
          </cell>
          <cell r="G98">
            <v>-9.0214156393765288E-3</v>
          </cell>
        </row>
        <row r="99">
          <cell r="C99">
            <v>-1.0880576768819372E-2</v>
          </cell>
          <cell r="G99">
            <v>-3.632379591514634E-3</v>
          </cell>
        </row>
        <row r="100">
          <cell r="C100">
            <v>1.9648656734562175E-2</v>
          </cell>
          <cell r="G100">
            <v>-4.8538475366347589E-3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7.6560139999999999</v>
          </cell>
        </row>
        <row r="3">
          <cell r="B3">
            <v>5.419543</v>
          </cell>
        </row>
        <row r="4">
          <cell r="B4">
            <v>4.8919889999999997</v>
          </cell>
        </row>
        <row r="5">
          <cell r="B5">
            <v>4.5297660000000004</v>
          </cell>
        </row>
        <row r="6">
          <cell r="B6">
            <v>4.2431190000000001</v>
          </cell>
        </row>
        <row r="7">
          <cell r="B7">
            <v>4.8163720000000003</v>
          </cell>
        </row>
        <row r="8">
          <cell r="B8">
            <v>4.3111949999999997</v>
          </cell>
        </row>
        <row r="9">
          <cell r="B9">
            <v>3.5941209999999999</v>
          </cell>
        </row>
        <row r="10">
          <cell r="B10">
            <v>3.3223220499999995</v>
          </cell>
        </row>
        <row r="11">
          <cell r="B11">
            <v>3.5698703699999998</v>
          </cell>
        </row>
        <row r="12">
          <cell r="B12">
            <v>2.59245378</v>
          </cell>
        </row>
        <row r="13">
          <cell r="B13">
            <v>2.0273133200000002</v>
          </cell>
        </row>
        <row r="14">
          <cell r="B14">
            <v>1.3233812599999999</v>
          </cell>
        </row>
        <row r="15">
          <cell r="B15">
            <v>1.58578581</v>
          </cell>
        </row>
        <row r="16">
          <cell r="B16">
            <v>1.46886842</v>
          </cell>
        </row>
        <row r="17">
          <cell r="B17">
            <v>1.2239491899999999</v>
          </cell>
        </row>
        <row r="18">
          <cell r="B18">
            <v>1.0711517100000001</v>
          </cell>
        </row>
        <row r="19">
          <cell r="B19">
            <v>0.82537996999999985</v>
          </cell>
        </row>
        <row r="20">
          <cell r="B20">
            <v>1.2510481600000001</v>
          </cell>
        </row>
        <row r="21">
          <cell r="B21">
            <v>1.31514665</v>
          </cell>
        </row>
        <row r="22">
          <cell r="B22">
            <v>1.94492792</v>
          </cell>
        </row>
        <row r="23">
          <cell r="B23">
            <v>1.4642601399999997</v>
          </cell>
        </row>
        <row r="24">
          <cell r="B24">
            <v>1.7457370800000001</v>
          </cell>
        </row>
        <row r="25">
          <cell r="B25">
            <v>3.5595393300000002</v>
          </cell>
        </row>
        <row r="26">
          <cell r="B26">
            <v>4.0354934399999998</v>
          </cell>
        </row>
        <row r="27">
          <cell r="B27">
            <v>2.6513980400000001</v>
          </cell>
        </row>
        <row r="28">
          <cell r="B28">
            <v>1.7182707299999997</v>
          </cell>
        </row>
        <row r="29">
          <cell r="B29">
            <v>1.5183646899999999</v>
          </cell>
        </row>
        <row r="30">
          <cell r="B30">
            <v>1.5195605890269153</v>
          </cell>
        </row>
        <row r="31">
          <cell r="B31">
            <v>1.5321856637806635</v>
          </cell>
        </row>
        <row r="32">
          <cell r="B32">
            <v>1.2784192424242429</v>
          </cell>
        </row>
        <row r="33">
          <cell r="B33">
            <v>1.0748663702239789</v>
          </cell>
        </row>
        <row r="34">
          <cell r="B34">
            <v>1.1522178002070393</v>
          </cell>
        </row>
        <row r="35">
          <cell r="B35">
            <v>1.0372364430014429</v>
          </cell>
        </row>
        <row r="36">
          <cell r="B36">
            <v>1.4310870437292171</v>
          </cell>
        </row>
        <row r="37">
          <cell r="B37">
            <v>1.6249093434343433</v>
          </cell>
        </row>
        <row r="38">
          <cell r="B38">
            <v>1.3033531818181816</v>
          </cell>
        </row>
        <row r="39">
          <cell r="B39">
            <v>1.3215842305037961</v>
          </cell>
        </row>
        <row r="40">
          <cell r="B40">
            <v>1.1528417068511199</v>
          </cell>
        </row>
        <row r="41">
          <cell r="B41">
            <v>0.99811112993286899</v>
          </cell>
        </row>
        <row r="42">
          <cell r="B42">
            <v>0.95544490269151139</v>
          </cell>
        </row>
        <row r="43">
          <cell r="B43">
            <v>1.0434094822134385</v>
          </cell>
        </row>
        <row r="44">
          <cell r="B44">
            <v>1.3008320553359685</v>
          </cell>
        </row>
        <row r="45">
          <cell r="B45">
            <v>1.2442546976284583</v>
          </cell>
        </row>
        <row r="46">
          <cell r="B46">
            <v>1.1833453322981367</v>
          </cell>
        </row>
        <row r="47">
          <cell r="B47">
            <v>0.89776992784992782</v>
          </cell>
        </row>
        <row r="48">
          <cell r="B48">
            <v>0.85671649131062166</v>
          </cell>
        </row>
        <row r="49">
          <cell r="B49">
            <v>1.1062462463768115</v>
          </cell>
        </row>
        <row r="50">
          <cell r="B50">
            <v>1.5690916515151514</v>
          </cell>
        </row>
        <row r="51">
          <cell r="B51">
            <v>1.5032081529581529</v>
          </cell>
        </row>
        <row r="52">
          <cell r="B52">
            <v>2.0176971347010477</v>
          </cell>
        </row>
        <row r="53">
          <cell r="B53">
            <v>2.2492262321977536</v>
          </cell>
        </row>
        <row r="54">
          <cell r="B54">
            <v>2.6687705866114557</v>
          </cell>
        </row>
        <row r="55">
          <cell r="B55">
            <v>2.2482277056277056</v>
          </cell>
        </row>
        <row r="56">
          <cell r="B56">
            <v>1.7893675983436856</v>
          </cell>
        </row>
        <row r="57">
          <cell r="B57">
            <v>1.7955234415584416</v>
          </cell>
        </row>
        <row r="58">
          <cell r="B58">
            <v>1.4453956910408434</v>
          </cell>
        </row>
        <row r="59">
          <cell r="B59">
            <v>1.29940125428195</v>
          </cell>
        </row>
        <row r="60">
          <cell r="B60">
            <v>1.2718898343685299</v>
          </cell>
        </row>
        <row r="61">
          <cell r="B61">
            <v>1.1330754761904762</v>
          </cell>
        </row>
        <row r="62">
          <cell r="B62">
            <v>0.99263565480895921</v>
          </cell>
        </row>
        <row r="63">
          <cell r="B63">
            <v>1.1297002415458934</v>
          </cell>
        </row>
        <row r="64">
          <cell r="B64">
            <v>1.1027326903820813</v>
          </cell>
        </row>
        <row r="65">
          <cell r="B65">
            <v>1.3238616983499594</v>
          </cell>
        </row>
        <row r="66">
          <cell r="B66">
            <v>1.2067830179434094</v>
          </cell>
        </row>
        <row r="67">
          <cell r="B67">
            <v>1.0387902180500657</v>
          </cell>
        </row>
        <row r="68">
          <cell r="B68">
            <v>0.89996956866804689</v>
          </cell>
        </row>
        <row r="69">
          <cell r="B69">
            <v>0.82507250370004381</v>
          </cell>
        </row>
        <row r="70">
          <cell r="B70">
            <v>1.2424949555764164</v>
          </cell>
        </row>
        <row r="71">
          <cell r="B71">
            <v>2.0584814051226554</v>
          </cell>
        </row>
        <row r="72">
          <cell r="B72">
            <v>1.3157374341439239</v>
          </cell>
        </row>
        <row r="73">
          <cell r="B73">
            <v>1.0439103505922578</v>
          </cell>
        </row>
        <row r="74">
          <cell r="B74">
            <v>1.0898371511680471</v>
          </cell>
        </row>
        <row r="75">
          <cell r="B75">
            <v>1.3069566677489175</v>
          </cell>
        </row>
        <row r="76">
          <cell r="B76">
            <v>1.4323285454545454</v>
          </cell>
        </row>
        <row r="77">
          <cell r="B77">
            <v>1.8443149406606438</v>
          </cell>
        </row>
        <row r="78">
          <cell r="B78">
            <v>2.0957196768633541</v>
          </cell>
        </row>
        <row r="79">
          <cell r="B79">
            <v>2.3803945003607505</v>
          </cell>
        </row>
        <row r="80">
          <cell r="B80">
            <v>2.7627129823451906</v>
          </cell>
        </row>
        <row r="81">
          <cell r="B81">
            <v>3.1416270227272731</v>
          </cell>
        </row>
        <row r="82">
          <cell r="B82">
            <v>2.8249901599802367</v>
          </cell>
        </row>
        <row r="83">
          <cell r="B83">
            <v>2.7555820034584979</v>
          </cell>
        </row>
        <row r="84">
          <cell r="B84">
            <v>2.1894038754313319</v>
          </cell>
        </row>
        <row r="85">
          <cell r="B85">
            <v>2.0731613113636369</v>
          </cell>
        </row>
        <row r="86">
          <cell r="B86">
            <v>1.7198565917874395</v>
          </cell>
        </row>
        <row r="87">
          <cell r="B87">
            <v>1.8721852479907772</v>
          </cell>
        </row>
        <row r="88">
          <cell r="B88">
            <v>1.8891517898011168</v>
          </cell>
        </row>
        <row r="89">
          <cell r="B89">
            <v>1.9963813949231441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41.379709053745103</v>
          </cell>
        </row>
        <row r="3">
          <cell r="B3">
            <v>41.949320961519803</v>
          </cell>
        </row>
        <row r="4">
          <cell r="B4">
            <v>42.668582698768098</v>
          </cell>
        </row>
        <row r="5">
          <cell r="B5">
            <v>43.617902343875599</v>
          </cell>
        </row>
        <row r="6">
          <cell r="B6">
            <v>44.163487023576799</v>
          </cell>
        </row>
        <row r="7">
          <cell r="B7">
            <v>44.995489699117599</v>
          </cell>
        </row>
        <row r="8">
          <cell r="B8">
            <v>45.654128400947101</v>
          </cell>
        </row>
        <row r="9">
          <cell r="B9">
            <v>46.235599002790302</v>
          </cell>
        </row>
        <row r="10">
          <cell r="B10">
            <v>47.124981889112703</v>
          </cell>
        </row>
        <row r="11">
          <cell r="B11">
            <v>47.580591885210303</v>
          </cell>
        </row>
        <row r="12">
          <cell r="B12">
            <v>48.205711542834003</v>
          </cell>
        </row>
        <row r="13">
          <cell r="B13">
            <v>48.944711497815</v>
          </cell>
        </row>
        <row r="14">
          <cell r="B14">
            <v>49.833557482502798</v>
          </cell>
        </row>
        <row r="15">
          <cell r="B15">
            <v>50.589453595814902</v>
          </cell>
        </row>
        <row r="16">
          <cell r="B16">
            <v>51.313249775181603</v>
          </cell>
        </row>
        <row r="17">
          <cell r="B17">
            <v>51.965959791457003</v>
          </cell>
        </row>
        <row r="18">
          <cell r="B18">
            <v>52.434566453952698</v>
          </cell>
        </row>
        <row r="19">
          <cell r="B19">
            <v>53.2565595530371</v>
          </cell>
        </row>
        <row r="20">
          <cell r="B20">
            <v>53.834177140738397</v>
          </cell>
        </row>
        <row r="21">
          <cell r="B21">
            <v>54.657230690477299</v>
          </cell>
        </row>
        <row r="22">
          <cell r="B22">
            <v>55.679245234080298</v>
          </cell>
        </row>
        <row r="23">
          <cell r="B23">
            <v>56.4466783629736</v>
          </cell>
        </row>
        <row r="24">
          <cell r="B24">
            <v>57.502071127549399</v>
          </cell>
        </row>
        <row r="25">
          <cell r="B25">
            <v>58.518479288553898</v>
          </cell>
        </row>
        <row r="26">
          <cell r="B26">
            <v>59.3827867813621</v>
          </cell>
        </row>
        <row r="27">
          <cell r="B27">
            <v>60.231920874431999</v>
          </cell>
        </row>
        <row r="28">
          <cell r="B28">
            <v>61.200534848121002</v>
          </cell>
        </row>
        <row r="29">
          <cell r="B29">
            <v>62.067310061056197</v>
          </cell>
        </row>
        <row r="30">
          <cell r="B30">
            <v>63.321056925906703</v>
          </cell>
        </row>
        <row r="31">
          <cell r="B31">
            <v>64.311353105644699</v>
          </cell>
        </row>
        <row r="32">
          <cell r="B32">
            <v>65.181245434533807</v>
          </cell>
        </row>
        <row r="33">
          <cell r="B33">
            <v>65.491024869065001</v>
          </cell>
        </row>
        <row r="34">
          <cell r="B34">
            <v>66.980976557648702</v>
          </cell>
        </row>
        <row r="35">
          <cell r="B35">
            <v>67.664907612179803</v>
          </cell>
        </row>
        <row r="36">
          <cell r="B36">
            <v>68.437512030964697</v>
          </cell>
        </row>
        <row r="37">
          <cell r="B37">
            <v>69.199861858612906</v>
          </cell>
        </row>
        <row r="38">
          <cell r="B38">
            <v>69.5638571660362</v>
          </cell>
        </row>
        <row r="39">
          <cell r="B39">
            <v>70.404875580088998</v>
          </cell>
        </row>
        <row r="40">
          <cell r="B40">
            <v>71.073090543909402</v>
          </cell>
        </row>
        <row r="41">
          <cell r="B41">
            <v>71.921568261835205</v>
          </cell>
        </row>
        <row r="42">
          <cell r="B42">
            <v>72.561123534496005</v>
          </cell>
        </row>
        <row r="43">
          <cell r="B43">
            <v>73.144583683608204</v>
          </cell>
        </row>
        <row r="44">
          <cell r="B44">
            <v>73.937615271450497</v>
          </cell>
        </row>
        <row r="45">
          <cell r="B45">
            <v>74.5596033668986</v>
          </cell>
        </row>
        <row r="46">
          <cell r="B46">
            <v>75.391920371192597</v>
          </cell>
        </row>
        <row r="47">
          <cell r="B47">
            <v>76.124054876807705</v>
          </cell>
        </row>
        <row r="48">
          <cell r="B48">
            <v>76.898075728923004</v>
          </cell>
        </row>
        <row r="49">
          <cell r="B49">
            <v>77.821855499204901</v>
          </cell>
        </row>
        <row r="50">
          <cell r="B50">
            <v>77.583489340134307</v>
          </cell>
        </row>
        <row r="51">
          <cell r="B51">
            <v>78.876879587482406</v>
          </cell>
        </row>
        <row r="52">
          <cell r="B52">
            <v>79.533397097756506</v>
          </cell>
        </row>
        <row r="53">
          <cell r="B53">
            <v>80.265346829911394</v>
          </cell>
        </row>
        <row r="54">
          <cell r="B54">
            <v>80.925835283344497</v>
          </cell>
        </row>
        <row r="55">
          <cell r="B55">
            <v>81.655012788505005</v>
          </cell>
        </row>
        <row r="56">
          <cell r="B56">
            <v>82.524706167458703</v>
          </cell>
        </row>
        <row r="57">
          <cell r="B57">
            <v>83.297440585221494</v>
          </cell>
        </row>
        <row r="58">
          <cell r="B58">
            <v>83.557430374843804</v>
          </cell>
        </row>
        <row r="59">
          <cell r="B59">
            <v>84.748432322846696</v>
          </cell>
        </row>
        <row r="60">
          <cell r="B60">
            <v>85.737258877365505</v>
          </cell>
        </row>
        <row r="61">
          <cell r="B61">
            <v>86.777021092598602</v>
          </cell>
        </row>
        <row r="62">
          <cell r="B62">
            <v>87.902399647749803</v>
          </cell>
        </row>
        <row r="63">
          <cell r="B63">
            <v>88.913106833060894</v>
          </cell>
        </row>
        <row r="64">
          <cell r="B64">
            <v>89.805186504375499</v>
          </cell>
        </row>
        <row r="65">
          <cell r="B65">
            <v>90.968292155303402</v>
          </cell>
        </row>
        <row r="66">
          <cell r="B66">
            <v>92.744758124549904</v>
          </cell>
        </row>
        <row r="67">
          <cell r="B67">
            <v>93.862916053529304</v>
          </cell>
        </row>
        <row r="68">
          <cell r="B68">
            <v>94.817573421551302</v>
          </cell>
        </row>
        <row r="69">
          <cell r="B69">
            <v>95.952414011319604</v>
          </cell>
        </row>
        <row r="70">
          <cell r="B70">
            <v>96.930820054924695</v>
          </cell>
        </row>
        <row r="71">
          <cell r="B71">
            <v>98.181071639790005</v>
          </cell>
        </row>
        <row r="72">
          <cell r="B72">
            <v>99.187657490953995</v>
          </cell>
        </row>
        <row r="73">
          <cell r="B73">
            <v>100</v>
          </cell>
        </row>
        <row r="74">
          <cell r="B74">
            <v>101.28892596956101</v>
          </cell>
        </row>
        <row r="75">
          <cell r="B75">
            <v>102.41031534628</v>
          </cell>
        </row>
        <row r="76">
          <cell r="B76">
            <v>103.723825651328</v>
          </cell>
        </row>
        <row r="77">
          <cell r="B77">
            <v>104.263266515444</v>
          </cell>
        </row>
        <row r="78">
          <cell r="B78">
            <v>105.150980142685</v>
          </cell>
        </row>
        <row r="79">
          <cell r="B79">
            <v>105.00675419434999</v>
          </cell>
        </row>
        <row r="80">
          <cell r="B80">
            <v>107.38753800841</v>
          </cell>
        </row>
        <row r="81">
          <cell r="B81">
            <v>110.086335990251</v>
          </cell>
        </row>
        <row r="82">
          <cell r="B82">
            <v>108.715151634623</v>
          </cell>
        </row>
        <row r="83">
          <cell r="B83">
            <v>109.84015479043801</v>
          </cell>
        </row>
        <row r="84">
          <cell r="B84">
            <v>111.508811294539</v>
          </cell>
        </row>
        <row r="85">
          <cell r="B85">
            <v>113.747643078886</v>
          </cell>
        </row>
        <row r="86">
          <cell r="B86">
            <v>115.02227224825501</v>
          </cell>
        </row>
        <row r="87">
          <cell r="B87">
            <v>117.233273726785</v>
          </cell>
        </row>
        <row r="88">
          <cell r="B88">
            <v>118.733702662677</v>
          </cell>
        </row>
        <row r="89">
          <cell r="B89">
            <v>121.21975675528</v>
          </cell>
        </row>
        <row r="90">
          <cell r="B90">
            <v>127.167614670334</v>
          </cell>
        </row>
        <row r="91">
          <cell r="B91">
            <v>129.78158350785299</v>
          </cell>
        </row>
        <row r="92">
          <cell r="B92">
            <v>132.567183191646</v>
          </cell>
        </row>
        <row r="93">
          <cell r="B93">
            <v>135.175251190663</v>
          </cell>
        </row>
        <row r="94">
          <cell r="B94">
            <v>138.26274142393501</v>
          </cell>
        </row>
        <row r="95">
          <cell r="B95">
            <v>140.99898245370301</v>
          </cell>
        </row>
        <row r="96">
          <cell r="B96">
            <v>143.95407664924099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rterly"/>
    </sheetNames>
    <sheetDataSet>
      <sheetData sheetId="0"/>
      <sheetData sheetId="1">
        <row r="272">
          <cell r="B272">
            <v>0.12</v>
          </cell>
        </row>
        <row r="273">
          <cell r="B273">
            <v>0.77</v>
          </cell>
        </row>
        <row r="274">
          <cell r="B274">
            <v>2.19</v>
          </cell>
        </row>
        <row r="275">
          <cell r="B275">
            <v>3.65</v>
          </cell>
        </row>
        <row r="276">
          <cell r="B276">
            <v>4.5199999999999996</v>
          </cell>
        </row>
        <row r="277">
          <cell r="B277">
            <v>4.99</v>
          </cell>
        </row>
        <row r="278">
          <cell r="B278">
            <v>5.26</v>
          </cell>
        </row>
        <row r="279">
          <cell r="B279">
            <v>5.33</v>
          </cell>
        </row>
        <row r="280">
          <cell r="B280">
            <v>5.33</v>
          </cell>
        </row>
        <row r="281">
          <cell r="B281">
            <v>5.33</v>
          </cell>
        </row>
        <row r="282">
          <cell r="B282">
            <v>5.26</v>
          </cell>
        </row>
        <row r="283">
          <cell r="B283">
            <v>4.6500000000000004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  <sheetName val="Raw Data"/>
      <sheetName val="Data"/>
      <sheetName val="Anual"/>
    </sheetNames>
    <sheetDataSet>
      <sheetData sheetId="0" refreshError="1"/>
      <sheetData sheetId="1"/>
      <sheetData sheetId="2">
        <row r="4">
          <cell r="D4">
            <v>7.8994193840930121E-2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ALME"/>
    </sheetNames>
    <sheetDataSet>
      <sheetData sheetId="0">
        <row r="8">
          <cell r="C8">
            <v>1</v>
          </cell>
        </row>
        <row r="9">
          <cell r="C9">
            <v>0.9874796287012223</v>
          </cell>
          <cell r="D9">
            <v>-1.2520371298777699E-2</v>
          </cell>
        </row>
        <row r="10">
          <cell r="C10">
            <v>0.99661574598404368</v>
          </cell>
          <cell r="D10">
            <v>9.2519551971290692E-3</v>
          </cell>
        </row>
        <row r="11">
          <cell r="C11">
            <v>1.0140185258371608</v>
          </cell>
          <cell r="D11">
            <v>1.7461875274641381E-2</v>
          </cell>
        </row>
        <row r="12">
          <cell r="C12">
            <v>1.0259054492438704</v>
          </cell>
          <cell r="D12">
            <v>1.1722589976249198E-2</v>
          </cell>
        </row>
        <row r="13">
          <cell r="C13">
            <v>1.0288696390492136</v>
          </cell>
          <cell r="D13">
            <v>2.8893401507203986E-3</v>
          </cell>
        </row>
        <row r="14">
          <cell r="C14">
            <v>1.0021857862448522</v>
          </cell>
          <cell r="D14">
            <v>-2.5935115384510876E-2</v>
          </cell>
        </row>
        <row r="15">
          <cell r="C15">
            <v>1.006956196296229</v>
          </cell>
          <cell r="D15">
            <v>4.7600056964001158E-3</v>
          </cell>
        </row>
        <row r="16">
          <cell r="C16">
            <v>1.0195162279127641</v>
          </cell>
          <cell r="D16">
            <v>1.2473265135795497E-2</v>
          </cell>
        </row>
        <row r="17">
          <cell r="C17">
            <v>1.008237056980984</v>
          </cell>
          <cell r="D17">
            <v>-1.1063257869736609E-2</v>
          </cell>
        </row>
        <row r="18">
          <cell r="C18">
            <v>1.0307199883812026</v>
          </cell>
          <cell r="D18">
            <v>2.2299251197471781E-2</v>
          </cell>
        </row>
        <row r="19">
          <cell r="C19">
            <v>1.0522094567514009</v>
          </cell>
          <cell r="D19">
            <v>2.0848987709987554E-2</v>
          </cell>
        </row>
        <row r="20">
          <cell r="C20">
            <v>1.0416737771285651</v>
          </cell>
          <cell r="D20">
            <v>-1.0012910980066292E-2</v>
          </cell>
        </row>
        <row r="21">
          <cell r="C21">
            <v>1.0620683972902507</v>
          </cell>
          <cell r="D21">
            <v>1.9578701710150082E-2</v>
          </cell>
        </row>
        <row r="22">
          <cell r="C22">
            <v>1.0836154010509984</v>
          </cell>
          <cell r="D22">
            <v>2.0287774135566483E-2</v>
          </cell>
        </row>
        <row r="23">
          <cell r="C23">
            <v>1.0799484974465179</v>
          </cell>
          <cell r="D23">
            <v>-3.383953015916874E-3</v>
          </cell>
        </row>
        <row r="24">
          <cell r="C24">
            <v>1.1032626197315667</v>
          </cell>
          <cell r="D24">
            <v>2.1588179751325098E-2</v>
          </cell>
        </row>
        <row r="25">
          <cell r="C25">
            <v>1.1022317307678879</v>
          </cell>
          <cell r="D25">
            <v>-9.3440033700187275E-4</v>
          </cell>
        </row>
        <row r="26">
          <cell r="C26">
            <v>1.0958277066421256</v>
          </cell>
          <cell r="D26">
            <v>-5.8100524118470664E-3</v>
          </cell>
        </row>
        <row r="27">
          <cell r="C27">
            <v>1.1037184340877637</v>
          </cell>
          <cell r="D27">
            <v>7.2007008016041762E-3</v>
          </cell>
        </row>
        <row r="28">
          <cell r="C28">
            <v>1.1214479926153604</v>
          </cell>
          <cell r="D28">
            <v>1.6063479579599749E-2</v>
          </cell>
        </row>
        <row r="29">
          <cell r="C29">
            <v>1.1351257748774231</v>
          </cell>
          <cell r="D29">
            <v>1.2196537291189191E-2</v>
          </cell>
        </row>
        <row r="30">
          <cell r="C30">
            <v>1.1377184983263067</v>
          </cell>
          <cell r="D30">
            <v>2.2840847298737366E-3</v>
          </cell>
        </row>
        <row r="31">
          <cell r="C31">
            <v>1.1466440249077967</v>
          </cell>
          <cell r="D31">
            <v>7.8451098357110727E-3</v>
          </cell>
        </row>
        <row r="32">
          <cell r="C32">
            <v>1.1606826602018485</v>
          </cell>
          <cell r="D32">
            <v>1.2243237647517224E-2</v>
          </cell>
        </row>
        <row r="33">
          <cell r="C33">
            <v>1.1851913400858283</v>
          </cell>
          <cell r="D33">
            <v>2.1115745693760513E-2</v>
          </cell>
        </row>
        <row r="34">
          <cell r="C34">
            <v>1.2162442516977827</v>
          </cell>
          <cell r="D34">
            <v>2.6200758106877275E-2</v>
          </cell>
        </row>
        <row r="35">
          <cell r="C35">
            <v>1.20667298811168</v>
          </cell>
          <cell r="D35">
            <v>-7.8695242117213793E-3</v>
          </cell>
        </row>
        <row r="36">
          <cell r="C36">
            <v>1.2345072694290171</v>
          </cell>
          <cell r="D36">
            <v>2.3066963122208461E-2</v>
          </cell>
        </row>
        <row r="37">
          <cell r="C37">
            <v>1.2253398707688095</v>
          </cell>
          <cell r="D37">
            <v>-7.4259576166350039E-3</v>
          </cell>
        </row>
        <row r="38">
          <cell r="C38">
            <v>1.2322195394096478</v>
          </cell>
          <cell r="D38">
            <v>5.6144983159014394E-3</v>
          </cell>
        </row>
        <row r="39">
          <cell r="C39">
            <v>1.2343285187010966</v>
          </cell>
          <cell r="D39">
            <v>1.7115288501747816E-3</v>
          </cell>
        </row>
        <row r="40">
          <cell r="C40">
            <v>1.2253513219873169</v>
          </cell>
          <cell r="D40">
            <v>-7.2729395600666935E-3</v>
          </cell>
        </row>
        <row r="41">
          <cell r="C41">
            <v>1.2220676152558161</v>
          </cell>
          <cell r="D41">
            <v>-2.6798083721615296E-3</v>
          </cell>
        </row>
        <row r="42">
          <cell r="C42">
            <v>1.2293405354980791</v>
          </cell>
          <cell r="D42">
            <v>5.9513239296016263E-3</v>
          </cell>
        </row>
        <row r="43">
          <cell r="C43">
            <v>1.2412579023881376</v>
          </cell>
          <cell r="D43">
            <v>9.6941136698385222E-3</v>
          </cell>
        </row>
        <row r="44">
          <cell r="C44">
            <v>1.2374256543603306</v>
          </cell>
          <cell r="D44">
            <v>-3.0873906385078254E-3</v>
          </cell>
        </row>
        <row r="45">
          <cell r="C45">
            <v>1.2429848019986565</v>
          </cell>
          <cell r="D45">
            <v>4.4925104136455118E-3</v>
          </cell>
        </row>
        <row r="46">
          <cell r="C46">
            <v>1.2365386038730255</v>
          </cell>
          <cell r="D46">
            <v>-5.1860635104031827E-3</v>
          </cell>
        </row>
        <row r="47">
          <cell r="C47">
            <v>1.2368190190774506</v>
          </cell>
          <cell r="D47">
            <v>2.2677432273177089E-4</v>
          </cell>
        </row>
        <row r="48">
          <cell r="C48">
            <v>1.2415469758309465</v>
          </cell>
          <cell r="D48">
            <v>3.8226746844680637E-3</v>
          </cell>
        </row>
        <row r="49">
          <cell r="C49">
            <v>1.2413458812620359</v>
          </cell>
          <cell r="D49">
            <v>-1.6197097075287825E-4</v>
          </cell>
        </row>
        <row r="50">
          <cell r="C50">
            <v>1.2513444708070733</v>
          </cell>
          <cell r="D50">
            <v>8.0546362588904685E-3</v>
          </cell>
        </row>
        <row r="51">
          <cell r="C51">
            <v>1.2564617689898208</v>
          </cell>
          <cell r="D51">
            <v>4.0894400399971165E-3</v>
          </cell>
        </row>
        <row r="52">
          <cell r="C52">
            <v>1.2494633986937231</v>
          </cell>
          <cell r="D52">
            <v>-5.5699030952005568E-3</v>
          </cell>
        </row>
        <row r="53">
          <cell r="C53">
            <v>1.2818396242883137</v>
          </cell>
          <cell r="D53">
            <v>2.5912104050778151E-2</v>
          </cell>
        </row>
        <row r="54">
          <cell r="C54">
            <v>1.27813473615415</v>
          </cell>
          <cell r="D54">
            <v>-2.8902899114393588E-3</v>
          </cell>
        </row>
        <row r="55">
          <cell r="C55">
            <v>1.288858383339315</v>
          </cell>
          <cell r="D55">
            <v>8.3900756953307898E-3</v>
          </cell>
        </row>
        <row r="56">
          <cell r="C56">
            <v>1.305960079935091</v>
          </cell>
          <cell r="D56">
            <v>1.3268871752587064E-2</v>
          </cell>
        </row>
        <row r="57">
          <cell r="C57">
            <v>1.2878163224551413</v>
          </cell>
          <cell r="D57">
            <v>-1.3893041417354368E-2</v>
          </cell>
        </row>
        <row r="58">
          <cell r="C58">
            <v>1.3039153391864886</v>
          </cell>
          <cell r="D58">
            <v>1.2501019322891826E-2</v>
          </cell>
        </row>
        <row r="59">
          <cell r="C59">
            <v>1.3056201742540299</v>
          </cell>
          <cell r="D59">
            <v>1.307473741818832E-3</v>
          </cell>
        </row>
        <row r="60">
          <cell r="C60">
            <v>1.3050696778716373</v>
          </cell>
          <cell r="D60">
            <v>-4.2163593459110249E-4</v>
          </cell>
        </row>
        <row r="61">
          <cell r="C61">
            <v>1.3179559295666272</v>
          </cell>
          <cell r="D61">
            <v>9.8739951693653794E-3</v>
          </cell>
        </row>
        <row r="62">
          <cell r="C62">
            <v>1.3081042507760992</v>
          </cell>
          <cell r="D62">
            <v>-7.474968297132345E-3</v>
          </cell>
        </row>
        <row r="63">
          <cell r="C63">
            <v>1.3251838828288978</v>
          </cell>
          <cell r="D63">
            <v>1.3056782013104229E-2</v>
          </cell>
        </row>
        <row r="64">
          <cell r="C64">
            <v>1.3182089735658395</v>
          </cell>
          <cell r="D64">
            <v>-5.2633520173582804E-3</v>
          </cell>
        </row>
        <row r="65">
          <cell r="C65">
            <v>1.3043119423640621</v>
          </cell>
          <cell r="D65">
            <v>-1.0542358215166026E-2</v>
          </cell>
        </row>
        <row r="66">
          <cell r="C66">
            <v>1.2988326739572758</v>
          </cell>
          <cell r="D66">
            <v>-4.2008880152206718E-3</v>
          </cell>
        </row>
        <row r="67">
          <cell r="C67">
            <v>1.2896071813104941</v>
          </cell>
          <cell r="D67">
            <v>-7.1029108150424403E-3</v>
          </cell>
        </row>
        <row r="68">
          <cell r="C68">
            <v>1.2831654519530613</v>
          </cell>
          <cell r="D68">
            <v>-4.9951097130885858E-3</v>
          </cell>
        </row>
        <row r="69">
          <cell r="C69">
            <v>1.2577180514494868</v>
          </cell>
          <cell r="D69">
            <v>-1.9831737571208707E-2</v>
          </cell>
        </row>
        <row r="70">
          <cell r="C70">
            <v>1.2485277503522645</v>
          </cell>
          <cell r="D70">
            <v>-7.3071234738427693E-3</v>
          </cell>
        </row>
        <row r="71">
          <cell r="C71">
            <v>1.2436590274005315</v>
          </cell>
          <cell r="D71">
            <v>-3.8995712753355782E-3</v>
          </cell>
        </row>
        <row r="72">
          <cell r="C72">
            <v>1.2722451789671838</v>
          </cell>
          <cell r="D72">
            <v>2.2985521703969392E-2</v>
          </cell>
        </row>
        <row r="73">
          <cell r="C73">
            <v>1.2918337450651531</v>
          </cell>
          <cell r="D73">
            <v>1.5396848360527127E-2</v>
          </cell>
        </row>
        <row r="74">
          <cell r="C74">
            <v>1.2945253400104177</v>
          </cell>
          <cell r="D74">
            <v>2.0835459327073202E-3</v>
          </cell>
        </row>
        <row r="75">
          <cell r="C75">
            <v>1.3199230254677894</v>
          </cell>
          <cell r="D75">
            <v>1.96193034407246E-2</v>
          </cell>
        </row>
        <row r="76">
          <cell r="C76">
            <v>1.3198255504614702</v>
          </cell>
          <cell r="D76">
            <v>-7.3849008190962628E-5</v>
          </cell>
        </row>
        <row r="77">
          <cell r="C77">
            <v>1.3382575434901915</v>
          </cell>
          <cell r="D77">
            <v>1.3965476742192617E-2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rterly"/>
    </sheetNames>
    <sheetDataSet>
      <sheetData sheetId="0"/>
      <sheetData sheetId="1">
        <row r="174">
          <cell r="B174">
            <v>128.6</v>
          </cell>
          <cell r="C174">
            <v>1.8210609659540689E-2</v>
          </cell>
        </row>
        <row r="175">
          <cell r="B175">
            <v>129.9</v>
          </cell>
          <cell r="C175">
            <v>1.0108864696734221E-2</v>
          </cell>
        </row>
        <row r="176">
          <cell r="B176">
            <v>132.5</v>
          </cell>
          <cell r="C176">
            <v>2.0015396458814338E-2</v>
          </cell>
        </row>
        <row r="177">
          <cell r="B177">
            <v>134.19999999999999</v>
          </cell>
          <cell r="C177">
            <v>1.2830188679245236E-2</v>
          </cell>
        </row>
        <row r="178">
          <cell r="B178">
            <v>134.80000000000001</v>
          </cell>
          <cell r="C178">
            <v>4.4709388971686526E-3</v>
          </cell>
        </row>
        <row r="179">
          <cell r="B179">
            <v>136</v>
          </cell>
          <cell r="C179">
            <v>8.9020771513352859E-3</v>
          </cell>
        </row>
        <row r="180">
          <cell r="B180">
            <v>137</v>
          </cell>
          <cell r="C180">
            <v>7.3529411764705621E-3</v>
          </cell>
        </row>
        <row r="181">
          <cell r="B181">
            <v>138.19999999999999</v>
          </cell>
          <cell r="C181">
            <v>8.7591240875910525E-3</v>
          </cell>
        </row>
        <row r="182">
          <cell r="B182">
            <v>139.1</v>
          </cell>
          <cell r="C182">
            <v>6.5123010130245795E-3</v>
          </cell>
        </row>
        <row r="183">
          <cell r="B183">
            <v>140.1</v>
          </cell>
          <cell r="C183">
            <v>7.1890726096333069E-3</v>
          </cell>
        </row>
        <row r="184">
          <cell r="B184">
            <v>141.1</v>
          </cell>
          <cell r="C184">
            <v>7.137758743754441E-3</v>
          </cell>
        </row>
        <row r="185">
          <cell r="B185">
            <v>142.30000000000001</v>
          </cell>
          <cell r="C185">
            <v>8.5046066619420824E-3</v>
          </cell>
        </row>
        <row r="186">
          <cell r="B186">
            <v>143.30000000000001</v>
          </cell>
          <cell r="C186">
            <v>7.0274068868587669E-3</v>
          </cell>
        </row>
        <row r="187">
          <cell r="B187">
            <v>144.30000000000001</v>
          </cell>
          <cell r="C187">
            <v>6.9783670621075267E-3</v>
          </cell>
        </row>
        <row r="188">
          <cell r="B188">
            <v>145</v>
          </cell>
          <cell r="C188">
            <v>4.8510048510048698E-3</v>
          </cell>
        </row>
        <row r="189">
          <cell r="B189">
            <v>146.30000000000001</v>
          </cell>
          <cell r="C189">
            <v>8.9655172413793949E-3</v>
          </cell>
        </row>
        <row r="190">
          <cell r="B190">
            <v>147.1</v>
          </cell>
          <cell r="C190">
            <v>5.4682159945316222E-3</v>
          </cell>
        </row>
        <row r="191">
          <cell r="B191">
            <v>147.9</v>
          </cell>
          <cell r="C191">
            <v>5.4384772263766923E-3</v>
          </cell>
        </row>
        <row r="192">
          <cell r="B192">
            <v>149.30000000000001</v>
          </cell>
          <cell r="C192">
            <v>9.4658553076403251E-3</v>
          </cell>
        </row>
        <row r="193">
          <cell r="B193">
            <v>150.1</v>
          </cell>
          <cell r="C193">
            <v>5.3583389149363114E-3</v>
          </cell>
        </row>
        <row r="194">
          <cell r="B194">
            <v>151.19999999999999</v>
          </cell>
          <cell r="C194">
            <v>7.3284477015322924E-3</v>
          </cell>
        </row>
        <row r="195">
          <cell r="B195">
            <v>152.4</v>
          </cell>
          <cell r="C195">
            <v>7.9365079365081304E-3</v>
          </cell>
        </row>
        <row r="196">
          <cell r="B196">
            <v>153.1</v>
          </cell>
          <cell r="C196">
            <v>4.5931758530182165E-3</v>
          </cell>
        </row>
        <row r="197">
          <cell r="B197">
            <v>153.9</v>
          </cell>
          <cell r="C197">
            <v>5.2253429131288165E-3</v>
          </cell>
        </row>
        <row r="198">
          <cell r="B198">
            <v>155.5</v>
          </cell>
          <cell r="C198">
            <v>1.0396361273554255E-2</v>
          </cell>
        </row>
        <row r="199">
          <cell r="B199">
            <v>156.69999999999999</v>
          </cell>
          <cell r="C199">
            <v>7.7170418006429209E-3</v>
          </cell>
        </row>
        <row r="200">
          <cell r="B200">
            <v>157.69999999999999</v>
          </cell>
          <cell r="C200">
            <v>6.3816209317166805E-3</v>
          </cell>
        </row>
        <row r="201">
          <cell r="B201">
            <v>159.1</v>
          </cell>
          <cell r="C201">
            <v>8.8776157260621602E-3</v>
          </cell>
        </row>
        <row r="202">
          <cell r="B202">
            <v>159.80000000000001</v>
          </cell>
          <cell r="C202">
            <v>4.3997485857951713E-3</v>
          </cell>
        </row>
        <row r="203">
          <cell r="B203">
            <v>160.19999999999999</v>
          </cell>
          <cell r="C203">
            <v>2.5031289111387967E-3</v>
          </cell>
        </row>
        <row r="204">
          <cell r="B204">
            <v>161.19999999999999</v>
          </cell>
          <cell r="C204">
            <v>6.2421972534332237E-3</v>
          </cell>
        </row>
        <row r="205">
          <cell r="B205">
            <v>161.80000000000001</v>
          </cell>
          <cell r="C205">
            <v>3.7220843672458592E-3</v>
          </cell>
        </row>
        <row r="206">
          <cell r="B206">
            <v>162</v>
          </cell>
          <cell r="C206">
            <v>1.2360939431395046E-3</v>
          </cell>
        </row>
        <row r="207">
          <cell r="B207">
            <v>162.80000000000001</v>
          </cell>
          <cell r="C207">
            <v>4.9382716049384268E-3</v>
          </cell>
        </row>
        <row r="208">
          <cell r="B208">
            <v>163.5</v>
          </cell>
          <cell r="C208">
            <v>4.2997542997542659E-3</v>
          </cell>
        </row>
        <row r="209">
          <cell r="B209">
            <v>164.4</v>
          </cell>
          <cell r="C209">
            <v>5.5045871559633586E-3</v>
          </cell>
        </row>
        <row r="210">
          <cell r="B210">
            <v>164.8</v>
          </cell>
          <cell r="C210">
            <v>2.4330900243310083E-3</v>
          </cell>
        </row>
        <row r="211">
          <cell r="B211">
            <v>166</v>
          </cell>
          <cell r="C211">
            <v>7.2815533980581382E-3</v>
          </cell>
        </row>
        <row r="212">
          <cell r="B212">
            <v>167.8</v>
          </cell>
          <cell r="C212">
            <v>1.0843373493975905E-2</v>
          </cell>
        </row>
        <row r="213">
          <cell r="B213">
            <v>168.8</v>
          </cell>
          <cell r="C213">
            <v>5.9594755661502852E-3</v>
          </cell>
        </row>
        <row r="214">
          <cell r="B214">
            <v>171</v>
          </cell>
          <cell r="C214">
            <v>1.3033175355450233E-2</v>
          </cell>
        </row>
        <row r="215">
          <cell r="B215">
            <v>172.2</v>
          </cell>
          <cell r="C215">
            <v>7.0175438596491446E-3</v>
          </cell>
        </row>
        <row r="216">
          <cell r="B216">
            <v>173.6</v>
          </cell>
          <cell r="C216">
            <v>8.1300813008129413E-3</v>
          </cell>
        </row>
        <row r="217">
          <cell r="B217">
            <v>174.6</v>
          </cell>
          <cell r="C217">
            <v>5.7603686635945284E-3</v>
          </cell>
        </row>
        <row r="218">
          <cell r="B218">
            <v>176.1</v>
          </cell>
          <cell r="C218">
            <v>8.5910652920961894E-3</v>
          </cell>
        </row>
        <row r="219">
          <cell r="B219">
            <v>177.7</v>
          </cell>
          <cell r="C219">
            <v>9.0857467348097742E-3</v>
          </cell>
        </row>
        <row r="220">
          <cell r="B220">
            <v>178.1</v>
          </cell>
          <cell r="C220">
            <v>2.2509848058525073E-3</v>
          </cell>
        </row>
        <row r="221">
          <cell r="B221">
            <v>177.4</v>
          </cell>
          <cell r="C221">
            <v>-3.9303761931498427E-3</v>
          </cell>
        </row>
        <row r="222">
          <cell r="B222">
            <v>178.5</v>
          </cell>
          <cell r="C222">
            <v>6.2006764374296086E-3</v>
          </cell>
        </row>
        <row r="223">
          <cell r="B223">
            <v>179.6</v>
          </cell>
          <cell r="C223">
            <v>6.1624649859943759E-3</v>
          </cell>
        </row>
        <row r="224">
          <cell r="B224">
            <v>180.8</v>
          </cell>
          <cell r="C224">
            <v>6.6815144766148027E-3</v>
          </cell>
        </row>
        <row r="225">
          <cell r="B225">
            <v>181.8</v>
          </cell>
          <cell r="C225">
            <v>5.530973451327359E-3</v>
          </cell>
        </row>
        <row r="226">
          <cell r="B226">
            <v>183.9</v>
          </cell>
          <cell r="C226">
            <v>1.1551155115511413E-2</v>
          </cell>
        </row>
        <row r="227">
          <cell r="B227">
            <v>183.1</v>
          </cell>
          <cell r="C227">
            <v>-4.3501903208266191E-3</v>
          </cell>
        </row>
        <row r="228">
          <cell r="B228">
            <v>185.1</v>
          </cell>
          <cell r="C228">
            <v>1.0922992900054718E-2</v>
          </cell>
        </row>
        <row r="229">
          <cell r="B229">
            <v>185.5</v>
          </cell>
          <cell r="C229">
            <v>2.160994057266441E-3</v>
          </cell>
        </row>
        <row r="230">
          <cell r="B230">
            <v>187.1</v>
          </cell>
          <cell r="C230">
            <v>8.6253369272237812E-3</v>
          </cell>
        </row>
        <row r="231">
          <cell r="B231">
            <v>188.9</v>
          </cell>
          <cell r="C231">
            <v>9.6205237840727431E-3</v>
          </cell>
        </row>
        <row r="232">
          <cell r="B232">
            <v>189.8</v>
          </cell>
          <cell r="C232">
            <v>4.7644256220222836E-3</v>
          </cell>
        </row>
        <row r="233">
          <cell r="B233">
            <v>191.7</v>
          </cell>
          <cell r="C233">
            <v>1.0010537407797671E-2</v>
          </cell>
        </row>
        <row r="234">
          <cell r="B234">
            <v>193.1</v>
          </cell>
          <cell r="C234">
            <v>7.3030777256128943E-3</v>
          </cell>
        </row>
        <row r="235">
          <cell r="B235">
            <v>193.7</v>
          </cell>
          <cell r="C235">
            <v>3.1071983428274663E-3</v>
          </cell>
        </row>
        <row r="236">
          <cell r="B236">
            <v>198.8</v>
          </cell>
          <cell r="C236">
            <v>2.6329375322664106E-2</v>
          </cell>
        </row>
        <row r="237">
          <cell r="B237">
            <v>198.1</v>
          </cell>
          <cell r="C237">
            <v>-3.5211267605634866E-3</v>
          </cell>
        </row>
        <row r="238">
          <cell r="B238">
            <v>199.7</v>
          </cell>
          <cell r="C238">
            <v>8.0767289247853924E-3</v>
          </cell>
        </row>
        <row r="239">
          <cell r="B239">
            <v>201.8</v>
          </cell>
          <cell r="C239">
            <v>1.0515773660490835E-2</v>
          </cell>
        </row>
        <row r="240">
          <cell r="B240">
            <v>202.8</v>
          </cell>
          <cell r="C240">
            <v>4.9554013875123815E-3</v>
          </cell>
        </row>
        <row r="241">
          <cell r="B241">
            <v>203.1</v>
          </cell>
          <cell r="C241">
            <v>1.4792899408282434E-3</v>
          </cell>
        </row>
        <row r="242">
          <cell r="B242">
            <v>205.28800000000001</v>
          </cell>
          <cell r="C242">
            <v>1.0773018217626884E-2</v>
          </cell>
        </row>
        <row r="243">
          <cell r="B243">
            <v>207.23400000000001</v>
          </cell>
          <cell r="C243">
            <v>9.4793655742175797E-3</v>
          </cell>
        </row>
        <row r="244">
          <cell r="B244">
            <v>208.547</v>
          </cell>
          <cell r="C244">
            <v>6.3358329231688604E-3</v>
          </cell>
        </row>
        <row r="245">
          <cell r="B245">
            <v>211.44499999999999</v>
          </cell>
          <cell r="C245">
            <v>1.3896148110497775E-2</v>
          </cell>
        </row>
        <row r="246">
          <cell r="B246">
            <v>213.44800000000001</v>
          </cell>
          <cell r="C246">
            <v>9.4729125777388568E-3</v>
          </cell>
        </row>
        <row r="247">
          <cell r="B247">
            <v>217.46299999999999</v>
          </cell>
          <cell r="C247">
            <v>1.8810202016416033E-2</v>
          </cell>
        </row>
        <row r="248">
          <cell r="B248">
            <v>218.87700000000001</v>
          </cell>
          <cell r="C248">
            <v>6.5022555561176087E-3</v>
          </cell>
        </row>
        <row r="249">
          <cell r="B249">
            <v>211.398</v>
          </cell>
          <cell r="C249">
            <v>-3.41698762318563E-2</v>
          </cell>
        </row>
        <row r="250">
          <cell r="B250">
            <v>212.495</v>
          </cell>
          <cell r="C250">
            <v>5.1892638530166568E-3</v>
          </cell>
        </row>
        <row r="251">
          <cell r="B251">
            <v>214.79</v>
          </cell>
          <cell r="C251">
            <v>1.0800254123626285E-2</v>
          </cell>
        </row>
        <row r="252">
          <cell r="B252">
            <v>215.86099999999999</v>
          </cell>
          <cell r="C252">
            <v>4.9862656548256279E-3</v>
          </cell>
        </row>
        <row r="253">
          <cell r="B253">
            <v>217.34700000000001</v>
          </cell>
          <cell r="C253">
            <v>6.8840596494967876E-3</v>
          </cell>
        </row>
        <row r="254">
          <cell r="B254">
            <v>217.35300000000001</v>
          </cell>
          <cell r="C254">
            <v>2.7605626026661056E-5</v>
          </cell>
        </row>
        <row r="255">
          <cell r="B255">
            <v>217.19900000000001</v>
          </cell>
          <cell r="C255">
            <v>-7.0852484207717392E-4</v>
          </cell>
        </row>
        <row r="256">
          <cell r="B256">
            <v>218.27500000000001</v>
          </cell>
          <cell r="C256">
            <v>4.9539822927360255E-3</v>
          </cell>
        </row>
        <row r="257">
          <cell r="B257">
            <v>220.47200000000001</v>
          </cell>
          <cell r="C257">
            <v>1.0065284618027803E-2</v>
          </cell>
        </row>
        <row r="258">
          <cell r="B258">
            <v>223.04599999999999</v>
          </cell>
          <cell r="C258">
            <v>1.1674951921332388E-2</v>
          </cell>
        </row>
        <row r="259">
          <cell r="B259">
            <v>224.80600000000001</v>
          </cell>
          <cell r="C259">
            <v>7.8907489934811892E-3</v>
          </cell>
        </row>
        <row r="260">
          <cell r="B260">
            <v>226.59700000000001</v>
          </cell>
          <cell r="C260">
            <v>7.9668692116758866E-3</v>
          </cell>
        </row>
        <row r="261">
          <cell r="B261">
            <v>227.22300000000001</v>
          </cell>
          <cell r="C261">
            <v>2.76261380336007E-3</v>
          </cell>
        </row>
        <row r="262">
          <cell r="B262">
            <v>228.80699999999999</v>
          </cell>
          <cell r="C262">
            <v>6.9711252822115544E-3</v>
          </cell>
        </row>
        <row r="263">
          <cell r="B263">
            <v>228.524</v>
          </cell>
          <cell r="C263">
            <v>-1.2368502711892493E-3</v>
          </cell>
        </row>
        <row r="264">
          <cell r="B264">
            <v>231.01499999999999</v>
          </cell>
          <cell r="C264">
            <v>1.0900386830267284E-2</v>
          </cell>
        </row>
        <row r="265">
          <cell r="B265">
            <v>231.221</v>
          </cell>
          <cell r="C265">
            <v>8.9171698807444244E-4</v>
          </cell>
        </row>
        <row r="266">
          <cell r="B266">
            <v>232.28200000000001</v>
          </cell>
          <cell r="C266">
            <v>4.5886835538295756E-3</v>
          </cell>
        </row>
        <row r="267">
          <cell r="B267">
            <v>232.44499999999999</v>
          </cell>
          <cell r="C267">
            <v>7.0173323804678667E-4</v>
          </cell>
        </row>
        <row r="268">
          <cell r="B268">
            <v>233.54400000000001</v>
          </cell>
          <cell r="C268">
            <v>4.7280001720837461E-3</v>
          </cell>
        </row>
        <row r="269">
          <cell r="B269">
            <v>234.71899999999999</v>
          </cell>
          <cell r="C269">
            <v>5.0311718562667807E-3</v>
          </cell>
        </row>
        <row r="270">
          <cell r="B270">
            <v>236.02799999999999</v>
          </cell>
          <cell r="C270">
            <v>5.5768812920982125E-3</v>
          </cell>
        </row>
        <row r="271">
          <cell r="B271">
            <v>237.23099999999999</v>
          </cell>
          <cell r="C271">
            <v>5.0968529157557896E-3</v>
          </cell>
        </row>
        <row r="272">
          <cell r="B272">
            <v>237.477</v>
          </cell>
          <cell r="C272">
            <v>1.0369639718250667E-3</v>
          </cell>
        </row>
        <row r="273">
          <cell r="B273">
            <v>236.25200000000001</v>
          </cell>
          <cell r="C273">
            <v>-5.158394286604584E-3</v>
          </cell>
        </row>
        <row r="274">
          <cell r="B274">
            <v>235.976</v>
          </cell>
          <cell r="C274">
            <v>-1.168244078357028E-3</v>
          </cell>
        </row>
        <row r="275">
          <cell r="B275">
            <v>237.65700000000001</v>
          </cell>
          <cell r="C275">
            <v>7.1236057904193739E-3</v>
          </cell>
        </row>
        <row r="276">
          <cell r="B276">
            <v>237.49799999999999</v>
          </cell>
          <cell r="C276">
            <v>-6.6903141923035925E-4</v>
          </cell>
        </row>
        <row r="277">
          <cell r="B277">
            <v>237.761</v>
          </cell>
          <cell r="C277">
            <v>1.1073777463388446E-3</v>
          </cell>
        </row>
        <row r="278">
          <cell r="B278">
            <v>238.08</v>
          </cell>
          <cell r="C278">
            <v>1.3416834552344437E-3</v>
          </cell>
        </row>
        <row r="279">
          <cell r="B279">
            <v>240.22200000000001</v>
          </cell>
          <cell r="C279">
            <v>8.9969758064516459E-3</v>
          </cell>
        </row>
        <row r="280">
          <cell r="B280">
            <v>241.17599999999999</v>
          </cell>
          <cell r="C280">
            <v>3.9713265229661676E-3</v>
          </cell>
        </row>
        <row r="281">
          <cell r="B281">
            <v>242.637</v>
          </cell>
          <cell r="C281">
            <v>6.0578166981790638E-3</v>
          </cell>
        </row>
        <row r="282">
          <cell r="B282">
            <v>243.892</v>
          </cell>
          <cell r="C282">
            <v>5.1723356289437028E-3</v>
          </cell>
        </row>
        <row r="283">
          <cell r="B283">
            <v>244.16300000000001</v>
          </cell>
          <cell r="C283">
            <v>1.1111475571154994E-3</v>
          </cell>
        </row>
        <row r="284">
          <cell r="B284">
            <v>246.435</v>
          </cell>
          <cell r="C284">
            <v>9.3052591916056304E-3</v>
          </cell>
        </row>
        <row r="285">
          <cell r="B285">
            <v>247.80500000000001</v>
          </cell>
          <cell r="C285">
            <v>5.5592752652828814E-3</v>
          </cell>
        </row>
        <row r="286">
          <cell r="B286">
            <v>249.577</v>
          </cell>
          <cell r="C286">
            <v>7.150783882488243E-3</v>
          </cell>
        </row>
        <row r="287">
          <cell r="B287">
            <v>251.018</v>
          </cell>
          <cell r="C287">
            <v>5.7737692175161559E-3</v>
          </cell>
        </row>
        <row r="288">
          <cell r="B288">
            <v>252.18199999999999</v>
          </cell>
          <cell r="C288">
            <v>4.637117656901113E-3</v>
          </cell>
        </row>
        <row r="289">
          <cell r="B289">
            <v>252.767</v>
          </cell>
          <cell r="C289">
            <v>2.3197531941216987E-3</v>
          </cell>
        </row>
        <row r="290">
          <cell r="B290">
            <v>254.27699999999999</v>
          </cell>
          <cell r="C290">
            <v>5.9738810841605261E-3</v>
          </cell>
        </row>
        <row r="291">
          <cell r="B291">
            <v>255.21299999999999</v>
          </cell>
          <cell r="C291">
            <v>3.6810250238912268E-3</v>
          </cell>
        </row>
        <row r="292">
          <cell r="B292">
            <v>256.43</v>
          </cell>
          <cell r="C292">
            <v>4.7685658645915119E-3</v>
          </cell>
        </row>
        <row r="293">
          <cell r="B293">
            <v>258.63</v>
          </cell>
          <cell r="C293">
            <v>8.579339390866858E-3</v>
          </cell>
        </row>
        <row r="294">
          <cell r="B294">
            <v>258.07600000000002</v>
          </cell>
          <cell r="C294">
            <v>-1.8559331864053119E-3</v>
          </cell>
        </row>
        <row r="295">
          <cell r="B295">
            <v>257.04199999999997</v>
          </cell>
          <cell r="C295">
            <v>-4.4392794886691789E-3</v>
          </cell>
        </row>
        <row r="296">
          <cell r="B296">
            <v>259.99700000000001</v>
          </cell>
          <cell r="C296">
            <v>1.1466747599259142E-2</v>
          </cell>
        </row>
        <row r="297">
          <cell r="B297">
            <v>262.04500000000002</v>
          </cell>
          <cell r="C297">
            <v>7.9014891267967791E-3</v>
          </cell>
        </row>
        <row r="298">
          <cell r="B298">
            <v>264.84699999999998</v>
          </cell>
          <cell r="C298">
            <v>1.1087574664605748E-2</v>
          </cell>
        </row>
        <row r="299">
          <cell r="B299">
            <v>270.70999999999998</v>
          </cell>
          <cell r="C299">
            <v>2.1720584349401495E-2</v>
          </cell>
        </row>
        <row r="300">
          <cell r="B300">
            <v>273.94200000000001</v>
          </cell>
          <cell r="C300">
            <v>1.1907752785741854E-2</v>
          </cell>
        </row>
        <row r="301">
          <cell r="B301">
            <v>280.80599999999998</v>
          </cell>
          <cell r="C301">
            <v>2.5269545469482013E-2</v>
          </cell>
        </row>
        <row r="302">
          <cell r="B302">
            <v>287.46699999999998</v>
          </cell>
          <cell r="C302">
            <v>2.4019970940998947E-2</v>
          </cell>
        </row>
        <row r="303">
          <cell r="B303">
            <v>295.072</v>
          </cell>
          <cell r="C303">
            <v>2.5883924007052528E-2</v>
          </cell>
        </row>
        <row r="304">
          <cell r="B304">
            <v>296.42099999999999</v>
          </cell>
          <cell r="C304">
            <v>4.5593838560524791E-3</v>
          </cell>
        </row>
        <row r="305">
          <cell r="B305">
            <v>298.80799999999999</v>
          </cell>
          <cell r="C305">
            <v>8.3383669488865664E-3</v>
          </cell>
        </row>
        <row r="306">
          <cell r="B306">
            <v>301.64299999999997</v>
          </cell>
          <cell r="C306">
            <v>9.8121896041658552E-3</v>
          </cell>
        </row>
        <row r="307">
          <cell r="B307">
            <v>304.09899999999999</v>
          </cell>
          <cell r="C307">
            <v>7.4864786043797871E-3</v>
          </cell>
        </row>
        <row r="308">
          <cell r="B308">
            <v>307.37400000000002</v>
          </cell>
          <cell r="C308">
            <v>1.0805814416305237E-2</v>
          </cell>
        </row>
        <row r="309">
          <cell r="B309">
            <v>308.73500000000001</v>
          </cell>
          <cell r="C309">
            <v>4.7317174767644854E-3</v>
          </cell>
        </row>
        <row r="310">
          <cell r="B310">
            <v>312.10700000000003</v>
          </cell>
          <cell r="C310">
            <v>1.1297458719578213E-2</v>
          </cell>
        </row>
        <row r="311">
          <cell r="B311">
            <v>313.13099999999997</v>
          </cell>
          <cell r="C311">
            <v>2.6230663293083101E-3</v>
          </cell>
        </row>
        <row r="312">
          <cell r="B312">
            <v>314.851</v>
          </cell>
          <cell r="C312">
            <v>5.2292133180429357E-3</v>
          </cell>
        </row>
        <row r="313">
          <cell r="B313">
            <v>317.685</v>
          </cell>
          <cell r="C313">
            <v>9.5301348010399245E-3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 refreshError="1"/>
      <sheetData sheetId="1" refreshError="1">
        <row r="5">
          <cell r="I5">
            <v>3.4245647791759648E-3</v>
          </cell>
        </row>
        <row r="9">
          <cell r="I9">
            <v>1.1475962851110522E-2</v>
          </cell>
        </row>
        <row r="17">
          <cell r="I17">
            <v>7.374055570454896E-3</v>
          </cell>
        </row>
        <row r="21">
          <cell r="I21">
            <v>1.6546969591288985E-3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105203.613995042</v>
          </cell>
          <cell r="C2">
            <v>90890.415529314923</v>
          </cell>
          <cell r="D2">
            <v>12426.991779144864</v>
          </cell>
          <cell r="E2">
            <v>17113.716091981354</v>
          </cell>
          <cell r="F2">
            <v>13054.785269763206</v>
          </cell>
        </row>
        <row r="3">
          <cell r="B3">
            <v>107304.40710581958</v>
          </cell>
          <cell r="C3">
            <v>90339.526517726204</v>
          </cell>
          <cell r="D3">
            <v>14084.755740998613</v>
          </cell>
          <cell r="E3">
            <v>17663.729659752051</v>
          </cell>
          <cell r="F3">
            <v>13617.857830628738</v>
          </cell>
        </row>
        <row r="4">
          <cell r="B4">
            <v>107337.65776368299</v>
          </cell>
          <cell r="C4">
            <v>90512.813017977052</v>
          </cell>
          <cell r="D4">
            <v>14076.171837042697</v>
          </cell>
          <cell r="E4">
            <v>17249.64049558312</v>
          </cell>
          <cell r="F4">
            <v>13801.762961060067</v>
          </cell>
        </row>
        <row r="5">
          <cell r="B5">
            <v>107940.70378584198</v>
          </cell>
          <cell r="C5">
            <v>90854.865501080887</v>
          </cell>
          <cell r="D5">
            <v>14151.99632198662</v>
          </cell>
          <cell r="E5">
            <v>17290.896611570428</v>
          </cell>
          <cell r="F5">
            <v>13891.813059409198</v>
          </cell>
        </row>
        <row r="6">
          <cell r="B6">
            <v>107803.16697377064</v>
          </cell>
          <cell r="C6">
            <v>91386.779714894321</v>
          </cell>
          <cell r="D6">
            <v>13651.268591224862</v>
          </cell>
          <cell r="E6">
            <v>17811.946076447195</v>
          </cell>
          <cell r="F6">
            <v>14339.526928666155</v>
          </cell>
        </row>
        <row r="7">
          <cell r="B7">
            <v>108584.55743356062</v>
          </cell>
          <cell r="C7">
            <v>91819.242545955101</v>
          </cell>
          <cell r="D7">
            <v>14350.856763632006</v>
          </cell>
          <cell r="E7">
            <v>17990.722579058871</v>
          </cell>
          <cell r="F7">
            <v>15196.905329849451</v>
          </cell>
        </row>
        <row r="8">
          <cell r="B8">
            <v>108855.09687708558</v>
          </cell>
          <cell r="C8">
            <v>92069.377841969355</v>
          </cell>
          <cell r="D8">
            <v>15350.881574496205</v>
          </cell>
          <cell r="E8">
            <v>17614.8335222856</v>
          </cell>
          <cell r="F8">
            <v>15481.007048584745</v>
          </cell>
        </row>
        <row r="9">
          <cell r="B9">
            <v>109746.81906524047</v>
          </cell>
          <cell r="C9">
            <v>92220.061755230956</v>
          </cell>
          <cell r="D9">
            <v>15964.630707344188</v>
          </cell>
          <cell r="E9">
            <v>18508.716035343983</v>
          </cell>
          <cell r="F9">
            <v>15026.951623106019</v>
          </cell>
        </row>
        <row r="10">
          <cell r="B10">
            <v>110420.90058374399</v>
          </cell>
          <cell r="C10">
            <v>93066.905347761145</v>
          </cell>
          <cell r="D10">
            <v>15738.587903171736</v>
          </cell>
          <cell r="E10">
            <v>17870.010239688589</v>
          </cell>
          <cell r="F10">
            <v>14810.070400321487</v>
          </cell>
        </row>
        <row r="11">
          <cell r="B11">
            <v>109444.54035739134</v>
          </cell>
          <cell r="C11">
            <v>92705.263955933304</v>
          </cell>
          <cell r="D11">
            <v>15313.684657353901</v>
          </cell>
          <cell r="E11">
            <v>17944.882450184079</v>
          </cell>
          <cell r="F11">
            <v>13960.301866604317</v>
          </cell>
        </row>
        <row r="12">
          <cell r="B12">
            <v>113213.95584426985</v>
          </cell>
          <cell r="C12">
            <v>93318.547482908005</v>
          </cell>
          <cell r="D12">
            <v>17908.884953359131</v>
          </cell>
          <cell r="E12">
            <v>17657.617642568737</v>
          </cell>
          <cell r="F12">
            <v>15337.687877972745</v>
          </cell>
        </row>
        <row r="13">
          <cell r="B13">
            <v>112802.85680159504</v>
          </cell>
          <cell r="C13">
            <v>94727.442071903948</v>
          </cell>
          <cell r="D13">
            <v>17423.894379849884</v>
          </cell>
          <cell r="E13">
            <v>17044.88791994239</v>
          </cell>
          <cell r="F13">
            <v>15582.471948133065</v>
          </cell>
        </row>
        <row r="14">
          <cell r="B14">
            <v>113103.62411590492</v>
          </cell>
          <cell r="C14">
            <v>94004.15928824828</v>
          </cell>
          <cell r="D14">
            <v>17585.557904352965</v>
          </cell>
          <cell r="E14">
            <v>17625.529552356384</v>
          </cell>
          <cell r="F14">
            <v>15833.597574515154</v>
          </cell>
        </row>
        <row r="15">
          <cell r="B15">
            <v>114027.08556838398</v>
          </cell>
          <cell r="C15">
            <v>94314.568149567174</v>
          </cell>
          <cell r="D15">
            <v>18378.138369615863</v>
          </cell>
          <cell r="E15">
            <v>17517.041247352718</v>
          </cell>
          <cell r="F15">
            <v>16276.238198794694</v>
          </cell>
        </row>
        <row r="16">
          <cell r="B16">
            <v>115952.60093738287</v>
          </cell>
          <cell r="C16">
            <v>95734.010612491431</v>
          </cell>
          <cell r="D16">
            <v>18878.866100377621</v>
          </cell>
          <cell r="E16">
            <v>18611.092323164346</v>
          </cell>
          <cell r="F16">
            <v>15628.131152929807</v>
          </cell>
        </row>
        <row r="17">
          <cell r="B17">
            <v>117338.54881287109</v>
          </cell>
          <cell r="C17">
            <v>96998.248644756241</v>
          </cell>
          <cell r="D17">
            <v>18340.941452473558</v>
          </cell>
          <cell r="E17">
            <v>20366.769259068769</v>
          </cell>
          <cell r="F17">
            <v>16825.416967599969</v>
          </cell>
        </row>
        <row r="18">
          <cell r="B18">
            <v>118822.73726841026</v>
          </cell>
          <cell r="C18">
            <v>97952.077815702156</v>
          </cell>
          <cell r="D18">
            <v>20471.180284200011</v>
          </cell>
          <cell r="E18">
            <v>18950.30927683779</v>
          </cell>
          <cell r="F18">
            <v>16944.638224569244</v>
          </cell>
        </row>
        <row r="19">
          <cell r="B19">
            <v>121074.71364188619</v>
          </cell>
          <cell r="C19">
            <v>99296.178321995612</v>
          </cell>
          <cell r="D19">
            <v>20631.413158043772</v>
          </cell>
          <cell r="E19">
            <v>19983.24018081637</v>
          </cell>
          <cell r="F19">
            <v>17493.816993374519</v>
          </cell>
        </row>
        <row r="20">
          <cell r="B20">
            <v>121052.04273879751</v>
          </cell>
          <cell r="C20">
            <v>99472.478500511686</v>
          </cell>
          <cell r="D20">
            <v>20037.693134426259</v>
          </cell>
          <cell r="E20">
            <v>20571.521834709496</v>
          </cell>
          <cell r="F20">
            <v>17684.063680027619</v>
          </cell>
        </row>
        <row r="21">
          <cell r="B21">
            <v>122484.84381400234</v>
          </cell>
          <cell r="C21">
            <v>100215.35019289138</v>
          </cell>
          <cell r="D21">
            <v>21133.571539464851</v>
          </cell>
          <cell r="E21">
            <v>21016.171084794951</v>
          </cell>
          <cell r="F21">
            <v>17727.186262335654</v>
          </cell>
        </row>
        <row r="22">
          <cell r="B22">
            <v>126388.77332587373</v>
          </cell>
          <cell r="C22">
            <v>102682.04585298373</v>
          </cell>
          <cell r="D22">
            <v>22733.038976583837</v>
          </cell>
          <cell r="E22">
            <v>21274.403810789598</v>
          </cell>
          <cell r="F22">
            <v>19515.50511687477</v>
          </cell>
        </row>
        <row r="23">
          <cell r="B23">
            <v>126308.91800000001</v>
          </cell>
          <cell r="C23">
            <v>102773.69518462699</v>
          </cell>
          <cell r="D23">
            <v>22716.296502553501</v>
          </cell>
          <cell r="E23">
            <v>21163.589581055799</v>
          </cell>
          <cell r="F23">
            <v>18654.7443786474</v>
          </cell>
        </row>
        <row r="24">
          <cell r="B24">
            <v>128617.72440000001</v>
          </cell>
          <cell r="C24">
            <v>104851.508864102</v>
          </cell>
          <cell r="D24">
            <v>20591.790087075598</v>
          </cell>
          <cell r="E24">
            <v>22682.503710825898</v>
          </cell>
          <cell r="F24">
            <v>19688.517163482698</v>
          </cell>
        </row>
        <row r="25">
          <cell r="B25">
            <v>128681.1914</v>
          </cell>
          <cell r="C25">
            <v>104977.80926670499</v>
          </cell>
          <cell r="D25">
            <v>20539.3883065552</v>
          </cell>
          <cell r="E25">
            <v>22383.9479895652</v>
          </cell>
          <cell r="F25">
            <v>19748.601679514999</v>
          </cell>
        </row>
        <row r="26">
          <cell r="B26">
            <v>131245.1661</v>
          </cell>
          <cell r="C26">
            <v>106473.98669292001</v>
          </cell>
          <cell r="D26">
            <v>22090.525072132899</v>
          </cell>
          <cell r="E26">
            <v>21894.958734173</v>
          </cell>
          <cell r="F26">
            <v>20616.136834044799</v>
          </cell>
        </row>
        <row r="27">
          <cell r="B27">
            <v>134086.0785</v>
          </cell>
          <cell r="C27">
            <v>108783.249566643</v>
          </cell>
          <cell r="D27">
            <v>24171.67856792</v>
          </cell>
          <cell r="E27">
            <v>23605.368576503301</v>
          </cell>
          <cell r="F27">
            <v>21481.688710480499</v>
          </cell>
        </row>
        <row r="28">
          <cell r="B28">
            <v>135785.70420000001</v>
          </cell>
          <cell r="C28">
            <v>110837.102604691</v>
          </cell>
          <cell r="D28">
            <v>24332.165366888101</v>
          </cell>
          <cell r="E28">
            <v>23961.9881098144</v>
          </cell>
          <cell r="F28">
            <v>23156.0995198499</v>
          </cell>
        </row>
        <row r="29">
          <cell r="B29">
            <v>138547.99369999999</v>
          </cell>
          <cell r="C29">
            <v>112001.79765628801</v>
          </cell>
          <cell r="D29">
            <v>25832.851795316401</v>
          </cell>
          <cell r="E29">
            <v>24170.0064789635</v>
          </cell>
          <cell r="F29">
            <v>24062.2933569335</v>
          </cell>
        </row>
        <row r="30">
          <cell r="B30">
            <v>141015.2236</v>
          </cell>
          <cell r="C30">
            <v>113320.85017237801</v>
          </cell>
          <cell r="D30">
            <v>27733.304269875502</v>
          </cell>
          <cell r="E30">
            <v>24775.636834718702</v>
          </cell>
          <cell r="F30">
            <v>23924.918412736199</v>
          </cell>
        </row>
        <row r="31">
          <cell r="B31">
            <v>143182.7445</v>
          </cell>
          <cell r="C31">
            <v>115247.29671286</v>
          </cell>
          <cell r="D31">
            <v>30715.8050289153</v>
          </cell>
          <cell r="E31">
            <v>23894.915353021399</v>
          </cell>
          <cell r="F31">
            <v>24742.867051738402</v>
          </cell>
        </row>
        <row r="32">
          <cell r="B32">
            <v>144978.3455</v>
          </cell>
          <cell r="C32">
            <v>116949.305148666</v>
          </cell>
          <cell r="D32">
            <v>30404.346582016798</v>
          </cell>
          <cell r="E32">
            <v>24213.003260525998</v>
          </cell>
          <cell r="F32">
            <v>25702.547665933602</v>
          </cell>
        </row>
        <row r="33">
          <cell r="B33">
            <v>148063.31779999999</v>
          </cell>
          <cell r="C33">
            <v>119571.93584098</v>
          </cell>
          <cell r="D33">
            <v>30636.4650885232</v>
          </cell>
          <cell r="E33">
            <v>26274.336264346701</v>
          </cell>
          <cell r="F33">
            <v>27171.590669774501</v>
          </cell>
        </row>
        <row r="34">
          <cell r="B34">
            <v>150232.59220000001</v>
          </cell>
          <cell r="C34">
            <v>120822.462297494</v>
          </cell>
          <cell r="D34">
            <v>30616.383300544701</v>
          </cell>
          <cell r="E34">
            <v>28133.7451221058</v>
          </cell>
          <cell r="F34">
            <v>27843.994612553499</v>
          </cell>
        </row>
        <row r="35">
          <cell r="B35">
            <v>150937.32310000001</v>
          </cell>
          <cell r="C35">
            <v>121462.826112593</v>
          </cell>
          <cell r="D35">
            <v>29564.401934082001</v>
          </cell>
          <cell r="E35">
            <v>26828.783024238299</v>
          </cell>
          <cell r="F35">
            <v>28656.9847437186</v>
          </cell>
        </row>
        <row r="36">
          <cell r="B36">
            <v>151172.8934</v>
          </cell>
          <cell r="C36">
            <v>122446.171522067</v>
          </cell>
          <cell r="D36">
            <v>29870.971644708501</v>
          </cell>
          <cell r="E36">
            <v>27098.540690032802</v>
          </cell>
          <cell r="F36">
            <v>28617.950374488901</v>
          </cell>
        </row>
        <row r="37">
          <cell r="B37">
            <v>152911.2647</v>
          </cell>
          <cell r="C37">
            <v>123689.051948723</v>
          </cell>
          <cell r="D37">
            <v>29750.5131620311</v>
          </cell>
          <cell r="E37">
            <v>26373.3233356132</v>
          </cell>
          <cell r="F37">
            <v>29902.7180444654</v>
          </cell>
        </row>
        <row r="38">
          <cell r="B38">
            <v>150691.51879999999</v>
          </cell>
          <cell r="C38">
            <v>124908.950416618</v>
          </cell>
          <cell r="D38">
            <v>29864.113259178499</v>
          </cell>
          <cell r="E38">
            <v>24303.352950115699</v>
          </cell>
          <cell r="F38">
            <v>31478.346837327001</v>
          </cell>
        </row>
        <row r="39">
          <cell r="B39">
            <v>150782.416</v>
          </cell>
          <cell r="C39">
            <v>124751.207892066</v>
          </cell>
          <cell r="D39">
            <v>30773.310557163</v>
          </cell>
          <cell r="E39">
            <v>25125.955847056899</v>
          </cell>
          <cell r="F39">
            <v>28637.232662505201</v>
          </cell>
        </row>
        <row r="40">
          <cell r="B40">
            <v>152387.70600000001</v>
          </cell>
          <cell r="C40">
            <v>125420.053407025</v>
          </cell>
          <cell r="D40">
            <v>31124.728045707499</v>
          </cell>
          <cell r="E40">
            <v>24335.245096137998</v>
          </cell>
          <cell r="F40">
            <v>26159.908736736601</v>
          </cell>
        </row>
        <row r="41">
          <cell r="B41">
            <v>153941.61840000001</v>
          </cell>
          <cell r="C41">
            <v>126103.446640804</v>
          </cell>
          <cell r="D41">
            <v>31671.090998762102</v>
          </cell>
          <cell r="E41">
            <v>24554.946027964601</v>
          </cell>
          <cell r="F41">
            <v>26096.884637221399</v>
          </cell>
        </row>
        <row r="42">
          <cell r="B42">
            <v>155504.2597</v>
          </cell>
          <cell r="C42">
            <v>127141.292060104</v>
          </cell>
          <cell r="D42">
            <v>30784.870398367199</v>
          </cell>
          <cell r="E42">
            <v>25141.853028840502</v>
          </cell>
          <cell r="F42">
            <v>27500.973963536799</v>
          </cell>
        </row>
        <row r="43">
          <cell r="B43">
            <v>156633.97769999999</v>
          </cell>
          <cell r="C43">
            <v>129691.628880453</v>
          </cell>
          <cell r="D43">
            <v>31706.143860937798</v>
          </cell>
          <cell r="E43">
            <v>24734.791851142501</v>
          </cell>
          <cell r="F43">
            <v>28476.421963127599</v>
          </cell>
        </row>
        <row r="44">
          <cell r="B44">
            <v>159160.5619</v>
          </cell>
          <cell r="C44">
            <v>131193.378375712</v>
          </cell>
          <cell r="D44">
            <v>33177.859739009204</v>
          </cell>
          <cell r="E44">
            <v>25454.392152187698</v>
          </cell>
          <cell r="F44">
            <v>29514.3735843506</v>
          </cell>
        </row>
        <row r="45">
          <cell r="B45">
            <v>160349.82680000001</v>
          </cell>
          <cell r="C45">
            <v>133211.22261576701</v>
          </cell>
          <cell r="D45">
            <v>33091.893430394703</v>
          </cell>
          <cell r="E45">
            <v>25213.652567988302</v>
          </cell>
          <cell r="F45">
            <v>30426.662041114101</v>
          </cell>
        </row>
        <row r="46">
          <cell r="B46">
            <v>164006.6335</v>
          </cell>
          <cell r="C46">
            <v>134905.77012806901</v>
          </cell>
          <cell r="D46">
            <v>35213.102969658197</v>
          </cell>
          <cell r="E46">
            <v>25800.163428681499</v>
          </cell>
          <cell r="F46">
            <v>31716.5424114077</v>
          </cell>
        </row>
        <row r="47">
          <cell r="B47">
            <v>167166.51759999999</v>
          </cell>
          <cell r="C47">
            <v>135810.43039465899</v>
          </cell>
          <cell r="D47">
            <v>35946.884966310397</v>
          </cell>
          <cell r="E47">
            <v>27862.015727111699</v>
          </cell>
          <cell r="F47">
            <v>33926.488439091001</v>
          </cell>
        </row>
        <row r="48">
          <cell r="B48">
            <v>169759.65299999999</v>
          </cell>
          <cell r="C48">
            <v>139387.747894865</v>
          </cell>
          <cell r="D48">
            <v>36543.841572063997</v>
          </cell>
          <cell r="E48">
            <v>28346.0854646281</v>
          </cell>
          <cell r="F48">
            <v>35940.960847891802</v>
          </cell>
        </row>
        <row r="49">
          <cell r="B49">
            <v>173217.0067</v>
          </cell>
          <cell r="C49">
            <v>140731.446763274</v>
          </cell>
          <cell r="D49">
            <v>38314.189617473101</v>
          </cell>
          <cell r="E49">
            <v>28298.2500135216</v>
          </cell>
          <cell r="F49">
            <v>36493.101980614199</v>
          </cell>
        </row>
        <row r="50">
          <cell r="B50">
            <v>174484.82279999999</v>
          </cell>
          <cell r="C50">
            <v>143063.37494720099</v>
          </cell>
          <cell r="D50">
            <v>38649.083844152497</v>
          </cell>
          <cell r="E50">
            <v>29101.6487947387</v>
          </cell>
          <cell r="F50">
            <v>38075.448732402998</v>
          </cell>
        </row>
        <row r="51">
          <cell r="B51">
            <v>177206.10930000001</v>
          </cell>
          <cell r="C51">
            <v>144952.63394021499</v>
          </cell>
          <cell r="D51">
            <v>37594.236387056699</v>
          </cell>
          <cell r="E51">
            <v>30223.6691659678</v>
          </cell>
          <cell r="F51">
            <v>38674.594913310997</v>
          </cell>
        </row>
        <row r="52">
          <cell r="B52">
            <v>177865.05869999999</v>
          </cell>
          <cell r="C52">
            <v>146476.67878577</v>
          </cell>
          <cell r="D52">
            <v>39091.371968988598</v>
          </cell>
          <cell r="E52">
            <v>28955.172777913402</v>
          </cell>
          <cell r="F52">
            <v>39239.496861554901</v>
          </cell>
        </row>
        <row r="53">
          <cell r="B53">
            <v>177039.98920000001</v>
          </cell>
          <cell r="C53">
            <v>148353.25646741199</v>
          </cell>
          <cell r="D53">
            <v>39110.7987913545</v>
          </cell>
          <cell r="E53">
            <v>30314.479146647402</v>
          </cell>
          <cell r="F53">
            <v>40251.944002984601</v>
          </cell>
        </row>
        <row r="54">
          <cell r="B54">
            <v>179303.84280000001</v>
          </cell>
          <cell r="C54">
            <v>149911.430806602</v>
          </cell>
          <cell r="D54">
            <v>38640.592852600101</v>
          </cell>
          <cell r="E54">
            <v>29196.678909471299</v>
          </cell>
          <cell r="F54">
            <v>39810.964222149501</v>
          </cell>
        </row>
        <row r="55">
          <cell r="B55">
            <v>181877.11170000001</v>
          </cell>
          <cell r="C55">
            <v>152342.855194423</v>
          </cell>
          <cell r="D55">
            <v>41448.590872837704</v>
          </cell>
          <cell r="E55">
            <v>29464.2104970316</v>
          </cell>
          <cell r="F55">
            <v>41460.263817289597</v>
          </cell>
        </row>
        <row r="56">
          <cell r="B56">
            <v>187148.22099999999</v>
          </cell>
          <cell r="C56">
            <v>154883.31234831101</v>
          </cell>
          <cell r="D56">
            <v>40944.704659539602</v>
          </cell>
          <cell r="E56">
            <v>31458.618447500801</v>
          </cell>
          <cell r="F56">
            <v>42879.603006583602</v>
          </cell>
        </row>
        <row r="57">
          <cell r="B57">
            <v>188107.17379999999</v>
          </cell>
          <cell r="C57">
            <v>155933.95807422299</v>
          </cell>
          <cell r="D57">
            <v>40670.906726386303</v>
          </cell>
          <cell r="E57">
            <v>30680.392880494201</v>
          </cell>
          <cell r="F57">
            <v>43590.795937835603</v>
          </cell>
        </row>
        <row r="58">
          <cell r="B58">
            <v>190806.49350000001</v>
          </cell>
          <cell r="C58">
            <v>158105.874383043</v>
          </cell>
          <cell r="D58">
            <v>44468.797741236303</v>
          </cell>
          <cell r="E58">
            <v>32637.778174973399</v>
          </cell>
          <cell r="F58">
            <v>43512.337238291198</v>
          </cell>
        </row>
        <row r="59">
          <cell r="B59">
            <v>193478.36600000001</v>
          </cell>
          <cell r="C59">
            <v>159751.73805535299</v>
          </cell>
          <cell r="D59">
            <v>44665.008346787799</v>
          </cell>
          <cell r="E59">
            <v>31242.050788520999</v>
          </cell>
          <cell r="F59">
            <v>44923.005709643498</v>
          </cell>
        </row>
        <row r="60">
          <cell r="B60">
            <v>194158.5024</v>
          </cell>
          <cell r="C60">
            <v>161003.92778734199</v>
          </cell>
          <cell r="D60">
            <v>45268.578588804499</v>
          </cell>
          <cell r="E60">
            <v>30537.992920559798</v>
          </cell>
          <cell r="F60">
            <v>45881.752971921997</v>
          </cell>
        </row>
        <row r="61">
          <cell r="B61">
            <v>196017.6642</v>
          </cell>
          <cell r="C61">
            <v>162183.656219695</v>
          </cell>
          <cell r="D61">
            <v>46336.767235536601</v>
          </cell>
          <cell r="E61">
            <v>31747.076971723502</v>
          </cell>
          <cell r="F61">
            <v>45572.269870419703</v>
          </cell>
        </row>
        <row r="62">
          <cell r="B62">
            <v>197934.46739999999</v>
          </cell>
          <cell r="C62">
            <v>165194.67793760999</v>
          </cell>
          <cell r="D62">
            <v>46686.6458288711</v>
          </cell>
          <cell r="E62">
            <v>30354.879319195701</v>
          </cell>
          <cell r="F62">
            <v>48369.971448014898</v>
          </cell>
        </row>
        <row r="63">
          <cell r="B63">
            <v>199108.32879999999</v>
          </cell>
          <cell r="C63">
            <v>166221.537729287</v>
          </cell>
          <cell r="D63">
            <v>47074.121656564901</v>
          </cell>
          <cell r="E63">
            <v>31517.280930500299</v>
          </cell>
          <cell r="F63">
            <v>45517.041319254298</v>
          </cell>
        </row>
        <row r="64">
          <cell r="B64">
            <v>200908.13740000001</v>
          </cell>
          <cell r="C64">
            <v>167543.846871335</v>
          </cell>
          <cell r="D64">
            <v>47647.171858922702</v>
          </cell>
          <cell r="E64">
            <v>32444.9316785349</v>
          </cell>
          <cell r="F64">
            <v>44364.557405033302</v>
          </cell>
        </row>
        <row r="65">
          <cell r="B65">
            <v>202724.8823</v>
          </cell>
          <cell r="C65">
            <v>170320.324654419</v>
          </cell>
          <cell r="D65">
            <v>47932.816118431998</v>
          </cell>
          <cell r="E65">
            <v>30861.140796301199</v>
          </cell>
          <cell r="F65">
            <v>47491.523773286099</v>
          </cell>
        </row>
        <row r="66">
          <cell r="B66">
            <v>201950.65150000001</v>
          </cell>
          <cell r="C66">
            <v>166115.29074495999</v>
          </cell>
          <cell r="D66">
            <v>45440.890366080399</v>
          </cell>
          <cell r="E66">
            <v>31112.646594663602</v>
          </cell>
          <cell r="F66">
            <v>45376.877502426301</v>
          </cell>
        </row>
        <row r="67">
          <cell r="B67">
            <v>204636.4235</v>
          </cell>
          <cell r="C67">
            <v>169280.560783828</v>
          </cell>
          <cell r="D67">
            <v>45225.100863102904</v>
          </cell>
          <cell r="E67">
            <v>31181.671324041999</v>
          </cell>
          <cell r="F67">
            <v>44288.016078035798</v>
          </cell>
        </row>
        <row r="68">
          <cell r="B68">
            <v>204724.87040000001</v>
          </cell>
          <cell r="C68">
            <v>169844.46480358299</v>
          </cell>
          <cell r="D68">
            <v>45645.6900348735</v>
          </cell>
          <cell r="E68">
            <v>30980.117630236498</v>
          </cell>
          <cell r="F68">
            <v>43679.486410225501</v>
          </cell>
        </row>
        <row r="69">
          <cell r="B69">
            <v>205568.24590000001</v>
          </cell>
          <cell r="C69">
            <v>170422.901363574</v>
          </cell>
          <cell r="D69">
            <v>44735.779542849101</v>
          </cell>
          <cell r="E69">
            <v>31235.1638445239</v>
          </cell>
          <cell r="F69">
            <v>43520.535437222403</v>
          </cell>
        </row>
        <row r="70">
          <cell r="B70">
            <v>206559.4602</v>
          </cell>
          <cell r="C70">
            <v>171553.07304901499</v>
          </cell>
          <cell r="D70">
            <v>47052.429559174503</v>
          </cell>
          <cell r="E70">
            <v>32276.0472011977</v>
          </cell>
          <cell r="F70">
            <v>44790.962074516297</v>
          </cell>
        </row>
        <row r="71">
          <cell r="B71">
            <v>206510.46580000001</v>
          </cell>
          <cell r="C71">
            <v>172195.79029578401</v>
          </cell>
          <cell r="D71">
            <v>45877.380325423597</v>
          </cell>
          <cell r="E71">
            <v>32259.257671957399</v>
          </cell>
          <cell r="F71">
            <v>45477.561698360798</v>
          </cell>
        </row>
        <row r="72">
          <cell r="B72">
            <v>207855.83730000001</v>
          </cell>
          <cell r="C72">
            <v>173868.251363527</v>
          </cell>
          <cell r="D72">
            <v>46126.169804719801</v>
          </cell>
          <cell r="E72">
            <v>32000.130727051699</v>
          </cell>
          <cell r="F72">
            <v>44646.197014807803</v>
          </cell>
        </row>
        <row r="73">
          <cell r="B73">
            <v>208983.16949999999</v>
          </cell>
          <cell r="C73">
            <v>175040.169202188</v>
          </cell>
          <cell r="D73">
            <v>47041.854238814602</v>
          </cell>
          <cell r="E73">
            <v>32307.7242250253</v>
          </cell>
          <cell r="F73">
            <v>44142.842340695097</v>
          </cell>
        </row>
        <row r="74">
          <cell r="B74">
            <v>209306.52739999999</v>
          </cell>
          <cell r="C74">
            <v>175868.789138502</v>
          </cell>
          <cell r="D74">
            <v>47000.595631041899</v>
          </cell>
          <cell r="E74">
            <v>32334.8873759655</v>
          </cell>
          <cell r="F74">
            <v>43808.398946136404</v>
          </cell>
        </row>
        <row r="75">
          <cell r="B75">
            <v>210698.3273</v>
          </cell>
          <cell r="C75">
            <v>178826.93763166</v>
          </cell>
          <cell r="D75">
            <v>45149.679615275003</v>
          </cell>
          <cell r="E75">
            <v>31643.9004835503</v>
          </cell>
          <cell r="F75">
            <v>44784.999940577603</v>
          </cell>
        </row>
        <row r="76">
          <cell r="B76">
            <v>213014.628</v>
          </cell>
          <cell r="C76">
            <v>180658.93251729899</v>
          </cell>
          <cell r="D76">
            <v>47326.178933746698</v>
          </cell>
          <cell r="E76">
            <v>32009.6956719474</v>
          </cell>
          <cell r="F76">
            <v>46713.347228111001</v>
          </cell>
        </row>
        <row r="77">
          <cell r="B77">
            <v>215102.8015</v>
          </cell>
          <cell r="C77">
            <v>181816.87957702001</v>
          </cell>
          <cell r="D77">
            <v>47673.727729104401</v>
          </cell>
          <cell r="E77">
            <v>32759.4621985663</v>
          </cell>
          <cell r="F77">
            <v>46459.508435702002</v>
          </cell>
        </row>
        <row r="78">
          <cell r="B78">
            <v>215192.2432</v>
          </cell>
          <cell r="C78">
            <v>183345.250274021</v>
          </cell>
          <cell r="D78">
            <v>47825.413721874</v>
          </cell>
          <cell r="E78">
            <v>33316.941645936</v>
          </cell>
          <cell r="F78">
            <v>50455.144395609503</v>
          </cell>
        </row>
        <row r="79">
          <cell r="B79">
            <v>217508.22940000001</v>
          </cell>
          <cell r="C79">
            <v>185228.36318069001</v>
          </cell>
          <cell r="D79">
            <v>48427.360721796802</v>
          </cell>
          <cell r="E79">
            <v>33826.639064306401</v>
          </cell>
          <cell r="F79">
            <v>49956.925907429599</v>
          </cell>
        </row>
        <row r="80">
          <cell r="B80">
            <v>219994.07269999999</v>
          </cell>
          <cell r="C80">
            <v>187744.14210229099</v>
          </cell>
          <cell r="D80">
            <v>49380.494747012803</v>
          </cell>
          <cell r="E80">
            <v>34197.572726921499</v>
          </cell>
          <cell r="F80">
            <v>50909.786650872396</v>
          </cell>
        </row>
        <row r="81">
          <cell r="B81">
            <v>221933.2873</v>
          </cell>
          <cell r="C81">
            <v>189871.364745333</v>
          </cell>
          <cell r="D81">
            <v>48580.294117963203</v>
          </cell>
          <cell r="E81">
            <v>33406.207817348397</v>
          </cell>
          <cell r="F81">
            <v>51509.160884128898</v>
          </cell>
        </row>
        <row r="82">
          <cell r="B82">
            <v>221788.4106</v>
          </cell>
          <cell r="C82">
            <v>192912.129971685</v>
          </cell>
          <cell r="D82">
            <v>45790.850413227199</v>
          </cell>
          <cell r="E82">
            <v>32300.580391423598</v>
          </cell>
          <cell r="F82">
            <v>49874.1265575691</v>
          </cell>
        </row>
        <row r="83">
          <cell r="B83">
            <v>218473.23730000001</v>
          </cell>
          <cell r="C83">
            <v>192532.293515078</v>
          </cell>
          <cell r="D83">
            <v>42406.973109964398</v>
          </cell>
          <cell r="E83">
            <v>31560.806070914499</v>
          </cell>
          <cell r="F83">
            <v>47376.648830482001</v>
          </cell>
        </row>
        <row r="84">
          <cell r="B84">
            <v>183050.93950000001</v>
          </cell>
          <cell r="C84">
            <v>160629.060598546</v>
          </cell>
          <cell r="D84">
            <v>28923.7116572944</v>
          </cell>
          <cell r="E84">
            <v>23680.309650292798</v>
          </cell>
          <cell r="F84">
            <v>33828.101470703601</v>
          </cell>
        </row>
        <row r="85">
          <cell r="B85">
            <v>201941.78099999999</v>
          </cell>
          <cell r="C85">
            <v>175749.56677742401</v>
          </cell>
          <cell r="D85">
            <v>36494.743385306901</v>
          </cell>
          <cell r="E85">
            <v>23997.5870842687</v>
          </cell>
          <cell r="F85">
            <v>38299.695822976399</v>
          </cell>
        </row>
        <row r="86">
          <cell r="B86">
            <v>214434.0422</v>
          </cell>
          <cell r="C86">
            <v>194997.07910895301</v>
          </cell>
          <cell r="D86">
            <v>38957.571847434199</v>
          </cell>
          <cell r="E86">
            <v>24457.297194523799</v>
          </cell>
          <cell r="F86">
            <v>42108.553875838101</v>
          </cell>
        </row>
        <row r="87">
          <cell r="B87">
            <v>221596.97649999999</v>
          </cell>
          <cell r="C87">
            <v>199807.11766640801</v>
          </cell>
          <cell r="D87">
            <v>43900.161593716999</v>
          </cell>
          <cell r="E87">
            <v>28475.891123109199</v>
          </cell>
          <cell r="F87">
            <v>45037.764056485103</v>
          </cell>
        </row>
        <row r="88">
          <cell r="B88">
            <v>217280.07139999999</v>
          </cell>
          <cell r="C88">
            <v>195899.58750849101</v>
          </cell>
          <cell r="D88">
            <v>41081.024461545298</v>
          </cell>
          <cell r="E88">
            <v>26918.270125238902</v>
          </cell>
          <cell r="F88">
            <v>49511.234710228899</v>
          </cell>
        </row>
        <row r="89">
          <cell r="B89">
            <v>229095.20269999999</v>
          </cell>
          <cell r="C89">
            <v>208130.92339041899</v>
          </cell>
          <cell r="D89">
            <v>42060.7816093773</v>
          </cell>
          <cell r="E89">
            <v>30204.0600616185</v>
          </cell>
          <cell r="F89">
            <v>53625.954167024</v>
          </cell>
        </row>
        <row r="90">
          <cell r="B90">
            <v>238270.7494</v>
          </cell>
          <cell r="C90">
            <v>219725.37143468199</v>
          </cell>
          <cell r="D90">
            <v>44248.032335360404</v>
          </cell>
          <cell r="E90">
            <v>33272.778690033301</v>
          </cell>
          <cell r="F90">
            <v>56635.047066261897</v>
          </cell>
        </row>
        <row r="91">
          <cell r="B91">
            <v>239388.72899999999</v>
          </cell>
          <cell r="C91">
            <v>222469.00104146701</v>
          </cell>
          <cell r="D91">
            <v>47604.3927932269</v>
          </cell>
          <cell r="E91">
            <v>32952.486512361596</v>
          </cell>
          <cell r="F91">
            <v>63092.698741874701</v>
          </cell>
        </row>
        <row r="92">
          <cell r="B92">
            <v>243654.21470000001</v>
          </cell>
          <cell r="C92">
            <v>224601.422755368</v>
          </cell>
          <cell r="D92">
            <v>46575.193282643799</v>
          </cell>
          <cell r="E92">
            <v>33521.260537535098</v>
          </cell>
          <cell r="F92">
            <v>62712.1197848136</v>
          </cell>
        </row>
        <row r="93">
          <cell r="B93">
            <v>245927.34400000001</v>
          </cell>
          <cell r="C93">
            <v>225298.73708481601</v>
          </cell>
          <cell r="D93">
            <v>47984.509589076697</v>
          </cell>
          <cell r="E93">
            <v>34364.387215007402</v>
          </cell>
          <cell r="F93">
            <v>66026.011175510997</v>
          </cell>
        </row>
        <row r="94">
          <cell r="B94">
            <v>243327.71230000001</v>
          </cell>
          <cell r="C94">
            <v>224540.83911835001</v>
          </cell>
          <cell r="D94">
            <v>48811.904335052503</v>
          </cell>
          <cell r="E94">
            <v>32657.8657350959</v>
          </cell>
          <cell r="F94">
            <v>61343.170297800702</v>
          </cell>
        </row>
        <row r="95">
          <cell r="B95">
            <v>245249.29199999999</v>
          </cell>
          <cell r="C95">
            <v>227398.54405790701</v>
          </cell>
          <cell r="D95">
            <v>45639.150134854099</v>
          </cell>
          <cell r="E95">
            <v>33946.323603985897</v>
          </cell>
          <cell r="F95">
            <v>58044.896687569097</v>
          </cell>
        </row>
        <row r="96">
          <cell r="B96">
            <v>244160.48629999999</v>
          </cell>
          <cell r="C96">
            <v>225815.67571758101</v>
          </cell>
          <cell r="D96">
            <v>42978.930554335398</v>
          </cell>
          <cell r="E96">
            <v>34143.055930968098</v>
          </cell>
          <cell r="F96">
            <v>53610.312270317801</v>
          </cell>
        </row>
        <row r="97">
          <cell r="B97">
            <v>244291.88039999999</v>
          </cell>
          <cell r="C97">
            <v>226275.98689361801</v>
          </cell>
          <cell r="D97">
            <v>42321.7983937635</v>
          </cell>
          <cell r="E97">
            <v>34514.795310377602</v>
          </cell>
          <cell r="F97">
            <v>50982.020578850097</v>
          </cell>
        </row>
        <row r="98">
          <cell r="B98">
            <v>244531.50599999999</v>
          </cell>
          <cell r="C98">
            <v>226083.56241377001</v>
          </cell>
          <cell r="D98">
            <v>41816.825231659001</v>
          </cell>
          <cell r="E98">
            <v>35417.019601815402</v>
          </cell>
          <cell r="F98">
            <v>52525.627660525701</v>
          </cell>
        </row>
        <row r="99">
          <cell r="B99">
            <v>247523.89249999999</v>
          </cell>
          <cell r="C99">
            <v>227397.557106805</v>
          </cell>
          <cell r="D99">
            <v>43646.958207155403</v>
          </cell>
          <cell r="E99">
            <v>35722.726954274302</v>
          </cell>
          <cell r="F99">
            <v>52650.597429231202</v>
          </cell>
        </row>
        <row r="100">
          <cell r="B100">
            <v>248737.83989999999</v>
          </cell>
          <cell r="C100">
            <v>229600.20314642301</v>
          </cell>
          <cell r="D100">
            <v>43951.869704968398</v>
          </cell>
          <cell r="E100">
            <v>36010.539532397801</v>
          </cell>
          <cell r="F100">
            <v>55429.308999276298</v>
          </cell>
        </row>
        <row r="101">
          <cell r="B101">
            <v>249237.08</v>
          </cell>
          <cell r="C101">
            <v>228161.194678311</v>
          </cell>
          <cell r="D101">
            <v>44040.712575128098</v>
          </cell>
          <cell r="E101">
            <v>35837.901538069898</v>
          </cell>
          <cell r="F101">
            <v>56803.557292010402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 refreshError="1">
        <row r="3">
          <cell r="G3">
            <v>1.9968830261635206E-2</v>
          </cell>
          <cell r="H3">
            <v>-6.0610242387002522E-3</v>
          </cell>
          <cell r="I3">
            <v>0.1334002622127608</v>
          </cell>
          <cell r="J3">
            <v>3.2138757287694331E-2</v>
          </cell>
          <cell r="K3">
            <v>4.3131506894233729E-2</v>
          </cell>
        </row>
        <row r="4">
          <cell r="G4">
            <v>3.0987224812317749E-4</v>
          </cell>
          <cell r="H4">
            <v>1.918169232565603E-3</v>
          </cell>
          <cell r="I4">
            <v>-6.0944641950233525E-4</v>
          </cell>
          <cell r="J4">
            <v>-2.3442906574394629E-2</v>
          </cell>
          <cell r="K4">
            <v>1.350470336220555E-2</v>
          </cell>
        </row>
        <row r="5">
          <cell r="G5">
            <v>5.6182148439150037E-3</v>
          </cell>
          <cell r="H5">
            <v>3.7790504095358557E-3</v>
          </cell>
          <cell r="I5">
            <v>5.3867262933224858E-3</v>
          </cell>
          <cell r="J5">
            <v>2.3917087430240791E-3</v>
          </cell>
          <cell r="K5">
            <v>6.5245359308949702E-3</v>
          </cell>
        </row>
        <row r="6">
          <cell r="G6">
            <v>-1.2741885799096853E-3</v>
          </cell>
          <cell r="H6">
            <v>5.8545484700223138E-3</v>
          </cell>
          <cell r="I6">
            <v>-3.5382126971289951E-2</v>
          </cell>
          <cell r="J6">
            <v>3.0134323082361192E-2</v>
          </cell>
          <cell r="K6">
            <v>3.2228613165342868E-2</v>
          </cell>
        </row>
        <row r="7">
          <cell r="G7">
            <v>7.2483070926858684E-3</v>
          </cell>
          <cell r="H7">
            <v>4.7322253000923187E-3</v>
          </cell>
          <cell r="I7">
            <v>5.1247118004611236E-2</v>
          </cell>
          <cell r="J7">
            <v>1.0036887706957209E-2</v>
          </cell>
          <cell r="K7">
            <v>5.9791261277198027E-2</v>
          </cell>
        </row>
        <row r="8">
          <cell r="G8">
            <v>2.4915093814374956E-3</v>
          </cell>
          <cell r="H8">
            <v>2.7242143267416363E-3</v>
          </cell>
          <cell r="I8">
            <v>6.9683979663044626E-2</v>
          </cell>
          <cell r="J8">
            <v>-2.0893494139629709E-2</v>
          </cell>
          <cell r="K8">
            <v>1.8694708729761311E-2</v>
          </cell>
        </row>
        <row r="9">
          <cell r="G9">
            <v>8.1918276106243137E-3</v>
          </cell>
          <cell r="H9">
            <v>1.6366344249685305E-3</v>
          </cell>
          <cell r="I9">
            <v>3.9981360671015764E-2</v>
          </cell>
          <cell r="J9">
            <v>5.0746009715475271E-2</v>
          </cell>
          <cell r="K9">
            <v>-2.9329837784696E-2</v>
          </cell>
        </row>
        <row r="10">
          <cell r="G10">
            <v>6.1421508545300707E-3</v>
          </cell>
          <cell r="H10">
            <v>9.1828564892730835E-3</v>
          </cell>
          <cell r="I10">
            <v>-1.4158974818532122E-2</v>
          </cell>
          <cell r="J10">
            <v>-3.4508379427061864E-2</v>
          </cell>
          <cell r="K10">
            <v>-1.4432815665091137E-2</v>
          </cell>
        </row>
        <row r="11">
          <cell r="G11">
            <v>-8.8421686582077497E-3</v>
          </cell>
          <cell r="H11">
            <v>-3.8858216084063368E-3</v>
          </cell>
          <cell r="I11">
            <v>-2.6997545677665657E-2</v>
          </cell>
          <cell r="J11">
            <v>4.1898247114151577E-3</v>
          </cell>
          <cell r="K11">
            <v>-5.7377751134709221E-2</v>
          </cell>
        </row>
        <row r="12">
          <cell r="G12">
            <v>3.4441329595514603E-2</v>
          </cell>
          <cell r="H12">
            <v>6.6154121222956608E-3</v>
          </cell>
          <cell r="I12">
            <v>0.16946935724962642</v>
          </cell>
          <cell r="J12">
            <v>-1.6008174386920815E-2</v>
          </cell>
          <cell r="K12">
            <v>9.8664486236031523E-2</v>
          </cell>
        </row>
        <row r="13">
          <cell r="G13">
            <v>-3.6311693166193315E-3</v>
          </cell>
          <cell r="H13">
            <v>1.5097690941385356E-2</v>
          </cell>
          <cell r="I13">
            <v>-2.7081003355168609E-2</v>
          </cell>
          <cell r="J13">
            <v>-3.4700588438906221E-2</v>
          </cell>
          <cell r="K13">
            <v>1.5959646076242562E-2</v>
          </cell>
        </row>
        <row r="14">
          <cell r="G14">
            <v>2.6663093722785192E-3</v>
          </cell>
          <cell r="H14">
            <v>-7.6354092102123294E-3</v>
          </cell>
          <cell r="I14">
            <v>9.2782658674768204E-3</v>
          </cell>
          <cell r="J14">
            <v>3.4065441506051064E-2</v>
          </cell>
          <cell r="K14">
            <v>1.6115904281295723E-2</v>
          </cell>
        </row>
        <row r="15">
          <cell r="G15">
            <v>8.1647379533367204E-3</v>
          </cell>
          <cell r="H15">
            <v>3.3020758195079214E-3</v>
          </cell>
          <cell r="I15">
            <v>4.5069964204360602E-2</v>
          </cell>
          <cell r="J15">
            <v>-6.1551798872994112E-3</v>
          </cell>
          <cell r="K15">
            <v>2.7955783402755507E-2</v>
          </cell>
        </row>
        <row r="16">
          <cell r="G16">
            <v>1.688647359003248E-2</v>
          </cell>
          <cell r="H16">
            <v>1.5050087073221308E-2</v>
          </cell>
          <cell r="I16">
            <v>2.7245835279464448E-2</v>
          </cell>
          <cell r="J16">
            <v>6.245638520586172E-2</v>
          </cell>
          <cell r="K16">
            <v>-3.981921608353467E-2</v>
          </cell>
        </row>
        <row r="17">
          <cell r="G17">
            <v>1.1952710541065503E-2</v>
          </cell>
          <cell r="H17">
            <v>1.3205735601970581E-2</v>
          </cell>
          <cell r="I17">
            <v>-2.8493482873598208E-2</v>
          </cell>
          <cell r="J17">
            <v>9.4334975369458229E-2</v>
          </cell>
          <cell r="K17">
            <v>7.6610939782502774E-2</v>
          </cell>
        </row>
        <row r="18">
          <cell r="G18">
            <v>1.2648771188623842E-2</v>
          </cell>
          <cell r="H18">
            <v>9.8334679674392245E-3</v>
          </cell>
          <cell r="I18">
            <v>0.11614664586583467</v>
          </cell>
          <cell r="J18">
            <v>-6.9547602970965516E-2</v>
          </cell>
          <cell r="K18">
            <v>7.085783205186269E-3</v>
          </cell>
        </row>
        <row r="19">
          <cell r="G19">
            <v>1.8952402757638209E-2</v>
          </cell>
          <cell r="H19">
            <v>1.3722021382970517E-2</v>
          </cell>
          <cell r="I19">
            <v>7.8272415961981867E-3</v>
          </cell>
          <cell r="J19">
            <v>5.4507337526205513E-2</v>
          </cell>
          <cell r="K19">
            <v>3.2410179640718573E-2</v>
          </cell>
        </row>
        <row r="20">
          <cell r="G20">
            <v>-1.8724721625806851E-4</v>
          </cell>
          <cell r="H20">
            <v>1.7754981258630842E-3</v>
          </cell>
          <cell r="I20">
            <v>-2.877747729006308E-2</v>
          </cell>
          <cell r="J20">
            <v>2.9438752102767918E-2</v>
          </cell>
          <cell r="K20">
            <v>1.0875081563111788E-2</v>
          </cell>
        </row>
        <row r="21">
          <cell r="G21">
            <v>1.1836240370569184E-2</v>
          </cell>
          <cell r="H21">
            <v>7.4681128245523976E-3</v>
          </cell>
          <cell r="I21">
            <v>5.4690846779951396E-2</v>
          </cell>
          <cell r="J21">
            <v>2.161479610785122E-2</v>
          </cell>
          <cell r="K21">
            <v>2.4384996055368813E-3</v>
          </cell>
        </row>
        <row r="22">
          <cell r="G22">
            <v>3.1872755765600225E-2</v>
          </cell>
          <cell r="H22">
            <v>2.461395041123482E-2</v>
          </cell>
          <cell r="I22">
            <v>7.5683725968047622E-2</v>
          </cell>
          <cell r="J22">
            <v>1.2287334593572785E-2</v>
          </cell>
          <cell r="K22">
            <v>0.10088001717106665</v>
          </cell>
        </row>
        <row r="23">
          <cell r="G23">
            <v>-6.3182293626529162E-4</v>
          </cell>
          <cell r="H23">
            <v>8.9255459298587247E-4</v>
          </cell>
          <cell r="I23">
            <v>-7.3648200082621074E-4</v>
          </cell>
          <cell r="J23">
            <v>-5.2088054132730655E-3</v>
          </cell>
          <cell r="K23">
            <v>-4.4106505728262357E-2</v>
          </cell>
        </row>
        <row r="24">
          <cell r="G24">
            <v>1.8279045031483809E-2</v>
          </cell>
          <cell r="H24">
            <v>2.0217368615017106E-2</v>
          </cell>
          <cell r="I24">
            <v>-9.3523449794692182E-2</v>
          </cell>
          <cell r="J24">
            <v>7.1770156189842504E-2</v>
          </cell>
          <cell r="K24">
            <v>5.5416078818993464E-2</v>
          </cell>
        </row>
        <row r="25">
          <cell r="G25">
            <v>4.9345453976945564E-4</v>
          </cell>
          <cell r="H25">
            <v>1.2045644738092331E-3</v>
          </cell>
          <cell r="I25">
            <v>-2.5447899526369611E-3</v>
          </cell>
          <cell r="J25">
            <v>-1.3162379473929176E-2</v>
          </cell>
          <cell r="K25">
            <v>3.0517542552033206E-3</v>
          </cell>
        </row>
        <row r="26">
          <cell r="G26">
            <v>1.9925015241971211E-2</v>
          </cell>
          <cell r="H26">
            <v>1.4252320911116056E-2</v>
          </cell>
          <cell r="I26">
            <v>7.5520105196251075E-2</v>
          </cell>
          <cell r="J26">
            <v>-2.1845532147418911E-2</v>
          </cell>
          <cell r="K26">
            <v>4.392894082367782E-2</v>
          </cell>
        </row>
        <row r="27">
          <cell r="G27">
            <v>2.1645844067395448E-2</v>
          </cell>
          <cell r="H27">
            <v>2.1688517030766352E-2</v>
          </cell>
          <cell r="I27">
            <v>9.4210232169287256E-2</v>
          </cell>
          <cell r="J27">
            <v>7.8118888603372572E-2</v>
          </cell>
          <cell r="K27">
            <v>4.1984193421066074E-2</v>
          </cell>
        </row>
        <row r="28">
          <cell r="G28">
            <v>1.2675631348261218E-2</v>
          </cell>
          <cell r="H28">
            <v>1.8880232445986689E-2</v>
          </cell>
          <cell r="I28">
            <v>6.6394561104703431E-3</v>
          </cell>
          <cell r="J28">
            <v>1.5107560475292825E-2</v>
          </cell>
          <cell r="K28">
            <v>7.7945958157027428E-2</v>
          </cell>
        </row>
        <row r="29">
          <cell r="G29">
            <v>2.0343006771400551E-2</v>
          </cell>
          <cell r="H29">
            <v>1.0508169414631618E-2</v>
          </cell>
          <cell r="I29">
            <v>6.167500531911041E-2</v>
          </cell>
          <cell r="J29">
            <v>8.6811815528737846E-3</v>
          </cell>
          <cell r="K29">
            <v>3.9134131216995049E-2</v>
          </cell>
        </row>
        <row r="30">
          <cell r="G30">
            <v>1.7807763462402315E-2</v>
          </cell>
          <cell r="H30">
            <v>1.1777065580125035E-2</v>
          </cell>
          <cell r="I30">
            <v>7.356727354831416E-2</v>
          </cell>
          <cell r="J30">
            <v>2.5057103575140349E-2</v>
          </cell>
          <cell r="K30">
            <v>-5.7091376187431431E-3</v>
          </cell>
        </row>
        <row r="31">
          <cell r="G31">
            <v>1.5370829082598458E-2</v>
          </cell>
          <cell r="H31">
            <v>1.6999930176587741E-2</v>
          </cell>
          <cell r="I31">
            <v>0.10754220737697873</v>
          </cell>
          <cell r="J31">
            <v>-3.5547884705152244E-2</v>
          </cell>
          <cell r="K31">
            <v>3.4188147474173869E-2</v>
          </cell>
        </row>
        <row r="32">
          <cell r="G32">
            <v>1.2540624264958167E-2</v>
          </cell>
          <cell r="H32">
            <v>1.4768315477685867E-2</v>
          </cell>
          <cell r="I32">
            <v>-1.0140005987318235E-2</v>
          </cell>
          <cell r="J32">
            <v>1.3311949542620161E-2</v>
          </cell>
          <cell r="K32">
            <v>3.8786152477336966E-2</v>
          </cell>
        </row>
        <row r="33">
          <cell r="G33">
            <v>2.1278848847119614E-2</v>
          </cell>
          <cell r="H33">
            <v>2.2425363613576943E-2</v>
          </cell>
          <cell r="I33">
            <v>7.6343856257610199E-3</v>
          </cell>
          <cell r="J33">
            <v>8.51333055070147E-2</v>
          </cell>
          <cell r="K33">
            <v>5.7155540490952284E-2</v>
          </cell>
        </row>
        <row r="34">
          <cell r="G34">
            <v>1.4650991428749593E-2</v>
          </cell>
          <cell r="H34">
            <v>1.0458360883084605E-2</v>
          </cell>
          <cell r="I34">
            <v>-6.5548645773827463E-4</v>
          </cell>
          <cell r="J34">
            <v>7.0769013498630073E-2</v>
          </cell>
          <cell r="K34">
            <v>2.4746580019953557E-2</v>
          </cell>
        </row>
        <row r="35">
          <cell r="G35">
            <v>4.690932171774076E-3</v>
          </cell>
          <cell r="H35">
            <v>5.3000394373876603E-3</v>
          </cell>
          <cell r="I35">
            <v>-3.4360079573604763E-2</v>
          </cell>
          <cell r="J35">
            <v>-4.6384229764068641E-2</v>
          </cell>
          <cell r="K35">
            <v>2.919804225211875E-2</v>
          </cell>
        </row>
        <row r="36">
          <cell r="G36">
            <v>1.5607160320705304E-3</v>
          </cell>
          <cell r="H36">
            <v>8.095854846670969E-3</v>
          </cell>
          <cell r="I36">
            <v>1.0369555633495953E-2</v>
          </cell>
          <cell r="J36">
            <v>1.0054785770595487E-2</v>
          </cell>
          <cell r="K36">
            <v>-1.3621240887269348E-3</v>
          </cell>
        </row>
        <row r="37">
          <cell r="G37">
            <v>1.1499226223052439E-2</v>
          </cell>
          <cell r="H37">
            <v>1.015042292630608E-2</v>
          </cell>
          <cell r="I37">
            <v>-4.0326268629677919E-3</v>
          </cell>
          <cell r="J37">
            <v>-2.6762229107279767E-2</v>
          </cell>
          <cell r="K37">
            <v>4.4893769580430565E-2</v>
          </cell>
        </row>
        <row r="38">
          <cell r="G38">
            <v>-1.4516562297453905E-2</v>
          </cell>
          <cell r="H38">
            <v>9.8626228326232912E-3</v>
          </cell>
          <cell r="I38">
            <v>3.818424795857922E-3</v>
          </cell>
          <cell r="J38">
            <v>-7.8487278950632566E-2</v>
          </cell>
          <cell r="K38">
            <v>5.2691825221996114E-2</v>
          </cell>
        </row>
        <row r="39">
          <cell r="G39">
            <v>6.0320050341156062E-4</v>
          </cell>
          <cell r="H39">
            <v>-1.2628600594742911E-3</v>
          </cell>
          <cell r="I39">
            <v>3.0444476622960348E-2</v>
          </cell>
          <cell r="J39">
            <v>3.3847300766673971E-2</v>
          </cell>
          <cell r="K39">
            <v>-9.0256143040294834E-2</v>
          </cell>
        </row>
        <row r="40">
          <cell r="G40">
            <v>1.0646400572332126E-2</v>
          </cell>
          <cell r="H40">
            <v>5.3614351817554695E-3</v>
          </cell>
          <cell r="I40">
            <v>1.1419554223512041E-2</v>
          </cell>
          <cell r="J40">
            <v>-3.1469877433996984E-2</v>
          </cell>
          <cell r="K40">
            <v>-8.6507099165771262E-2</v>
          </cell>
        </row>
        <row r="41">
          <cell r="G41">
            <v>1.0197098183235331E-2</v>
          </cell>
          <cell r="H41">
            <v>5.4488354550543683E-3</v>
          </cell>
          <cell r="I41">
            <v>1.7553983194720679E-2</v>
          </cell>
          <cell r="J41">
            <v>9.0280961197908294E-3</v>
          </cell>
          <cell r="K41">
            <v>-2.4091865208496488E-3</v>
          </cell>
        </row>
        <row r="42">
          <cell r="G42">
            <v>1.0150869636433413E-2</v>
          </cell>
          <cell r="H42">
            <v>8.2301114437912659E-3</v>
          </cell>
          <cell r="I42">
            <v>-2.798200416997132E-2</v>
          </cell>
          <cell r="J42">
            <v>2.3901783380321673E-2</v>
          </cell>
          <cell r="K42">
            <v>5.3802947969995518E-2</v>
          </cell>
        </row>
        <row r="43">
          <cell r="G43">
            <v>7.2648685134377722E-3</v>
          </cell>
          <cell r="H43">
            <v>2.0059075844088392E-2</v>
          </cell>
          <cell r="I43">
            <v>2.9926176418773043E-2</v>
          </cell>
          <cell r="J43">
            <v>-1.6190579796606763E-2</v>
          </cell>
          <cell r="K43">
            <v>3.5469580127748701E-2</v>
          </cell>
        </row>
        <row r="44">
          <cell r="G44">
            <v>1.6130498868126564E-2</v>
          </cell>
          <cell r="H44">
            <v>1.1579386489495525E-2</v>
          </cell>
          <cell r="I44">
            <v>4.6417372119621492E-2</v>
          </cell>
          <cell r="J44">
            <v>2.9092636209589129E-2</v>
          </cell>
          <cell r="K44">
            <v>3.6449509793294421E-2</v>
          </cell>
        </row>
        <row r="45">
          <cell r="G45">
            <v>7.4721079506316901E-3</v>
          </cell>
          <cell r="H45">
            <v>1.5380686624871354E-2</v>
          </cell>
          <cell r="I45">
            <v>-2.5910745687258707E-3</v>
          </cell>
          <cell r="J45">
            <v>-9.4576834818939082E-3</v>
          </cell>
          <cell r="K45">
            <v>3.0909971853416707E-2</v>
          </cell>
        </row>
        <row r="46">
          <cell r="G46">
            <v>2.2805180229854782E-2</v>
          </cell>
          <cell r="H46">
            <v>1.2720756397452515E-2</v>
          </cell>
          <cell r="I46">
            <v>6.4100579307292627E-2</v>
          </cell>
          <cell r="J46">
            <v>2.3261638079277835E-2</v>
          </cell>
          <cell r="K46">
            <v>4.239309486366416E-2</v>
          </cell>
        </row>
        <row r="47">
          <cell r="G47">
            <v>1.9266806668524206E-2</v>
          </cell>
          <cell r="H47">
            <v>6.7058678493230328E-3</v>
          </cell>
          <cell r="I47">
            <v>2.0838322521149921E-2</v>
          </cell>
          <cell r="J47">
            <v>7.9916249528019678E-2</v>
          </cell>
          <cell r="K47">
            <v>6.9678024767555913E-2</v>
          </cell>
        </row>
        <row r="48">
          <cell r="G48">
            <v>1.5512289405973823E-2</v>
          </cell>
          <cell r="H48">
            <v>2.6340521046951171E-2</v>
          </cell>
          <cell r="I48">
            <v>1.6606629651305438E-2</v>
          </cell>
          <cell r="J48">
            <v>1.7373823281757961E-2</v>
          </cell>
          <cell r="K48">
            <v>5.9377569017124543E-2</v>
          </cell>
        </row>
        <row r="49">
          <cell r="G49">
            <v>2.036616851472961E-2</v>
          </cell>
          <cell r="H49">
            <v>9.6400070214386346E-3</v>
          </cell>
          <cell r="I49">
            <v>4.8444497602092573E-2</v>
          </cell>
          <cell r="J49">
            <v>-1.6875505143802982E-3</v>
          </cell>
          <cell r="K49">
            <v>1.5362447739200702E-2</v>
          </cell>
        </row>
        <row r="50">
          <cell r="G50">
            <v>7.3192357041231837E-3</v>
          </cell>
          <cell r="H50">
            <v>1.6570057635018509E-2</v>
          </cell>
          <cell r="I50">
            <v>8.7407362656750642E-3</v>
          </cell>
          <cell r="J50">
            <v>2.8390405089827597E-2</v>
          </cell>
          <cell r="K50">
            <v>4.3360160301784356E-2</v>
          </cell>
        </row>
        <row r="51">
          <cell r="G51">
            <v>1.559612152123524E-2</v>
          </cell>
          <cell r="H51">
            <v>1.320574880685732E-2</v>
          </cell>
          <cell r="I51">
            <v>-2.7292948556021046E-2</v>
          </cell>
          <cell r="J51">
            <v>3.8555216549515547E-2</v>
          </cell>
          <cell r="K51">
            <v>1.5735761517056357E-2</v>
          </cell>
        </row>
        <row r="52">
          <cell r="G52">
            <v>3.7185478683718909E-3</v>
          </cell>
          <cell r="H52">
            <v>1.0514088665567689E-2</v>
          </cell>
          <cell r="I52">
            <v>3.9823540143705261E-2</v>
          </cell>
          <cell r="J52">
            <v>-4.197029755350612E-2</v>
          </cell>
          <cell r="K52">
            <v>1.4606538207061481E-2</v>
          </cell>
        </row>
        <row r="53">
          <cell r="G53">
            <v>-4.6387385247577129E-3</v>
          </cell>
          <cell r="H53">
            <v>1.2811443413368151E-2</v>
          </cell>
          <cell r="I53">
            <v>4.9695933878490806E-4</v>
          </cell>
          <cell r="J53">
            <v>4.6945199711288188E-2</v>
          </cell>
          <cell r="K53">
            <v>2.5801736067152525E-2</v>
          </cell>
        </row>
        <row r="54">
          <cell r="G54">
            <v>1.2787244340839665E-2</v>
          </cell>
          <cell r="H54">
            <v>1.0503135396507268E-2</v>
          </cell>
          <cell r="I54">
            <v>-1.2022406938370644E-2</v>
          </cell>
          <cell r="J54">
            <v>-3.6873476590796872E-2</v>
          </cell>
          <cell r="K54">
            <v>-1.0955490269051404E-2</v>
          </cell>
        </row>
        <row r="55">
          <cell r="G55">
            <v>1.43514431136329E-2</v>
          </cell>
          <cell r="H55">
            <v>1.6219072653357092E-2</v>
          </cell>
          <cell r="I55">
            <v>7.2669641248753525E-2</v>
          </cell>
          <cell r="J55">
            <v>9.1630828420528054E-3</v>
          </cell>
          <cell r="K55">
            <v>4.1428275535775105E-2</v>
          </cell>
        </row>
        <row r="56">
          <cell r="G56">
            <v>2.898170776262643E-2</v>
          </cell>
          <cell r="H56">
            <v>1.6675919265434658E-2</v>
          </cell>
          <cell r="I56">
            <v>-1.2156896113645899E-2</v>
          </cell>
          <cell r="J56">
            <v>6.7689169905642999E-2</v>
          </cell>
          <cell r="K56">
            <v>3.4233723054654552E-2</v>
          </cell>
        </row>
        <row r="57">
          <cell r="G57">
            <v>5.1240284031339733E-3</v>
          </cell>
          <cell r="H57">
            <v>6.7834662752384034E-3</v>
          </cell>
          <cell r="I57">
            <v>-6.6870169275847768E-3</v>
          </cell>
          <cell r="J57">
            <v>-2.4738071962865371E-2</v>
          </cell>
          <cell r="K57">
            <v>1.6585809601427748E-2</v>
          </cell>
        </row>
        <row r="58">
          <cell r="G58">
            <v>1.4349903012577325E-2</v>
          </cell>
          <cell r="H58">
            <v>1.3928436984753434E-2</v>
          </cell>
          <cell r="I58">
            <v>9.3381026402984624E-2</v>
          </cell>
          <cell r="J58">
            <v>6.3799225195830367E-2</v>
          </cell>
          <cell r="K58">
            <v>-1.7998914187364878E-3</v>
          </cell>
        </row>
        <row r="59">
          <cell r="G59">
            <v>1.4003048067124491E-2</v>
          </cell>
          <cell r="H59">
            <v>1.0409883116186736E-2</v>
          </cell>
          <cell r="I59">
            <v>4.4123208973008143E-3</v>
          </cell>
          <cell r="J59">
            <v>-4.2764166695717143E-2</v>
          </cell>
          <cell r="K59">
            <v>3.2419965483051483E-2</v>
          </cell>
        </row>
        <row r="60">
          <cell r="G60">
            <v>3.5153098202203026E-3</v>
          </cell>
          <cell r="H60">
            <v>7.8383480970649622E-3</v>
          </cell>
          <cell r="I60">
            <v>1.3513268313541271E-2</v>
          </cell>
          <cell r="J60">
            <v>-2.2535584258760899E-2</v>
          </cell>
          <cell r="K60">
            <v>2.1342010560809088E-2</v>
          </cell>
        </row>
        <row r="61">
          <cell r="G61">
            <v>9.5754848591167452E-3</v>
          </cell>
          <cell r="H61">
            <v>7.3273270321156936E-3</v>
          </cell>
          <cell r="I61">
            <v>2.3596690685496302E-2</v>
          </cell>
          <cell r="J61">
            <v>3.9592780517991644E-2</v>
          </cell>
          <cell r="K61">
            <v>-6.7452327222913278E-3</v>
          </cell>
        </row>
        <row r="62">
          <cell r="G62">
            <v>9.7787268704734309E-3</v>
          </cell>
          <cell r="H62">
            <v>1.8565506464080617E-2</v>
          </cell>
          <cell r="I62">
            <v>7.5507769360778632E-3</v>
          </cell>
          <cell r="J62">
            <v>-4.3852782218904873E-2</v>
          </cell>
          <cell r="K62">
            <v>6.1390437332838221E-2</v>
          </cell>
        </row>
        <row r="63">
          <cell r="G63">
            <v>5.9305557815141352E-3</v>
          </cell>
          <cell r="H63">
            <v>6.2160585588890704E-3</v>
          </cell>
          <cell r="I63">
            <v>8.2995002278400953E-3</v>
          </cell>
          <cell r="J63">
            <v>3.8293731926304364E-2</v>
          </cell>
          <cell r="K63">
            <v>-5.8981430903401577E-2</v>
          </cell>
        </row>
        <row r="64">
          <cell r="G64">
            <v>9.0393436118278991E-3</v>
          </cell>
          <cell r="H64">
            <v>7.9551011265552862E-3</v>
          </cell>
          <cell r="I64">
            <v>1.2173359421096874E-2</v>
          </cell>
          <cell r="J64">
            <v>2.943308307846082E-2</v>
          </cell>
          <cell r="K64">
            <v>-2.531983364510737E-2</v>
          </cell>
        </row>
        <row r="65">
          <cell r="G65">
            <v>9.042664590448668E-3</v>
          </cell>
          <cell r="H65">
            <v>1.6571648764971858E-2</v>
          </cell>
          <cell r="I65">
            <v>5.99498875515736E-3</v>
          </cell>
          <cell r="J65">
            <v>-4.8814739322798895E-2</v>
          </cell>
          <cell r="K65">
            <v>7.0483434325843808E-2</v>
          </cell>
        </row>
        <row r="66">
          <cell r="G66">
            <v>-3.8191207276384587E-3</v>
          </cell>
          <cell r="H66">
            <v>-2.4688973074652454E-2</v>
          </cell>
          <cell r="I66">
            <v>-5.1987885422683511E-2</v>
          </cell>
          <cell r="J66">
            <v>8.1495949881589258E-3</v>
          </cell>
          <cell r="K66">
            <v>-4.4526814531254955E-2</v>
          </cell>
        </row>
        <row r="67">
          <cell r="G67">
            <v>1.3299149965851909E-2</v>
          </cell>
          <cell r="H67">
            <v>1.9054657910617667E-2</v>
          </cell>
          <cell r="I67">
            <v>-4.7487956604514991E-3</v>
          </cell>
          <cell r="J67">
            <v>2.2185425199485742E-3</v>
          </cell>
          <cell r="K67">
            <v>-2.3995953100393042E-2</v>
          </cell>
        </row>
        <row r="68">
          <cell r="G68">
            <v>4.3221484468536353E-4</v>
          </cell>
          <cell r="H68">
            <v>3.3311800075799258E-3</v>
          </cell>
          <cell r="I68">
            <v>9.2999056661857704E-3</v>
          </cell>
          <cell r="J68">
            <v>-6.4638515271019381E-3</v>
          </cell>
          <cell r="K68">
            <v>-1.3740278334844924E-2</v>
          </cell>
        </row>
        <row r="69">
          <cell r="G69">
            <v>4.1195556668429667E-3</v>
          </cell>
          <cell r="H69">
            <v>3.4056839041527454E-3</v>
          </cell>
          <cell r="I69">
            <v>-1.9934203893713143E-2</v>
          </cell>
          <cell r="J69">
            <v>8.2325773365843347E-3</v>
          </cell>
          <cell r="K69">
            <v>-3.639030264922849E-3</v>
          </cell>
        </row>
        <row r="70">
          <cell r="G70">
            <v>4.82182593746594E-3</v>
          </cell>
          <cell r="H70">
            <v>6.6315716749236753E-3</v>
          </cell>
          <cell r="I70">
            <v>5.1785171511462114E-2</v>
          </cell>
          <cell r="J70">
            <v>3.3324088256904805E-2</v>
          </cell>
          <cell r="K70">
            <v>2.9191429391452806E-2</v>
          </cell>
        </row>
        <row r="71">
          <cell r="G71">
            <v>-2.3719271899991234E-4</v>
          </cell>
          <cell r="H71">
            <v>3.7464630352928019E-3</v>
          </cell>
          <cell r="I71">
            <v>-2.4973189371085058E-2</v>
          </cell>
          <cell r="J71">
            <v>-5.2018542220000352E-4</v>
          </cell>
          <cell r="K71">
            <v>1.5328976919545489E-2</v>
          </cell>
        </row>
        <row r="72">
          <cell r="G72">
            <v>6.5147860414151992E-3</v>
          </cell>
          <cell r="H72">
            <v>9.7125549054954963E-3</v>
          </cell>
          <cell r="I72">
            <v>5.4229225280837401E-3</v>
          </cell>
          <cell r="J72">
            <v>-8.0326381822156678E-3</v>
          </cell>
          <cell r="K72">
            <v>-1.8280766437461793E-2</v>
          </cell>
        </row>
        <row r="73">
          <cell r="G73">
            <v>5.4236254061650335E-3</v>
          </cell>
          <cell r="H73">
            <v>6.7402635585880333E-3</v>
          </cell>
          <cell r="I73">
            <v>1.9851733581423447E-2</v>
          </cell>
          <cell r="J73">
            <v>9.6122575434847146E-3</v>
          </cell>
          <cell r="K73">
            <v>-1.1274301234341588E-2</v>
          </cell>
        </row>
        <row r="74">
          <cell r="G74">
            <v>1.5472915870384796E-3</v>
          </cell>
          <cell r="H74">
            <v>4.7338844568691751E-3</v>
          </cell>
          <cell r="I74">
            <v>-8.7706168135393003E-4</v>
          </cell>
          <cell r="J74">
            <v>8.4076336516325512E-4</v>
          </cell>
          <cell r="K74">
            <v>-7.576390119545362E-3</v>
          </cell>
        </row>
        <row r="75">
          <cell r="G75">
            <v>6.6495771407080184E-3</v>
          </cell>
          <cell r="H75">
            <v>1.6820201626727371E-2</v>
          </cell>
          <cell r="I75">
            <v>-3.9380692753273161E-2</v>
          </cell>
          <cell r="J75">
            <v>-2.1369701535710606E-2</v>
          </cell>
          <cell r="K75">
            <v>2.2292551609611522E-2</v>
          </cell>
        </row>
        <row r="76">
          <cell r="G76">
            <v>1.0993446078487068E-2</v>
          </cell>
          <cell r="H76">
            <v>1.0244512990612575E-2</v>
          </cell>
          <cell r="I76">
            <v>4.8206307043989316E-2</v>
          </cell>
          <cell r="J76">
            <v>1.1559737668472847E-2</v>
          </cell>
          <cell r="K76">
            <v>4.3057882998593255E-2</v>
          </cell>
        </row>
        <row r="77">
          <cell r="G77">
            <v>9.8029582268877036E-3</v>
          </cell>
          <cell r="H77">
            <v>6.4095754557287332E-3</v>
          </cell>
          <cell r="I77">
            <v>7.3436901771479768E-3</v>
          </cell>
          <cell r="J77">
            <v>2.3423106995546394E-2</v>
          </cell>
          <cell r="K77">
            <v>-5.4339671094313369E-3</v>
          </cell>
        </row>
        <row r="78">
          <cell r="G78">
            <v>4.1580908931115879E-4</v>
          </cell>
          <cell r="H78">
            <v>8.4060990407304192E-3</v>
          </cell>
          <cell r="I78">
            <v>3.1817522982788837E-3</v>
          </cell>
          <cell r="J78">
            <v>1.7017356511856763E-2</v>
          </cell>
          <cell r="K78">
            <v>8.6002544892124444E-2</v>
          </cell>
        </row>
        <row r="79">
          <cell r="G79">
            <v>1.0762405584701096E-2</v>
          </cell>
          <cell r="H79">
            <v>1.0270857324389704E-2</v>
          </cell>
          <cell r="I79">
            <v>1.258634171830475E-2</v>
          </cell>
          <cell r="J79">
            <v>1.5298445571236163E-2</v>
          </cell>
          <cell r="K79">
            <v>-9.8744834475839038E-3</v>
          </cell>
        </row>
        <row r="80">
          <cell r="G80">
            <v>1.1428732176512302E-2</v>
          </cell>
          <cell r="H80">
            <v>1.3582039372376453E-2</v>
          </cell>
          <cell r="I80">
            <v>1.9681725599119959E-2</v>
          </cell>
          <cell r="J80">
            <v>1.0965726210929061E-2</v>
          </cell>
          <cell r="K80">
            <v>1.9073646469129235E-2</v>
          </cell>
        </row>
        <row r="81">
          <cell r="G81">
            <v>8.814849310256001E-3</v>
          </cell>
          <cell r="H81">
            <v>1.1330434170792936E-2</v>
          </cell>
          <cell r="I81">
            <v>-1.6204791652031925E-2</v>
          </cell>
          <cell r="J81">
            <v>-2.3140967222802677E-2</v>
          </cell>
          <cell r="K81">
            <v>1.1773261541378588E-2</v>
          </cell>
        </row>
        <row r="82">
          <cell r="G82">
            <v>-6.5279391731876135E-4</v>
          </cell>
          <cell r="H82">
            <v>1.6014870017026839E-2</v>
          </cell>
          <cell r="I82">
            <v>-5.7419242830491046E-2</v>
          </cell>
          <cell r="J82">
            <v>-3.3096466140961622E-2</v>
          </cell>
          <cell r="K82">
            <v>-3.1742592938717173E-2</v>
          </cell>
        </row>
        <row r="83">
          <cell r="G83">
            <v>-1.4947459567573929E-2</v>
          </cell>
          <cell r="H83">
            <v>-1.9689609806431418E-3</v>
          </cell>
          <cell r="I83">
            <v>-7.389854682160113E-2</v>
          </cell>
          <cell r="J83">
            <v>-2.2902818201543051E-2</v>
          </cell>
          <cell r="K83">
            <v>-5.0075618351015927E-2</v>
          </cell>
        </row>
        <row r="84">
          <cell r="G84">
            <v>-0.16213563838649636</v>
          </cell>
          <cell r="H84">
            <v>-0.16570328194856065</v>
          </cell>
          <cell r="I84">
            <v>-0.31794915939194501</v>
          </cell>
          <cell r="J84">
            <v>-0.2496924952713464</v>
          </cell>
          <cell r="K84">
            <v>-0.28597521551717064</v>
          </cell>
        </row>
        <row r="85">
          <cell r="G85">
            <v>0.10319991556230157</v>
          </cell>
          <cell r="H85">
            <v>9.4133067344943866E-2</v>
          </cell>
          <cell r="I85">
            <v>0.26175865040139579</v>
          </cell>
          <cell r="J85">
            <v>1.3398365083117758E-2</v>
          </cell>
          <cell r="K85">
            <v>0.1321857910395996</v>
          </cell>
        </row>
        <row r="86">
          <cell r="G86">
            <v>6.1860706279499578E-2</v>
          </cell>
          <cell r="H86">
            <v>0.10951669858682944</v>
          </cell>
          <cell r="I86">
            <v>6.7484471287414305E-2</v>
          </cell>
          <cell r="J86">
            <v>1.9156513887867321E-2</v>
          </cell>
          <cell r="K86">
            <v>9.9448780754460397E-2</v>
          </cell>
        </row>
        <row r="87">
          <cell r="G87">
            <v>3.340390465297105E-2</v>
          </cell>
          <cell r="H87">
            <v>2.466723388593639E-2</v>
          </cell>
          <cell r="I87">
            <v>0.1268710936512929</v>
          </cell>
          <cell r="J87">
            <v>0.16431063075461982</v>
          </cell>
          <cell r="K87">
            <v>6.9563305101479234E-2</v>
          </cell>
        </row>
        <row r="88">
          <cell r="G88">
            <v>-1.9480884478584093E-2</v>
          </cell>
          <cell r="H88">
            <v>-1.9556511317283976E-2</v>
          </cell>
          <cell r="I88">
            <v>-6.4217010366886096E-2</v>
          </cell>
          <cell r="J88">
            <v>-5.4699640167054642E-2</v>
          </cell>
          <cell r="K88">
            <v>9.9327103542113937E-2</v>
          </cell>
        </row>
        <row r="89">
          <cell r="G89">
            <v>5.4377427363087705E-2</v>
          </cell>
          <cell r="H89">
            <v>6.2436761799704366E-2</v>
          </cell>
          <cell r="I89">
            <v>2.3849384495002734E-2</v>
          </cell>
          <cell r="J89">
            <v>0.12206541954933425</v>
          </cell>
          <cell r="K89">
            <v>8.310678335688948E-2</v>
          </cell>
        </row>
        <row r="90">
          <cell r="G90">
            <v>4.0051238925397303E-2</v>
          </cell>
          <cell r="H90">
            <v>5.5707474196488027E-2</v>
          </cell>
          <cell r="I90">
            <v>5.2002141717106376E-2</v>
          </cell>
          <cell r="J90">
            <v>0.10159954066289067</v>
          </cell>
          <cell r="K90">
            <v>5.6112622068518192E-2</v>
          </cell>
        </row>
        <row r="91">
          <cell r="G91">
            <v>4.6920555830509691E-3</v>
          </cell>
          <cell r="H91">
            <v>1.2486630874125604E-2</v>
          </cell>
          <cell r="I91">
            <v>7.5853326819784739E-2</v>
          </cell>
          <cell r="J91">
            <v>-9.6262527592156921E-3</v>
          </cell>
          <cell r="K91">
            <v>0.11402218255522012</v>
          </cell>
        </row>
        <row r="92">
          <cell r="G92">
            <v>1.7818239471082187E-2</v>
          </cell>
          <cell r="H92">
            <v>9.5852532439049121E-3</v>
          </cell>
          <cell r="I92">
            <v>-2.1619843258026683E-2</v>
          </cell>
          <cell r="J92">
            <v>1.7260428130670302E-2</v>
          </cell>
          <cell r="K92">
            <v>-6.0320602011039171E-3</v>
          </cell>
        </row>
        <row r="93">
          <cell r="G93">
            <v>9.3293247678838398E-3</v>
          </cell>
          <cell r="H93">
            <v>3.1046745870684234E-3</v>
          </cell>
          <cell r="I93">
            <v>3.025894702959997E-2</v>
          </cell>
          <cell r="J93">
            <v>2.5151997984330654E-2</v>
          </cell>
          <cell r="K93">
            <v>5.2842917797524258E-2</v>
          </cell>
        </row>
        <row r="94">
          <cell r="G94">
            <v>-1.0570730597570299E-2</v>
          </cell>
          <cell r="H94">
            <v>-3.3639689963316233E-3</v>
          </cell>
          <cell r="I94">
            <v>1.7242955134090909E-2</v>
          </cell>
          <cell r="J94">
            <v>-4.9659592916187378E-2</v>
          </cell>
          <cell r="K94">
            <v>-7.0924182671921909E-2</v>
          </cell>
        </row>
        <row r="95">
          <cell r="G95">
            <v>7.8970853004645125E-3</v>
          </cell>
          <cell r="H95">
            <v>1.2726882783451243E-2</v>
          </cell>
          <cell r="I95">
            <v>-6.4999598835975059E-2</v>
          </cell>
          <cell r="J95">
            <v>3.9453217161872001E-2</v>
          </cell>
          <cell r="K95">
            <v>-5.3767576638435566E-2</v>
          </cell>
        </row>
        <row r="96">
          <cell r="G96">
            <v>-4.4395875360977444E-3</v>
          </cell>
          <cell r="H96">
            <v>-6.9607672594549364E-3</v>
          </cell>
          <cell r="I96">
            <v>-5.8288105117170419E-2</v>
          </cell>
          <cell r="J96">
            <v>5.7953942016595317E-3</v>
          </cell>
          <cell r="K96">
            <v>-7.6399212856226972E-2</v>
          </cell>
        </row>
        <row r="97">
          <cell r="G97">
            <v>5.3814645437166853E-4</v>
          </cell>
          <cell r="H97">
            <v>2.0384376530737658E-3</v>
          </cell>
          <cell r="I97">
            <v>-1.5289634993153944E-2</v>
          </cell>
          <cell r="J97">
            <v>1.0887700859615546E-2</v>
          </cell>
          <cell r="K97">
            <v>-4.9025860513834396E-2</v>
          </cell>
        </row>
        <row r="98">
          <cell r="G98">
            <v>9.8089874951079459E-4</v>
          </cell>
          <cell r="H98">
            <v>-8.5039726260693893E-4</v>
          </cell>
          <cell r="I98">
            <v>-1.1931751042482008E-2</v>
          </cell>
          <cell r="J98">
            <v>2.6140218515696256E-2</v>
          </cell>
          <cell r="K98">
            <v>3.0277479475106839E-2</v>
          </cell>
        </row>
        <row r="99">
          <cell r="G99">
            <v>1.2237222715996365E-2</v>
          </cell>
          <cell r="H99">
            <v>5.8119868556838483E-3</v>
          </cell>
          <cell r="I99">
            <v>4.3765469170788052E-2</v>
          </cell>
          <cell r="J99">
            <v>8.6316509942363506E-3</v>
          </cell>
          <cell r="K99">
            <v>2.3792151426191843E-3</v>
          </cell>
        </row>
        <row r="100">
          <cell r="G100">
            <v>4.9043645352337961E-3</v>
          </cell>
          <cell r="H100">
            <v>9.6863223494676465E-3</v>
          </cell>
          <cell r="I100">
            <v>6.9858590457974046E-3</v>
          </cell>
          <cell r="J100">
            <v>8.056847913427978E-3</v>
          </cell>
          <cell r="K100">
            <v>5.2776449000033088E-2</v>
          </cell>
        </row>
        <row r="101">
          <cell r="G101">
            <v>2.0070934932967521E-3</v>
          </cell>
          <cell r="H101">
            <v>-6.2674529394658451E-3</v>
          </cell>
          <cell r="I101">
            <v>2.0213672536815164E-3</v>
          </cell>
          <cell r="J101">
            <v>-4.7940962998509473E-3</v>
          </cell>
          <cell r="K101">
            <v>2.4792809391725346E-2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tion Quarterly and SA"/>
      <sheetName val="Datos"/>
      <sheetName val="Información"/>
    </sheetNames>
    <sheetDataSet>
      <sheetData sheetId="0">
        <row r="2">
          <cell r="F2">
            <v>37.849654941146397</v>
          </cell>
        </row>
        <row r="3">
          <cell r="F3">
            <v>38.5715411160268</v>
          </cell>
        </row>
        <row r="4">
          <cell r="F4">
            <v>39.429103384916203</v>
          </cell>
        </row>
        <row r="5">
          <cell r="F5">
            <v>40.239550035525603</v>
          </cell>
        </row>
        <row r="6">
          <cell r="F6">
            <v>41.540008292653198</v>
          </cell>
        </row>
        <row r="7">
          <cell r="F7">
            <v>42.294524457178603</v>
          </cell>
        </row>
        <row r="8">
          <cell r="F8">
            <v>43.053512153749502</v>
          </cell>
        </row>
        <row r="9">
          <cell r="F9">
            <v>43.742225430792203</v>
          </cell>
        </row>
        <row r="10">
          <cell r="F10">
            <v>44.820092622130197</v>
          </cell>
        </row>
        <row r="11">
          <cell r="F11">
            <v>45.646990123561899</v>
          </cell>
        </row>
        <row r="12">
          <cell r="F12">
            <v>46.481669864143498</v>
          </cell>
        </row>
        <row r="13">
          <cell r="F13">
            <v>47.061470955919603</v>
          </cell>
        </row>
        <row r="14">
          <cell r="F14">
            <v>47.496567853901503</v>
          </cell>
        </row>
        <row r="15">
          <cell r="F15">
            <v>48.500791819003197</v>
          </cell>
        </row>
        <row r="16">
          <cell r="F16">
            <v>49.238975376895397</v>
          </cell>
        </row>
        <row r="17">
          <cell r="F17">
            <v>50.306975752050299</v>
          </cell>
        </row>
        <row r="18">
          <cell r="F18">
            <v>51.159758277340302</v>
          </cell>
        </row>
        <row r="19">
          <cell r="F19">
            <v>52.002985891122897</v>
          </cell>
        </row>
        <row r="20">
          <cell r="F20">
            <v>52.725967954843902</v>
          </cell>
        </row>
        <row r="21">
          <cell r="F21">
            <v>53.540910895316102</v>
          </cell>
        </row>
        <row r="22">
          <cell r="F22">
            <v>54.379354624608197</v>
          </cell>
        </row>
        <row r="23">
          <cell r="F23">
            <v>55.174549295195902</v>
          </cell>
        </row>
        <row r="24">
          <cell r="F24">
            <v>55.860396539671498</v>
          </cell>
        </row>
        <row r="25">
          <cell r="F25">
            <v>56.459893140978998</v>
          </cell>
        </row>
        <row r="26">
          <cell r="F26">
            <v>57.141141721512902</v>
          </cell>
        </row>
        <row r="27">
          <cell r="F27">
            <v>57.838325972905203</v>
          </cell>
        </row>
        <row r="28">
          <cell r="F28">
            <v>58.648548441530501</v>
          </cell>
        </row>
        <row r="29">
          <cell r="F29">
            <v>59.175705527402002</v>
          </cell>
        </row>
        <row r="30">
          <cell r="F30">
            <v>59.507287057037303</v>
          </cell>
        </row>
        <row r="31">
          <cell r="F31">
            <v>60.1443075254479</v>
          </cell>
        </row>
        <row r="32">
          <cell r="F32">
            <v>61.324914773401403</v>
          </cell>
        </row>
        <row r="33">
          <cell r="F33">
            <v>61.810138752372197</v>
          </cell>
        </row>
        <row r="34">
          <cell r="F34">
            <v>62.957522415611997</v>
          </cell>
        </row>
        <row r="35">
          <cell r="F35">
            <v>63.7806791014401</v>
          </cell>
        </row>
        <row r="36">
          <cell r="F36">
            <v>64.3947679843413</v>
          </cell>
        </row>
        <row r="37">
          <cell r="F37">
            <v>65.297864560250602</v>
          </cell>
        </row>
        <row r="38">
          <cell r="F38">
            <v>66.694183146083702</v>
          </cell>
        </row>
        <row r="39">
          <cell r="F39">
            <v>68.3928206583643</v>
          </cell>
        </row>
        <row r="40">
          <cell r="F40">
            <v>69.269545674710102</v>
          </cell>
        </row>
        <row r="41">
          <cell r="F41">
            <v>70.273865394777005</v>
          </cell>
        </row>
        <row r="42">
          <cell r="F42">
            <v>70.796710072192298</v>
          </cell>
        </row>
        <row r="43">
          <cell r="F43">
            <v>71.033795797321304</v>
          </cell>
        </row>
        <row r="44">
          <cell r="F44">
            <v>71.490430669518901</v>
          </cell>
        </row>
        <row r="45">
          <cell r="F45">
            <v>71.631274751121097</v>
          </cell>
        </row>
        <row r="46">
          <cell r="F46">
            <v>72.123278537750096</v>
          </cell>
        </row>
        <row r="47">
          <cell r="F47">
            <v>72.673988637878395</v>
          </cell>
        </row>
        <row r="48">
          <cell r="F48">
            <v>73.085086702826899</v>
          </cell>
        </row>
        <row r="49">
          <cell r="F49">
            <v>73.851694355846305</v>
          </cell>
        </row>
        <row r="50">
          <cell r="F50">
            <v>74.457688243552298</v>
          </cell>
        </row>
        <row r="51">
          <cell r="F51">
            <v>75.057930361572204</v>
          </cell>
        </row>
        <row r="52">
          <cell r="F52">
            <v>75.780456842562799</v>
          </cell>
        </row>
        <row r="53">
          <cell r="F53">
            <v>76.583372147111504</v>
          </cell>
        </row>
        <row r="54">
          <cell r="F54">
            <v>77.006163802943206</v>
          </cell>
        </row>
        <row r="55">
          <cell r="F55">
            <v>77.483240141224996</v>
          </cell>
        </row>
        <row r="56">
          <cell r="F56">
            <v>78.098938055347205</v>
          </cell>
        </row>
        <row r="57">
          <cell r="F57">
            <v>78.461455258328996</v>
          </cell>
        </row>
        <row r="58">
          <cell r="F58">
            <v>78.478061929362497</v>
          </cell>
        </row>
        <row r="59">
          <cell r="F59">
            <v>79.143920012437206</v>
          </cell>
        </row>
        <row r="60">
          <cell r="F60">
            <v>79.869560088476803</v>
          </cell>
        </row>
        <row r="61">
          <cell r="F61">
            <v>80.011784386607204</v>
          </cell>
        </row>
        <row r="62">
          <cell r="F62">
            <v>80.418515694481599</v>
          </cell>
        </row>
        <row r="63">
          <cell r="F63">
            <v>81.346806437379897</v>
          </cell>
        </row>
        <row r="64">
          <cell r="F64">
            <v>82.165735452165606</v>
          </cell>
        </row>
        <row r="65">
          <cell r="F65">
            <v>82.974009127615503</v>
          </cell>
        </row>
        <row r="66">
          <cell r="F66">
            <v>84.052776673528399</v>
          </cell>
        </row>
        <row r="67">
          <cell r="F67">
            <v>84.904712077445694</v>
          </cell>
        </row>
        <row r="68">
          <cell r="F68">
            <v>86.588153834584801</v>
          </cell>
        </row>
        <row r="69">
          <cell r="F69">
            <v>88.606500230090006</v>
          </cell>
        </row>
        <row r="70">
          <cell r="F70">
            <v>90.726850573883297</v>
          </cell>
        </row>
        <row r="71">
          <cell r="F71">
            <v>92.189859405987605</v>
          </cell>
        </row>
        <row r="72">
          <cell r="F72">
            <v>92.924875459110694</v>
          </cell>
        </row>
        <row r="73">
          <cell r="F73">
            <v>93.689398919996094</v>
          </cell>
        </row>
        <row r="74">
          <cell r="F74">
            <v>94.983997878794895</v>
          </cell>
        </row>
        <row r="75">
          <cell r="F75">
            <v>95.859518006547404</v>
          </cell>
        </row>
        <row r="76">
          <cell r="F76">
            <v>96.627698296545702</v>
          </cell>
        </row>
        <row r="77">
          <cell r="F77">
            <v>97.502828257962804</v>
          </cell>
        </row>
        <row r="78">
          <cell r="F78">
            <v>97.972930597224703</v>
          </cell>
        </row>
        <row r="79">
          <cell r="F79">
            <v>98.940044293146997</v>
          </cell>
        </row>
        <row r="80">
          <cell r="F80">
            <v>99.728100254377594</v>
          </cell>
        </row>
        <row r="81">
          <cell r="F81">
            <v>100.595183253115</v>
          </cell>
        </row>
        <row r="82">
          <cell r="F82">
            <v>101.136137421963</v>
          </cell>
        </row>
        <row r="83">
          <cell r="F83">
            <v>102.346761598013</v>
          </cell>
        </row>
        <row r="84">
          <cell r="F84">
            <v>103.49834716622</v>
          </cell>
        </row>
        <row r="85">
          <cell r="F85">
            <v>104.438981335108</v>
          </cell>
        </row>
        <row r="86">
          <cell r="F86">
            <v>104.997643232079</v>
          </cell>
        </row>
        <row r="87">
          <cell r="F87">
            <v>104.638764888853</v>
          </cell>
        </row>
        <row r="88">
          <cell r="F88">
            <v>105.49805028559101</v>
          </cell>
        </row>
        <row r="89">
          <cell r="F89">
            <v>106.175632850467</v>
          </cell>
        </row>
        <row r="90">
          <cell r="F90">
            <v>106.524414546438</v>
          </cell>
        </row>
        <row r="91">
          <cell r="F91">
            <v>108.46230295250101</v>
          </cell>
        </row>
        <row r="92">
          <cell r="F92">
            <v>110.246401546206</v>
          </cell>
        </row>
        <row r="93">
          <cell r="F93">
            <v>112.193154024192</v>
          </cell>
        </row>
        <row r="94">
          <cell r="F94">
            <v>115.55540167341999</v>
          </cell>
        </row>
        <row r="95">
          <cell r="F95">
            <v>118.973306138559</v>
          </cell>
        </row>
        <row r="96">
          <cell r="F96">
            <v>122.858232062723</v>
          </cell>
        </row>
        <row r="97">
          <cell r="F97">
            <v>126.962391198712</v>
          </cell>
        </row>
        <row r="98">
          <cell r="F98">
            <v>130.928141743022</v>
          </cell>
        </row>
        <row r="99">
          <cell r="F99">
            <v>133.391603140661</v>
          </cell>
        </row>
        <row r="100">
          <cell r="F100">
            <v>136.38178678637999</v>
          </cell>
        </row>
        <row r="101">
          <cell r="F101">
            <v>138.75955255604501</v>
          </cell>
        </row>
        <row r="102">
          <cell r="F102">
            <v>140.549423390378</v>
          </cell>
        </row>
        <row r="103">
          <cell r="F103">
            <v>142.96220750306901</v>
          </cell>
        </row>
        <row r="104">
          <cell r="F104">
            <v>144.31654041138</v>
          </cell>
        </row>
        <row r="105">
          <cell r="F105">
            <v>145.97902181521701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tion Quarterly and SA"/>
      <sheetName val="Datos"/>
      <sheetName val="Información"/>
    </sheetNames>
    <sheetDataSet>
      <sheetData sheetId="0" refreshError="1">
        <row r="3">
          <cell r="B3">
            <v>1.9072463830988262E-2</v>
          </cell>
          <cell r="C3">
            <v>1.837433653044318E-2</v>
          </cell>
          <cell r="D3">
            <v>1.7007771842789676E-3</v>
          </cell>
          <cell r="E3">
            <v>5.5197785543834144E-2</v>
          </cell>
        </row>
        <row r="4">
          <cell r="C4">
            <v>1.7010716818522065E-2</v>
          </cell>
          <cell r="D4">
            <v>2.7085826633745702E-2</v>
          </cell>
          <cell r="E4">
            <v>4.4319449316706283E-2</v>
          </cell>
        </row>
        <row r="5">
          <cell r="C5">
            <v>1.629626383176519E-2</v>
          </cell>
          <cell r="D5">
            <v>3.0425166083409838E-2</v>
          </cell>
          <cell r="E5">
            <v>3.7280389804646763E-2</v>
          </cell>
        </row>
        <row r="6">
          <cell r="C6">
            <v>2.5884025097113073E-2</v>
          </cell>
          <cell r="D6">
            <v>3.9882607909573542E-2</v>
          </cell>
          <cell r="E6">
            <v>4.7983666740740283E-2</v>
          </cell>
        </row>
        <row r="7">
          <cell r="C7">
            <v>1.3526186002492002E-2</v>
          </cell>
          <cell r="D7">
            <v>1.3782624920440689E-2</v>
          </cell>
          <cell r="E7">
            <v>4.7292708070556078E-2</v>
          </cell>
        </row>
        <row r="8">
          <cell r="C8">
            <v>1.7542014036368681E-2</v>
          </cell>
          <cell r="D8">
            <v>6.3393207672457486E-3</v>
          </cell>
          <cell r="E8">
            <v>4.2888102406922757E-2</v>
          </cell>
        </row>
        <row r="9">
          <cell r="C9">
            <v>1.4227510633357365E-2</v>
          </cell>
          <cell r="D9">
            <v>1.7919580062862872E-2</v>
          </cell>
          <cell r="E9">
            <v>3.1511178760688763E-2</v>
          </cell>
        </row>
        <row r="10">
          <cell r="C10">
            <v>1.3827927554887376E-2</v>
          </cell>
          <cell r="D10">
            <v>3.8503500278296521E-2</v>
          </cell>
          <cell r="E10">
            <v>5.0261427338144538E-2</v>
          </cell>
        </row>
        <row r="11">
          <cell r="C11">
            <v>1.3836583524203583E-2</v>
          </cell>
          <cell r="D11">
            <v>2.4570755461161164E-2</v>
          </cell>
          <cell r="E11">
            <v>2.4658205924357413E-2</v>
          </cell>
        </row>
        <row r="12">
          <cell r="C12">
            <v>1.2623943161594653E-2</v>
          </cell>
          <cell r="D12">
            <v>3.1745622668328588E-2</v>
          </cell>
          <cell r="E12">
            <v>2.4479474796834655E-2</v>
          </cell>
        </row>
        <row r="13">
          <cell r="C13">
            <v>1.1252142387710329E-2</v>
          </cell>
          <cell r="D13">
            <v>1.549102711851158E-2</v>
          </cell>
          <cell r="E13">
            <v>2.176931703875562E-2</v>
          </cell>
        </row>
        <row r="14">
          <cell r="C14">
            <v>9.8281724694486705E-3</v>
          </cell>
          <cell r="D14">
            <v>4.7038195673032579E-3</v>
          </cell>
          <cell r="E14">
            <v>8.4997415989331859E-3</v>
          </cell>
        </row>
        <row r="15">
          <cell r="C15">
            <v>1.1826822065809539E-2</v>
          </cell>
          <cell r="D15">
            <v>4.545673100901193E-2</v>
          </cell>
          <cell r="E15">
            <v>1.839953111826409E-2</v>
          </cell>
        </row>
        <row r="16">
          <cell r="C16">
            <v>1.1690812563991182E-2</v>
          </cell>
          <cell r="D16">
            <v>2.4785051781263112E-2</v>
          </cell>
          <cell r="E16">
            <v>1.8530504154156135E-2</v>
          </cell>
        </row>
        <row r="17">
          <cell r="C17">
            <v>1.5484487136472769E-2</v>
          </cell>
          <cell r="D17">
            <v>4.0381060879136621E-2</v>
          </cell>
          <cell r="E17">
            <v>2.4694454462905968E-2</v>
          </cell>
        </row>
        <row r="18">
          <cell r="C18">
            <v>1.8133589300370678E-2</v>
          </cell>
          <cell r="D18">
            <v>-3.5935645624540768E-3</v>
          </cell>
          <cell r="E18">
            <v>4.240714361158715E-2</v>
          </cell>
        </row>
        <row r="19">
          <cell r="C19">
            <v>1.3930335891285228E-2</v>
          </cell>
          <cell r="D19">
            <v>1.6962051716205462E-2</v>
          </cell>
          <cell r="E19">
            <v>2.5446359700934895E-2</v>
          </cell>
        </row>
        <row r="20">
          <cell r="C20">
            <v>1.2448258961315739E-2</v>
          </cell>
          <cell r="D20">
            <v>7.4596729190943289E-3</v>
          </cell>
          <cell r="E20">
            <v>3.2374899785222011E-2</v>
          </cell>
        </row>
        <row r="21">
          <cell r="C21">
            <v>1.0988092718185349E-2</v>
          </cell>
          <cell r="D21">
            <v>2.6870612294354723E-2</v>
          </cell>
          <cell r="E21">
            <v>2.2341617541940861E-2</v>
          </cell>
        </row>
        <row r="22">
          <cell r="C22">
            <v>1.2536904600107146E-2</v>
          </cell>
          <cell r="D22">
            <v>1.7120687992885575E-2</v>
          </cell>
          <cell r="E22">
            <v>2.2728556110060971E-2</v>
          </cell>
        </row>
        <row r="23">
          <cell r="C23">
            <v>1.1559473695382572E-2</v>
          </cell>
          <cell r="D23">
            <v>1.4162665457515544E-2</v>
          </cell>
          <cell r="E23">
            <v>2.7678495770848688E-2</v>
          </cell>
        </row>
        <row r="24">
          <cell r="C24">
            <v>1.1116995774041127E-2</v>
          </cell>
          <cell r="D24">
            <v>1.6576296271273216E-2</v>
          </cell>
          <cell r="E24">
            <v>8.4628561146014025E-3</v>
          </cell>
        </row>
        <row r="25">
          <cell r="C25">
            <v>9.2227008616108108E-3</v>
          </cell>
          <cell r="D25">
            <v>6.3403465088536226E-3</v>
          </cell>
          <cell r="E25">
            <v>3.0498273749085536E-2</v>
          </cell>
        </row>
        <row r="26">
          <cell r="C26">
            <v>7.2091242589806814E-3</v>
          </cell>
          <cell r="D26">
            <v>1.9254183138179171E-2</v>
          </cell>
          <cell r="E26">
            <v>1.987818849047529E-2</v>
          </cell>
        </row>
        <row r="27">
          <cell r="C27">
            <v>9.0628260343166289E-3</v>
          </cell>
          <cell r="D27">
            <v>1.8420310390337757E-2</v>
          </cell>
          <cell r="E27">
            <v>1.5988743290445973E-2</v>
          </cell>
        </row>
        <row r="28">
          <cell r="C28">
            <v>1.0277283714256402E-2</v>
          </cell>
          <cell r="D28">
            <v>2.0275504395399713E-2</v>
          </cell>
          <cell r="E28">
            <v>1.2386932864619338E-2</v>
          </cell>
        </row>
        <row r="29">
          <cell r="C29">
            <v>9.3460350078411469E-3</v>
          </cell>
          <cell r="D29">
            <v>8.9994003039699511E-3</v>
          </cell>
          <cell r="E29">
            <v>1.3884767258162345E-2</v>
          </cell>
        </row>
        <row r="30">
          <cell r="C30">
            <v>7.4594725796461869E-3</v>
          </cell>
          <cell r="D30">
            <v>4.083177543820371E-3</v>
          </cell>
          <cell r="E30">
            <v>-6.5329538292646649E-4</v>
          </cell>
        </row>
        <row r="31">
          <cell r="C31">
            <v>9.4589990659890155E-3</v>
          </cell>
          <cell r="D31">
            <v>1.2429943418348799E-2</v>
          </cell>
          <cell r="E31">
            <v>1.3193361462017661E-2</v>
          </cell>
        </row>
        <row r="32">
          <cell r="C32">
            <v>1.0168765144588976E-2</v>
          </cell>
          <cell r="D32">
            <v>3.4288968955544119E-2</v>
          </cell>
          <cell r="E32">
            <v>2.8152132127037266E-2</v>
          </cell>
        </row>
        <row r="33">
          <cell r="C33">
            <v>9.6034868744545587E-3</v>
          </cell>
          <cell r="D33">
            <v>4.6288033229069381E-3</v>
          </cell>
          <cell r="E33">
            <v>1.3165516070472449E-2</v>
          </cell>
        </row>
        <row r="34">
          <cell r="C34">
            <v>1.0244187498441359E-2</v>
          </cell>
          <cell r="D34">
            <v>4.009657208016959E-2</v>
          </cell>
          <cell r="E34">
            <v>1.4799716176046473E-2</v>
          </cell>
        </row>
        <row r="35">
          <cell r="C35">
            <v>1.0285968439187165E-2</v>
          </cell>
          <cell r="D35">
            <v>2.0126036196951302E-2</v>
          </cell>
          <cell r="E35">
            <v>1.3640288009569623E-2</v>
          </cell>
        </row>
        <row r="36">
          <cell r="C36">
            <v>9.5344414167548575E-3</v>
          </cell>
          <cell r="D36">
            <v>2.4569203416351382E-3</v>
          </cell>
          <cell r="E36">
            <v>1.7126116949272463E-2</v>
          </cell>
        </row>
        <row r="37">
          <cell r="C37">
            <v>1.0909465864986423E-2</v>
          </cell>
          <cell r="D37">
            <v>2.2075169108318526E-2</v>
          </cell>
          <cell r="E37">
            <v>1.8465773469833247E-2</v>
          </cell>
        </row>
        <row r="38">
          <cell r="C38">
            <v>1.0845266984463198E-2</v>
          </cell>
          <cell r="D38">
            <v>4.1996084103459008E-2</v>
          </cell>
          <cell r="E38">
            <v>2.4334840077612219E-2</v>
          </cell>
        </row>
        <row r="39">
          <cell r="C39">
            <v>1.1067897670572258E-2</v>
          </cell>
          <cell r="D39">
            <v>5.9664966387631857E-2</v>
          </cell>
          <cell r="E39">
            <v>2.3528830520934463E-2</v>
          </cell>
        </row>
        <row r="40">
          <cell r="C40">
            <v>7.8015864594884743E-3</v>
          </cell>
          <cell r="D40">
            <v>1.1081351108671367E-2</v>
          </cell>
          <cell r="E40">
            <v>3.3705583607843925E-2</v>
          </cell>
        </row>
        <row r="41">
          <cell r="C41">
            <v>1.3169946236965879E-2</v>
          </cell>
          <cell r="D41">
            <v>2.3307281937352986E-2</v>
          </cell>
          <cell r="E41">
            <v>8.3491877274495252E-3</v>
          </cell>
        </row>
        <row r="42">
          <cell r="C42">
            <v>1.10133733140787E-2</v>
          </cell>
          <cell r="D42">
            <v>-5.4569139613209749E-3</v>
          </cell>
          <cell r="E42">
            <v>1.1136618192210346E-2</v>
          </cell>
        </row>
        <row r="43">
          <cell r="C43">
            <v>8.0310002972656669E-3</v>
          </cell>
          <cell r="D43">
            <v>-9.6250040377766632E-3</v>
          </cell>
          <cell r="E43">
            <v>4.5272647409553279E-3</v>
          </cell>
        </row>
        <row r="44">
          <cell r="C44">
            <v>6.9098559569364948E-3</v>
          </cell>
          <cell r="D44">
            <v>7.3462032891846718E-4</v>
          </cell>
          <cell r="E44">
            <v>3.264228286582016E-3</v>
          </cell>
        </row>
        <row r="45">
          <cell r="C45">
            <v>3.8741006098776953E-3</v>
          </cell>
          <cell r="D45">
            <v>-1.1559808191591303E-2</v>
          </cell>
          <cell r="E45">
            <v>1.3264476627727007E-2</v>
          </cell>
        </row>
        <row r="46">
          <cell r="C46">
            <v>4.0122279668477479E-3</v>
          </cell>
          <cell r="D46">
            <v>1.1169490896330903E-2</v>
          </cell>
          <cell r="E46">
            <v>1.4630969377189551E-2</v>
          </cell>
        </row>
        <row r="47">
          <cell r="C47">
            <v>5.1487894740558371E-3</v>
          </cell>
          <cell r="D47">
            <v>5.8487521325489844E-3</v>
          </cell>
          <cell r="E47">
            <v>1.9548523812532137E-2</v>
          </cell>
        </row>
        <row r="48">
          <cell r="C48">
            <v>5.7015016287487175E-3</v>
          </cell>
          <cell r="D48">
            <v>-5.6415720395774915E-4</v>
          </cell>
          <cell r="E48">
            <v>7.9631752411675194E-3</v>
          </cell>
        </row>
        <row r="49">
          <cell r="C49">
            <v>5.2222660053318215E-3</v>
          </cell>
          <cell r="D49">
            <v>2.0284196691139122E-2</v>
          </cell>
          <cell r="E49">
            <v>2.0234991803532942E-2</v>
          </cell>
        </row>
        <row r="50">
          <cell r="C50">
            <v>5.3382016232483842E-3</v>
          </cell>
          <cell r="D50">
            <v>9.562943693051329E-3</v>
          </cell>
          <cell r="E50">
            <v>1.8187395968059406E-2</v>
          </cell>
        </row>
        <row r="51">
          <cell r="C51">
            <v>6.813449127502258E-3</v>
          </cell>
          <cell r="D51">
            <v>9.0880577478440472E-3</v>
          </cell>
          <cell r="E51">
            <v>1.142520820288162E-2</v>
          </cell>
        </row>
        <row r="52">
          <cell r="C52">
            <v>5.5374086676887035E-3</v>
          </cell>
          <cell r="D52">
            <v>1.6932766935128463E-2</v>
          </cell>
          <cell r="E52">
            <v>1.2787167976156866E-2</v>
          </cell>
        </row>
        <row r="53">
          <cell r="C53">
            <v>8.7643654210081134E-3</v>
          </cell>
          <cell r="D53">
            <v>1.4072527964835269E-2</v>
          </cell>
          <cell r="E53">
            <v>1.4105133667903447E-2</v>
          </cell>
        </row>
        <row r="54">
          <cell r="C54">
            <v>6.4233654694816344E-3</v>
          </cell>
          <cell r="D54">
            <v>2.2587812368235483E-4</v>
          </cell>
          <cell r="E54">
            <v>1.1301165555733128E-2</v>
          </cell>
        </row>
        <row r="55">
          <cell r="C55">
            <v>6.8396587722598934E-3</v>
          </cell>
          <cell r="D55">
            <v>6.1580052045622224E-3</v>
          </cell>
          <cell r="E55">
            <v>2.0811344152611433E-3</v>
          </cell>
        </row>
        <row r="56">
          <cell r="C56">
            <v>7.5617719517644399E-3</v>
          </cell>
          <cell r="D56">
            <v>6.969518355815163E-3</v>
          </cell>
          <cell r="E56">
            <v>7.434501957074513E-3</v>
          </cell>
        </row>
        <row r="57">
          <cell r="C57">
            <v>6.5654070077902915E-3</v>
          </cell>
          <cell r="D57">
            <v>2.1368068683400576E-3</v>
          </cell>
          <cell r="E57">
            <v>1.9433259896952659E-3</v>
          </cell>
        </row>
        <row r="58">
          <cell r="C58">
            <v>5.2506477370730664E-3</v>
          </cell>
          <cell r="D58">
            <v>-8.9205554011537735E-3</v>
          </cell>
          <cell r="E58">
            <v>-2.7656124541589611E-3</v>
          </cell>
        </row>
        <row r="59">
          <cell r="C59">
            <v>6.6104300457461296E-3</v>
          </cell>
          <cell r="D59">
            <v>3.6211010873477001E-3</v>
          </cell>
          <cell r="E59">
            <v>1.7589146549080725E-2</v>
          </cell>
        </row>
        <row r="60">
          <cell r="C60">
            <v>8.6021608282436102E-3</v>
          </cell>
          <cell r="D60">
            <v>1.5770129513809739E-2</v>
          </cell>
          <cell r="E60">
            <v>4.6404638914010476E-4</v>
          </cell>
        </row>
        <row r="61">
          <cell r="C61">
            <v>6.7583123156713665E-3</v>
          </cell>
          <cell r="D61">
            <v>-1.1420160950717739E-2</v>
          </cell>
          <cell r="E61">
            <v>-9.9913494946091141E-5</v>
          </cell>
        </row>
        <row r="62">
          <cell r="C62">
            <v>5.8124399992254272E-3</v>
          </cell>
          <cell r="D62">
            <v>4.9658939978205474E-3</v>
          </cell>
          <cell r="E62">
            <v>9.7186687545243178E-3</v>
          </cell>
        </row>
        <row r="63">
          <cell r="C63">
            <v>6.6586588537598246E-3</v>
          </cell>
          <cell r="D63">
            <v>1.9592718376058249E-2</v>
          </cell>
          <cell r="E63">
            <v>1.4415122803643765E-2</v>
          </cell>
        </row>
        <row r="64">
          <cell r="C64">
            <v>6.1298505820728266E-3</v>
          </cell>
          <cell r="D64">
            <v>1.9448545405258866E-2</v>
          </cell>
          <cell r="E64">
            <v>1.0695876055709652E-2</v>
          </cell>
        </row>
        <row r="65">
          <cell r="C65">
            <v>9.6139405412953849E-3</v>
          </cell>
          <cell r="D65">
            <v>8.9748748359919084E-3</v>
          </cell>
          <cell r="E65">
            <v>1.2865868827459881E-2</v>
          </cell>
        </row>
        <row r="66">
          <cell r="C66">
            <v>1.1529463052066591E-2</v>
          </cell>
          <cell r="D66">
            <v>3.9318972882963266E-2</v>
          </cell>
          <cell r="E66">
            <v>-2.808863618966484E-3</v>
          </cell>
        </row>
        <row r="67">
          <cell r="C67">
            <v>1.2233294523593452E-2</v>
          </cell>
          <cell r="D67">
            <v>1.5370514738322072E-5</v>
          </cell>
          <cell r="E67">
            <v>8.3173858183529514E-3</v>
          </cell>
        </row>
        <row r="68">
          <cell r="C68">
            <v>1.4883411503010313E-2</v>
          </cell>
          <cell r="D68">
            <v>3.5086514565682903E-2</v>
          </cell>
          <cell r="E68">
            <v>1.7882132801493755E-2</v>
          </cell>
        </row>
        <row r="69">
          <cell r="C69">
            <v>1.5462604412611602E-2</v>
          </cell>
          <cell r="D69">
            <v>5.1903773914173224E-2</v>
          </cell>
          <cell r="E69">
            <v>1.9954008324317485E-2</v>
          </cell>
        </row>
        <row r="70">
          <cell r="C70">
            <v>1.6826865949023162E-2</v>
          </cell>
          <cell r="D70">
            <v>5.0640586436351276E-2</v>
          </cell>
          <cell r="E70">
            <v>2.4501938898155551E-2</v>
          </cell>
        </row>
        <row r="71">
          <cell r="C71">
            <v>1.5351595182631073E-2</v>
          </cell>
          <cell r="D71">
            <v>2.2407957311814997E-2</v>
          </cell>
          <cell r="E71">
            <v>4.1468483634712339E-3</v>
          </cell>
        </row>
        <row r="72">
          <cell r="C72">
            <v>1.3852979467856796E-2</v>
          </cell>
          <cell r="D72">
            <v>-1.4983906349415488E-2</v>
          </cell>
          <cell r="E72">
            <v>1.3854012365773771E-2</v>
          </cell>
        </row>
        <row r="73">
          <cell r="C73">
            <v>7.6326871109961836E-3</v>
          </cell>
          <cell r="D73">
            <v>8.5503726518361134E-3</v>
          </cell>
          <cell r="E73">
            <v>1.2231965203845618E-2</v>
          </cell>
        </row>
        <row r="74">
          <cell r="C74">
            <v>1.9992854029619256E-2</v>
          </cell>
          <cell r="D74">
            <v>-1.0402529023217921E-3</v>
          </cell>
          <cell r="E74">
            <v>1.5921422312758171E-2</v>
          </cell>
        </row>
        <row r="75">
          <cell r="C75">
            <v>8.8052073096123173E-3</v>
          </cell>
          <cell r="D75">
            <v>-5.53621688364625E-3</v>
          </cell>
          <cell r="E75">
            <v>1.9936070692311292E-2</v>
          </cell>
        </row>
        <row r="76">
          <cell r="C76">
            <v>7.9739739944302279E-3</v>
          </cell>
          <cell r="D76">
            <v>4.2797933139100408E-3</v>
          </cell>
          <cell r="E76">
            <v>1.2250841231712384E-2</v>
          </cell>
        </row>
        <row r="77">
          <cell r="C77">
            <v>8.8470772844404522E-3</v>
          </cell>
          <cell r="D77">
            <v>7.2574709463586462E-3</v>
          </cell>
          <cell r="E77">
            <v>1.2646596907338603E-2</v>
          </cell>
        </row>
        <row r="78">
          <cell r="C78">
            <v>6.9706773032509606E-3</v>
          </cell>
          <cell r="D78">
            <v>-5.6189354740685538E-3</v>
          </cell>
          <cell r="E78">
            <v>1.6192622204700635E-2</v>
          </cell>
        </row>
        <row r="79">
          <cell r="C79">
            <v>6.1636940412996832E-3</v>
          </cell>
          <cell r="D79">
            <v>4.0353910877608534E-3</v>
          </cell>
          <cell r="E79">
            <v>1.9815811278933726E-2</v>
          </cell>
        </row>
        <row r="80">
          <cell r="C80">
            <v>6.3456683882621157E-3</v>
          </cell>
          <cell r="D80">
            <v>8.9160697627590491E-3</v>
          </cell>
          <cell r="E80">
            <v>1.3878568143238068E-2</v>
          </cell>
        </row>
        <row r="81">
          <cell r="C81">
            <v>5.6356496697029801E-3</v>
          </cell>
          <cell r="D81">
            <v>1.1791009135202701E-2</v>
          </cell>
          <cell r="E81">
            <v>1.4936371865114317E-2</v>
          </cell>
        </row>
        <row r="82">
          <cell r="C82">
            <v>5.791337701103183E-3</v>
          </cell>
          <cell r="D82">
            <v>7.8011885654327706E-3</v>
          </cell>
          <cell r="E82">
            <v>1.2825716756903693E-2</v>
          </cell>
        </row>
        <row r="83">
          <cell r="C83">
            <v>8.8954296851426751E-3</v>
          </cell>
          <cell r="D83">
            <v>1.9419717996122854E-2</v>
          </cell>
          <cell r="E83">
            <v>9.9444861082911284E-3</v>
          </cell>
        </row>
        <row r="84">
          <cell r="C84">
            <v>8.1807507777680311E-3</v>
          </cell>
          <cell r="D84">
            <v>2.4574425632418295E-2</v>
          </cell>
          <cell r="E84">
            <v>1.1657665737646372E-2</v>
          </cell>
        </row>
        <row r="85">
          <cell r="C85">
            <v>8.0089821408302342E-3</v>
          </cell>
          <cell r="D85">
            <v>5.3560666710541494E-3</v>
          </cell>
          <cell r="E85">
            <v>1.3297539030487693E-2</v>
          </cell>
        </row>
        <row r="86">
          <cell r="C86">
            <v>4.2185040054496525E-3</v>
          </cell>
          <cell r="D86">
            <v>2.0535735151712586E-2</v>
          </cell>
          <cell r="E86">
            <v>6.5663912119471313E-3</v>
          </cell>
        </row>
        <row r="87">
          <cell r="C87">
            <v>-3.6418933430590883E-3</v>
          </cell>
          <cell r="D87">
            <v>1.3696154436251717E-2</v>
          </cell>
          <cell r="E87">
            <v>-2.6571048564270727E-2</v>
          </cell>
        </row>
        <row r="88">
          <cell r="C88">
            <v>7.5753997595364719E-3</v>
          </cell>
          <cell r="D88">
            <v>1.4484219151691402E-3</v>
          </cell>
          <cell r="E88">
            <v>1.919828767223386E-2</v>
          </cell>
        </row>
        <row r="89">
          <cell r="C89">
            <v>3.7370000968761641E-3</v>
          </cell>
          <cell r="D89">
            <v>1.1854532413541952E-2</v>
          </cell>
          <cell r="E89">
            <v>9.6254038934446839E-3</v>
          </cell>
        </row>
        <row r="90">
          <cell r="C90">
            <v>1.1718507085980434E-3</v>
          </cell>
          <cell r="D90">
            <v>1.0566536932987258E-2</v>
          </cell>
          <cell r="E90">
            <v>1.2562023847061843E-2</v>
          </cell>
        </row>
        <row r="91">
          <cell r="C91">
            <v>6.0070107359417868E-3</v>
          </cell>
          <cell r="D91">
            <v>6.0339666289206839E-2</v>
          </cell>
          <cell r="E91">
            <v>1.6546794803788512E-2</v>
          </cell>
        </row>
        <row r="92">
          <cell r="C92">
            <v>1.1471702866851841E-2</v>
          </cell>
          <cell r="D92">
            <v>3.7431212429443805E-2</v>
          </cell>
          <cell r="E92">
            <v>1.9230749160140004E-2</v>
          </cell>
        </row>
        <row r="93">
          <cell r="C93">
            <v>6.9675290785025101E-3</v>
          </cell>
          <cell r="D93">
            <v>5.3803352285444195E-2</v>
          </cell>
          <cell r="E93">
            <v>2.2304891165953356E-2</v>
          </cell>
        </row>
        <row r="94">
          <cell r="C94">
            <v>1.9406902359715872E-2</v>
          </cell>
          <cell r="D94">
            <v>8.0621707905037754E-2</v>
          </cell>
          <cell r="E94">
            <v>2.1721109447121245E-2</v>
          </cell>
        </row>
        <row r="95">
          <cell r="C95">
            <v>2.1168100102730847E-2</v>
          </cell>
          <cell r="D95">
            <v>4.7508183715913033E-2</v>
          </cell>
          <cell r="E95">
            <v>3.0851367007218355E-2</v>
          </cell>
        </row>
        <row r="96">
          <cell r="C96">
            <v>2.5522614770406848E-2</v>
          </cell>
          <cell r="D96">
            <v>6.2036176256983433E-2</v>
          </cell>
          <cell r="E96">
            <v>3.5307359934299676E-2</v>
          </cell>
        </row>
        <row r="97">
          <cell r="C97">
            <v>2.650259148002565E-2</v>
          </cell>
          <cell r="D97">
            <v>6.2527984784342072E-2</v>
          </cell>
          <cell r="E97">
            <v>2.6234579992096885E-2</v>
          </cell>
        </row>
        <row r="98">
          <cell r="C98">
            <v>2.7671474769560778E-2</v>
          </cell>
          <cell r="D98">
            <v>2.9619662723327611E-2</v>
          </cell>
          <cell r="E98">
            <v>4.6716044245392663E-2</v>
          </cell>
        </row>
        <row r="99">
          <cell r="C99">
            <v>2.1099251903258009E-2</v>
          </cell>
          <cell r="D99">
            <v>-1.5163540057858471E-2</v>
          </cell>
          <cell r="E99">
            <v>3.9254735834321153E-2</v>
          </cell>
        </row>
        <row r="100">
          <cell r="C100">
            <v>1.7051769845876974E-2</v>
          </cell>
          <cell r="D100">
            <v>3.5225935350356341E-2</v>
          </cell>
          <cell r="E100">
            <v>3.7438207565899217E-2</v>
          </cell>
        </row>
        <row r="101">
          <cell r="C101">
            <v>1.6118384747402015E-2</v>
          </cell>
          <cell r="D101">
            <v>-5.877235910873857E-4</v>
          </cell>
          <cell r="E101">
            <v>3.9904768472453167E-2</v>
          </cell>
        </row>
        <row r="102">
          <cell r="C102">
            <v>1.1577163404129731E-2</v>
          </cell>
          <cell r="D102">
            <v>-2.0601689454705641E-3</v>
          </cell>
          <cell r="E102">
            <v>3.2186617761293057E-2</v>
          </cell>
        </row>
        <row r="103">
          <cell r="C103">
            <v>1.3792046847883599E-2</v>
          </cell>
          <cell r="D103">
            <v>2.049487718332843E-2</v>
          </cell>
          <cell r="E103">
            <v>1.705174383054664E-2</v>
          </cell>
        </row>
        <row r="104">
          <cell r="C104">
            <v>1.2564853085045513E-2</v>
          </cell>
          <cell r="D104">
            <v>9.276468904892976E-3</v>
          </cell>
          <cell r="E104">
            <v>9.1056322584341931E-3</v>
          </cell>
        </row>
        <row r="105">
          <cell r="C105">
            <v>1.2495356737553864E-2</v>
          </cell>
          <cell r="D105">
            <v>4.6788543638858204E-3</v>
          </cell>
          <cell r="E105">
            <v>1.3465113749948632E-2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2.4113684013975067</v>
          </cell>
        </row>
        <row r="3">
          <cell r="B3">
            <v>2.4113684013975067</v>
          </cell>
        </row>
        <row r="4">
          <cell r="B4">
            <v>2.4113684013975067</v>
          </cell>
        </row>
        <row r="5">
          <cell r="B5">
            <v>2.4113684013975067</v>
          </cell>
        </row>
        <row r="6">
          <cell r="B6">
            <v>1.9426546618723561</v>
          </cell>
        </row>
        <row r="7">
          <cell r="B7">
            <v>1.9426546618723561</v>
          </cell>
        </row>
        <row r="8">
          <cell r="B8">
            <v>1.9426546618723561</v>
          </cell>
        </row>
        <row r="9">
          <cell r="B9">
            <v>1.9426546618723561</v>
          </cell>
        </row>
        <row r="10">
          <cell r="B10">
            <v>1.4673849181232157</v>
          </cell>
        </row>
        <row r="11">
          <cell r="B11">
            <v>1.4673849181232157</v>
          </cell>
        </row>
        <row r="12">
          <cell r="B12">
            <v>1.4673849181232157</v>
          </cell>
        </row>
        <row r="13">
          <cell r="B13">
            <v>1.4673849181232157</v>
          </cell>
        </row>
        <row r="14">
          <cell r="B14">
            <v>1.3475172685895931</v>
          </cell>
        </row>
        <row r="15">
          <cell r="B15">
            <v>1.3475172685895931</v>
          </cell>
        </row>
        <row r="16">
          <cell r="B16">
            <v>1.3475172685895931</v>
          </cell>
        </row>
        <row r="17">
          <cell r="B17">
            <v>1.3475172685895931</v>
          </cell>
        </row>
        <row r="18">
          <cell r="B18">
            <v>1.3475172685895931</v>
          </cell>
        </row>
        <row r="19">
          <cell r="B19">
            <v>1.3475172685895931</v>
          </cell>
        </row>
        <row r="20">
          <cell r="B20">
            <v>1.3475172685895931</v>
          </cell>
        </row>
        <row r="21">
          <cell r="B21">
            <v>1.3475172685895931</v>
          </cell>
        </row>
        <row r="22">
          <cell r="B22">
            <v>1.2272233373889163</v>
          </cell>
        </row>
        <row r="23">
          <cell r="B23">
            <v>1.2272233373889163</v>
          </cell>
        </row>
        <row r="24">
          <cell r="B24">
            <v>1.2272233373889163</v>
          </cell>
        </row>
        <row r="25">
          <cell r="B25">
            <v>1.2272233373889163</v>
          </cell>
        </row>
        <row r="26">
          <cell r="B26">
            <v>1.1064989129971003</v>
          </cell>
        </row>
        <row r="27">
          <cell r="B27">
            <v>1.1064989129971003</v>
          </cell>
        </row>
        <row r="28">
          <cell r="B28">
            <v>1.1064989129971003</v>
          </cell>
        </row>
        <row r="29">
          <cell r="B29">
            <v>1.1064989129971003</v>
          </cell>
        </row>
        <row r="30">
          <cell r="B30">
            <v>0.98534082775143528</v>
          </cell>
        </row>
        <row r="31">
          <cell r="B31">
            <v>0.98534082775143528</v>
          </cell>
        </row>
        <row r="32">
          <cell r="B32">
            <v>0.98534082775143528</v>
          </cell>
        </row>
        <row r="33">
          <cell r="B33">
            <v>0.98534082775143528</v>
          </cell>
        </row>
        <row r="34">
          <cell r="B34">
            <v>0.98534082775143528</v>
          </cell>
        </row>
        <row r="35">
          <cell r="B35">
            <v>0.98534082775143528</v>
          </cell>
        </row>
        <row r="36">
          <cell r="B36">
            <v>0.98534082775143528</v>
          </cell>
        </row>
        <row r="37">
          <cell r="B37">
            <v>0.98534082775143528</v>
          </cell>
        </row>
        <row r="38">
          <cell r="B38">
            <v>1.2272233373889163</v>
          </cell>
        </row>
        <row r="39">
          <cell r="B39">
            <v>1.2272233373889163</v>
          </cell>
        </row>
        <row r="40">
          <cell r="B40">
            <v>1.2272233373889163</v>
          </cell>
        </row>
        <row r="41">
          <cell r="B41">
            <v>1.2272233373889163</v>
          </cell>
        </row>
        <row r="42">
          <cell r="B42">
            <v>0.74170712131904626</v>
          </cell>
        </row>
        <row r="43">
          <cell r="B43">
            <v>0.74170712131904626</v>
          </cell>
        </row>
        <row r="44">
          <cell r="B44">
            <v>0.74170712131904626</v>
          </cell>
        </row>
        <row r="45">
          <cell r="B45">
            <v>0.74170712131904626</v>
          </cell>
        </row>
        <row r="46">
          <cell r="B46">
            <v>0.74170712131904626</v>
          </cell>
        </row>
        <row r="47">
          <cell r="B47">
            <v>0.74170712131904626</v>
          </cell>
        </row>
        <row r="48">
          <cell r="B48">
            <v>0.74170712131904626</v>
          </cell>
        </row>
        <row r="49">
          <cell r="B49">
            <v>0.74170712131904626</v>
          </cell>
        </row>
        <row r="50">
          <cell r="B50">
            <v>0.74170712131904626</v>
          </cell>
        </row>
        <row r="51">
          <cell r="B51">
            <v>0.74170712131904626</v>
          </cell>
        </row>
        <row r="52">
          <cell r="B52">
            <v>0.74170712131904626</v>
          </cell>
        </row>
        <row r="53">
          <cell r="B53">
            <v>0.74170712131904626</v>
          </cell>
        </row>
        <row r="54">
          <cell r="B54">
            <v>0.74170712131904626</v>
          </cell>
        </row>
        <row r="55">
          <cell r="B55">
            <v>0.74170712131904626</v>
          </cell>
        </row>
        <row r="56">
          <cell r="B56">
            <v>0.74170712131904626</v>
          </cell>
        </row>
        <row r="57">
          <cell r="B57">
            <v>0.74170712131904626</v>
          </cell>
        </row>
        <row r="58">
          <cell r="B58">
            <v>0.74170712131904626</v>
          </cell>
        </row>
        <row r="59">
          <cell r="B59">
            <v>0.74170712131904626</v>
          </cell>
        </row>
        <row r="60">
          <cell r="B60">
            <v>0.74170712131904626</v>
          </cell>
        </row>
        <row r="61">
          <cell r="B61">
            <v>0.74170712131904626</v>
          </cell>
        </row>
        <row r="62">
          <cell r="B62">
            <v>0.74170712131904626</v>
          </cell>
        </row>
        <row r="63">
          <cell r="B63">
            <v>0.74170712131904626</v>
          </cell>
        </row>
        <row r="64">
          <cell r="B64">
            <v>0.74170712131904626</v>
          </cell>
        </row>
        <row r="65">
          <cell r="B65">
            <v>0.74170712131904626</v>
          </cell>
        </row>
        <row r="66">
          <cell r="B66">
            <v>0.74170712131904626</v>
          </cell>
        </row>
        <row r="67">
          <cell r="B67">
            <v>0.74170712131904626</v>
          </cell>
        </row>
        <row r="68">
          <cell r="B68">
            <v>0.74170712131904626</v>
          </cell>
        </row>
        <row r="69">
          <cell r="B69">
            <v>0.74170712131904626</v>
          </cell>
        </row>
        <row r="70">
          <cell r="B70">
            <v>0.74170712131904626</v>
          </cell>
        </row>
        <row r="71">
          <cell r="B71">
            <v>0.74170712131904626</v>
          </cell>
        </row>
        <row r="72">
          <cell r="B72">
            <v>0.74170712131904626</v>
          </cell>
        </row>
        <row r="73">
          <cell r="B73">
            <v>0.74170712131904626</v>
          </cell>
        </row>
        <row r="74">
          <cell r="B74">
            <v>0.74170712131904626</v>
          </cell>
        </row>
        <row r="75">
          <cell r="B75">
            <v>0.74170712131904626</v>
          </cell>
        </row>
        <row r="76">
          <cell r="B76">
            <v>0.74170712131904626</v>
          </cell>
        </row>
        <row r="77">
          <cell r="B77">
            <v>0.74170712131904626</v>
          </cell>
        </row>
        <row r="78">
          <cell r="B78">
            <v>0.74170712131904626</v>
          </cell>
        </row>
        <row r="79">
          <cell r="B79">
            <v>0.74170712131904626</v>
          </cell>
        </row>
        <row r="80">
          <cell r="B80">
            <v>0.74170712131904626</v>
          </cell>
        </row>
        <row r="81">
          <cell r="B81">
            <v>0.74170712131904626</v>
          </cell>
        </row>
        <row r="82">
          <cell r="B82">
            <v>0.74170712131904626</v>
          </cell>
        </row>
        <row r="83">
          <cell r="B83">
            <v>0.74170712131904626</v>
          </cell>
        </row>
        <row r="84">
          <cell r="B84">
            <v>0.74170712131904626</v>
          </cell>
        </row>
        <row r="85">
          <cell r="B85">
            <v>0.74170712131904626</v>
          </cell>
        </row>
        <row r="86">
          <cell r="B86">
            <v>0.74170712131904626</v>
          </cell>
        </row>
        <row r="87">
          <cell r="B87">
            <v>0.74170712131904626</v>
          </cell>
        </row>
        <row r="88">
          <cell r="B88">
            <v>0.74170712131904626</v>
          </cell>
        </row>
        <row r="89">
          <cell r="B89">
            <v>0.74170712131904626</v>
          </cell>
        </row>
        <row r="90">
          <cell r="B90">
            <v>0.74170712131904626</v>
          </cell>
        </row>
        <row r="91">
          <cell r="B91">
            <v>0.74170712131904626</v>
          </cell>
        </row>
        <row r="92">
          <cell r="B92">
            <v>0.74170712131904626</v>
          </cell>
        </row>
        <row r="93">
          <cell r="B93">
            <v>0.74170712131904626</v>
          </cell>
        </row>
        <row r="94">
          <cell r="B94">
            <v>0.74170712131904626</v>
          </cell>
        </row>
        <row r="95">
          <cell r="B95">
            <v>0.74170712131904626</v>
          </cell>
        </row>
        <row r="96">
          <cell r="B96">
            <v>0.74170712131904626</v>
          </cell>
        </row>
        <row r="97">
          <cell r="B97">
            <v>0.74170712131904626</v>
          </cell>
        </row>
        <row r="98">
          <cell r="B98">
            <v>0.74170712131904626</v>
          </cell>
        </row>
        <row r="99">
          <cell r="B99">
            <v>0.74170712131904626</v>
          </cell>
        </row>
        <row r="100">
          <cell r="B100">
            <v>0.74170712131904626</v>
          </cell>
        </row>
        <row r="101">
          <cell r="B101">
            <v>0.74170712131904626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database"/>
      <sheetName val="Intermedium database"/>
      <sheetName val="Tabla dinámica"/>
      <sheetName val="Datos"/>
      <sheetName val="Información"/>
    </sheetNames>
    <sheetDataSet>
      <sheetData sheetId="0">
        <row r="2">
          <cell r="C2">
            <v>29.808510638297872</v>
          </cell>
        </row>
        <row r="3">
          <cell r="C3">
            <v>30.747252747252748</v>
          </cell>
        </row>
        <row r="4">
          <cell r="C4">
            <v>32</v>
          </cell>
        </row>
        <row r="5">
          <cell r="C5">
            <v>29.608695652173914</v>
          </cell>
        </row>
        <row r="6">
          <cell r="C6">
            <v>24.277777777777779</v>
          </cell>
        </row>
        <row r="7">
          <cell r="C7">
            <v>18.714285714285715</v>
          </cell>
        </row>
        <row r="8">
          <cell r="C8">
            <v>16.782608695652176</v>
          </cell>
        </row>
        <row r="9">
          <cell r="C9">
            <v>13.989130434782609</v>
          </cell>
        </row>
        <row r="10">
          <cell r="C10">
            <v>12</v>
          </cell>
        </row>
        <row r="11">
          <cell r="C11">
            <v>12</v>
          </cell>
        </row>
        <row r="12">
          <cell r="C12">
            <v>12</v>
          </cell>
        </row>
        <row r="13">
          <cell r="C13">
            <v>12</v>
          </cell>
        </row>
        <row r="14">
          <cell r="C14">
            <v>11.888888888888889</v>
          </cell>
        </row>
        <row r="15">
          <cell r="C15">
            <v>11.5</v>
          </cell>
        </row>
        <row r="16">
          <cell r="C16">
            <v>10.592391304347826</v>
          </cell>
        </row>
        <row r="17">
          <cell r="C17">
            <v>8.9836956521739122</v>
          </cell>
        </row>
        <row r="18">
          <cell r="C18">
            <v>7.9944444444444445</v>
          </cell>
        </row>
        <row r="19">
          <cell r="C19">
            <v>6.0961538461538458</v>
          </cell>
        </row>
        <row r="20">
          <cell r="C20">
            <v>5.25</v>
          </cell>
        </row>
        <row r="21">
          <cell r="C21">
            <v>5.25</v>
          </cell>
        </row>
        <row r="22">
          <cell r="C22">
            <v>6.0388888888888888</v>
          </cell>
        </row>
        <row r="23">
          <cell r="C23">
            <v>6.9423076923076925</v>
          </cell>
        </row>
        <row r="24">
          <cell r="C24">
            <v>7.25</v>
          </cell>
        </row>
        <row r="25">
          <cell r="C25">
            <v>7.25</v>
          </cell>
        </row>
        <row r="26">
          <cell r="C26">
            <v>7.1208791208791204</v>
          </cell>
        </row>
        <row r="27">
          <cell r="C27">
            <v>6.75</v>
          </cell>
        </row>
        <row r="28">
          <cell r="C28">
            <v>6.75</v>
          </cell>
        </row>
        <row r="29">
          <cell r="C29">
            <v>6.7173913043478262</v>
          </cell>
        </row>
        <row r="30">
          <cell r="C30">
            <v>6.5</v>
          </cell>
        </row>
        <row r="31">
          <cell r="C31">
            <v>6.5</v>
          </cell>
        </row>
        <row r="32">
          <cell r="C32">
            <v>6.4347826086956523</v>
          </cell>
        </row>
        <row r="33">
          <cell r="C33">
            <v>6</v>
          </cell>
        </row>
        <row r="34">
          <cell r="C34">
            <v>6</v>
          </cell>
        </row>
        <row r="35">
          <cell r="C35">
            <v>6.1923076923076925</v>
          </cell>
        </row>
        <row r="36">
          <cell r="C36">
            <v>6.6086956521739131</v>
          </cell>
        </row>
        <row r="37">
          <cell r="C37">
            <v>7.2065217391304346</v>
          </cell>
        </row>
        <row r="38">
          <cell r="C38">
            <v>7.7833333333333332</v>
          </cell>
        </row>
        <row r="39">
          <cell r="C39">
            <v>8.5576923076923084</v>
          </cell>
        </row>
        <row r="40">
          <cell r="C40">
            <v>9.1711956521739122</v>
          </cell>
        </row>
        <row r="41">
          <cell r="C41">
            <v>9.3478260869565215</v>
          </cell>
        </row>
        <row r="42">
          <cell r="C42">
            <v>9.5989010989010985</v>
          </cell>
        </row>
        <row r="43">
          <cell r="C43">
            <v>9.75</v>
          </cell>
        </row>
        <row r="44">
          <cell r="C44">
            <v>9.9266304347826093</v>
          </cell>
        </row>
        <row r="45">
          <cell r="C45">
            <v>9.945652173913043</v>
          </cell>
        </row>
        <row r="46">
          <cell r="C46">
            <v>8.7555555555555564</v>
          </cell>
        </row>
        <row r="47">
          <cell r="C47">
            <v>5.9890109890109891</v>
          </cell>
        </row>
        <row r="48">
          <cell r="C48">
            <v>4.4836956521739131</v>
          </cell>
        </row>
        <row r="49">
          <cell r="C49">
            <v>3.7934782608695654</v>
          </cell>
        </row>
        <row r="50">
          <cell r="C50">
            <v>3.5</v>
          </cell>
        </row>
        <row r="51">
          <cell r="C51">
            <v>3.1758241758241756</v>
          </cell>
        </row>
        <row r="52">
          <cell r="C52">
            <v>3</v>
          </cell>
        </row>
        <row r="53">
          <cell r="C53">
            <v>3</v>
          </cell>
        </row>
        <row r="54">
          <cell r="C54">
            <v>3.1166666666666667</v>
          </cell>
        </row>
        <row r="55">
          <cell r="C55">
            <v>3.7802197802197801</v>
          </cell>
        </row>
        <row r="56">
          <cell r="C56">
            <v>4.4157608695652177</v>
          </cell>
        </row>
        <row r="57">
          <cell r="C57">
            <v>4.5923913043478262</v>
          </cell>
        </row>
        <row r="58">
          <cell r="C58">
            <v>5.0109890109890109</v>
          </cell>
        </row>
        <row r="59">
          <cell r="C59">
            <v>5.25</v>
          </cell>
        </row>
        <row r="60">
          <cell r="C60">
            <v>4.9836956521739131</v>
          </cell>
        </row>
        <row r="61">
          <cell r="C61">
            <v>4.6304347826086953</v>
          </cell>
        </row>
        <row r="62">
          <cell r="C62">
            <v>3.9472222222222224</v>
          </cell>
        </row>
        <row r="63">
          <cell r="C63">
            <v>3.25</v>
          </cell>
        </row>
        <row r="64">
          <cell r="C64">
            <v>3.25</v>
          </cell>
        </row>
        <row r="65">
          <cell r="C65">
            <v>3.25</v>
          </cell>
        </row>
        <row r="66">
          <cell r="C66">
            <v>3.25</v>
          </cell>
        </row>
        <row r="67">
          <cell r="C67">
            <v>3.5219780219780219</v>
          </cell>
        </row>
        <row r="68">
          <cell r="C68">
            <v>4.2472826086956523</v>
          </cell>
        </row>
        <row r="69">
          <cell r="C69">
            <v>4.5</v>
          </cell>
        </row>
        <row r="70">
          <cell r="C70">
            <v>4.5</v>
          </cell>
        </row>
        <row r="71">
          <cell r="C71">
            <v>4.5</v>
          </cell>
        </row>
        <row r="72">
          <cell r="C72">
            <v>4.5081521739130439</v>
          </cell>
        </row>
        <row r="73">
          <cell r="C73">
            <v>5.1875</v>
          </cell>
        </row>
        <row r="74">
          <cell r="C74">
            <v>6.0494505494505493</v>
          </cell>
        </row>
        <row r="75">
          <cell r="C75">
            <v>6.936813186813187</v>
          </cell>
        </row>
        <row r="76">
          <cell r="C76">
            <v>7.6657608695652177</v>
          </cell>
        </row>
        <row r="77">
          <cell r="C77">
            <v>7.7146739130434785</v>
          </cell>
        </row>
        <row r="78">
          <cell r="C78">
            <v>7.3944444444444448</v>
          </cell>
        </row>
        <row r="79">
          <cell r="C79">
            <v>6.5824175824175821</v>
          </cell>
        </row>
        <row r="80">
          <cell r="C80">
            <v>5.5081521739130439</v>
          </cell>
        </row>
        <row r="81">
          <cell r="C81">
            <v>4.9836956521739131</v>
          </cell>
        </row>
        <row r="82">
          <cell r="C82">
            <v>4.5805555555555557</v>
          </cell>
        </row>
        <row r="83">
          <cell r="C83">
            <v>4.3296703296703294</v>
          </cell>
        </row>
        <row r="84">
          <cell r="C84">
            <v>4.25</v>
          </cell>
        </row>
        <row r="85">
          <cell r="C85">
            <v>4.25</v>
          </cell>
        </row>
        <row r="86">
          <cell r="C86">
            <v>4.25</v>
          </cell>
        </row>
        <row r="87">
          <cell r="C87">
            <v>4.25</v>
          </cell>
        </row>
        <row r="88">
          <cell r="C88">
            <v>4.25</v>
          </cell>
        </row>
        <row r="89">
          <cell r="C89">
            <v>4.25</v>
          </cell>
        </row>
        <row r="90">
          <cell r="C90">
            <v>4.2390109890109891</v>
          </cell>
        </row>
        <row r="91">
          <cell r="C91">
            <v>3.2664835164835164</v>
          </cell>
        </row>
        <row r="92">
          <cell r="C92">
            <v>2.25</v>
          </cell>
        </row>
        <row r="93">
          <cell r="C93">
            <v>1.75</v>
          </cell>
        </row>
        <row r="94">
          <cell r="C94">
            <v>1.75</v>
          </cell>
        </row>
        <row r="95">
          <cell r="C95">
            <v>1.75</v>
          </cell>
        </row>
        <row r="96">
          <cell r="C96">
            <v>1.75</v>
          </cell>
        </row>
        <row r="97">
          <cell r="C97">
            <v>2.3913043478260869</v>
          </cell>
        </row>
        <row r="98">
          <cell r="C98">
            <v>3.6666666666666665</v>
          </cell>
        </row>
        <row r="99">
          <cell r="C99">
            <v>5.6593406593406597</v>
          </cell>
        </row>
        <row r="100">
          <cell r="C100">
            <v>8.5054347826086953</v>
          </cell>
        </row>
        <row r="101">
          <cell r="C101">
            <v>10.815217391304348</v>
          </cell>
        </row>
        <row r="102">
          <cell r="C102">
            <v>12.511111111111111</v>
          </cell>
        </row>
        <row r="103">
          <cell r="C103">
            <v>13.164835164835164</v>
          </cell>
        </row>
        <row r="104">
          <cell r="C104">
            <v>13.25</v>
          </cell>
        </row>
        <row r="105">
          <cell r="C105">
            <v>13.217391304347826</v>
          </cell>
        </row>
        <row r="106">
          <cell r="C106">
            <v>12.802197802197803</v>
          </cell>
        </row>
        <row r="107">
          <cell r="C107">
            <v>11.92032967032967</v>
          </cell>
        </row>
        <row r="108">
          <cell r="C108">
            <v>10.923913043478262</v>
          </cell>
        </row>
        <row r="109">
          <cell r="C109">
            <v>9.895604395604396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66A6-D82E-4FD7-8C98-44139530DE87}">
  <dimension ref="A1:AW82"/>
  <sheetViews>
    <sheetView zoomScale="144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baseColWidth="10" defaultRowHeight="15" x14ac:dyDescent="0.2"/>
  <cols>
    <col min="3" max="3" width="13" bestFit="1" customWidth="1"/>
    <col min="4" max="4" width="13" customWidth="1"/>
    <col min="5" max="5" width="13" bestFit="1" customWidth="1"/>
    <col min="6" max="6" width="13.1640625" bestFit="1" customWidth="1"/>
    <col min="7" max="8" width="13.1640625" customWidth="1"/>
    <col min="9" max="9" width="12.5" bestFit="1" customWidth="1"/>
    <col min="10" max="12" width="12.5" customWidth="1"/>
    <col min="13" max="13" width="10" bestFit="1" customWidth="1"/>
    <col min="19" max="19" width="12" bestFit="1" customWidth="1"/>
    <col min="20" max="20" width="12.1640625" bestFit="1" customWidth="1"/>
    <col min="21" max="22" width="12.6640625" bestFit="1" customWidth="1"/>
    <col min="23" max="23" width="12" customWidth="1"/>
    <col min="24" max="25" width="11.5" bestFit="1" customWidth="1"/>
    <col min="26" max="26" width="12.6640625" bestFit="1" customWidth="1"/>
    <col min="27" max="29" width="12" customWidth="1"/>
    <col min="30" max="30" width="12" bestFit="1" customWidth="1"/>
    <col min="31" max="31" width="12" customWidth="1"/>
    <col min="32" max="32" width="12.83203125" bestFit="1" customWidth="1"/>
    <col min="33" max="35" width="12" bestFit="1" customWidth="1"/>
    <col min="36" max="36" width="12.33203125" bestFit="1" customWidth="1"/>
    <col min="40" max="40" width="14" bestFit="1" customWidth="1"/>
    <col min="43" max="43" width="12.1640625" bestFit="1" customWidth="1"/>
  </cols>
  <sheetData>
    <row r="1" spans="1:49" ht="96" x14ac:dyDescent="0.2">
      <c r="A1" s="2" t="s">
        <v>5</v>
      </c>
      <c r="B1" s="3" t="s">
        <v>38</v>
      </c>
      <c r="C1" s="3" t="s">
        <v>8</v>
      </c>
      <c r="D1" s="3" t="s">
        <v>40</v>
      </c>
      <c r="E1" s="3" t="s">
        <v>0</v>
      </c>
      <c r="F1" s="3" t="s">
        <v>6</v>
      </c>
      <c r="G1" s="3" t="s">
        <v>45</v>
      </c>
      <c r="H1" s="3" t="s">
        <v>7</v>
      </c>
      <c r="I1" s="3" t="s">
        <v>7</v>
      </c>
      <c r="J1" s="3" t="s">
        <v>44</v>
      </c>
      <c r="K1" s="3" t="s">
        <v>105</v>
      </c>
      <c r="L1" s="3" t="s">
        <v>53</v>
      </c>
      <c r="M1" s="3" t="s">
        <v>3</v>
      </c>
      <c r="N1" s="3" t="s">
        <v>12</v>
      </c>
      <c r="O1" s="3" t="s">
        <v>13</v>
      </c>
      <c r="P1" s="3" t="s">
        <v>17</v>
      </c>
      <c r="Q1" s="3" t="s">
        <v>15</v>
      </c>
      <c r="R1" s="3" t="s">
        <v>46</v>
      </c>
      <c r="S1" s="3" t="s">
        <v>27</v>
      </c>
      <c r="T1" s="3" t="s">
        <v>24</v>
      </c>
      <c r="U1" s="3" t="s">
        <v>25</v>
      </c>
      <c r="V1" s="3" t="s">
        <v>26</v>
      </c>
      <c r="W1" s="3" t="s">
        <v>35</v>
      </c>
      <c r="X1" s="3" t="s">
        <v>28</v>
      </c>
      <c r="Y1" s="3"/>
      <c r="Z1" s="3" t="s">
        <v>29</v>
      </c>
      <c r="AA1" s="3" t="s">
        <v>49</v>
      </c>
      <c r="AB1" s="3" t="s">
        <v>51</v>
      </c>
      <c r="AC1" s="3" t="s">
        <v>97</v>
      </c>
      <c r="AD1" s="3" t="s">
        <v>96</v>
      </c>
      <c r="AE1" s="3" t="s">
        <v>95</v>
      </c>
      <c r="AF1" s="3" t="s">
        <v>30</v>
      </c>
      <c r="AG1" s="3" t="s">
        <v>63</v>
      </c>
      <c r="AH1" s="3" t="s">
        <v>74</v>
      </c>
      <c r="AI1" s="3" t="s">
        <v>75</v>
      </c>
      <c r="AJ1" s="3" t="s">
        <v>65</v>
      </c>
      <c r="AK1" s="3" t="s">
        <v>66</v>
      </c>
      <c r="AL1" s="3" t="s">
        <v>64</v>
      </c>
      <c r="AM1" s="3" t="s">
        <v>65</v>
      </c>
      <c r="AN1" s="3" t="s">
        <v>94</v>
      </c>
      <c r="AO1" s="3" t="s">
        <v>101</v>
      </c>
      <c r="AP1" s="3" t="s">
        <v>79</v>
      </c>
      <c r="AQ1" s="3" t="s">
        <v>79</v>
      </c>
      <c r="AR1" s="3" t="s">
        <v>82</v>
      </c>
      <c r="AS1" s="3" t="s">
        <v>88</v>
      </c>
      <c r="AT1" s="3" t="s">
        <v>89</v>
      </c>
      <c r="AU1" s="3" t="s">
        <v>90</v>
      </c>
      <c r="AV1" s="3" t="s">
        <v>91</v>
      </c>
      <c r="AW1" s="3" t="s">
        <v>92</v>
      </c>
    </row>
    <row r="2" spans="1:49" x14ac:dyDescent="0.2">
      <c r="A2" s="2" t="s">
        <v>4</v>
      </c>
      <c r="B2" s="2" t="s">
        <v>37</v>
      </c>
      <c r="C2" s="2" t="s">
        <v>2</v>
      </c>
      <c r="D2" s="2" t="s">
        <v>41</v>
      </c>
      <c r="E2" s="2" t="s">
        <v>1</v>
      </c>
      <c r="F2" s="2" t="s">
        <v>77</v>
      </c>
      <c r="G2" s="2" t="s">
        <v>10</v>
      </c>
      <c r="H2" s="2" t="s">
        <v>42</v>
      </c>
      <c r="I2" s="2" t="s">
        <v>43</v>
      </c>
      <c r="J2" s="2" t="s">
        <v>39</v>
      </c>
      <c r="K2" s="2" t="s">
        <v>106</v>
      </c>
      <c r="L2" s="2" t="s">
        <v>62</v>
      </c>
      <c r="M2" s="2" t="s">
        <v>9</v>
      </c>
      <c r="N2" s="2" t="s">
        <v>11</v>
      </c>
      <c r="O2" s="2" t="s">
        <v>14</v>
      </c>
      <c r="P2" s="2" t="s">
        <v>78</v>
      </c>
      <c r="Q2" s="2" t="s">
        <v>16</v>
      </c>
      <c r="R2" s="2" t="s">
        <v>47</v>
      </c>
      <c r="S2" s="2" t="s">
        <v>21</v>
      </c>
      <c r="T2" s="2" t="s">
        <v>18</v>
      </c>
      <c r="U2" s="2" t="s">
        <v>19</v>
      </c>
      <c r="V2" s="2" t="s">
        <v>20</v>
      </c>
      <c r="W2" s="2" t="s">
        <v>36</v>
      </c>
      <c r="X2" s="2" t="s">
        <v>76</v>
      </c>
      <c r="Y2" s="2" t="s">
        <v>104</v>
      </c>
      <c r="Z2" s="2" t="s">
        <v>103</v>
      </c>
      <c r="AA2" s="2" t="s">
        <v>50</v>
      </c>
      <c r="AB2" s="2" t="s">
        <v>52</v>
      </c>
      <c r="AC2" s="2" t="s">
        <v>98</v>
      </c>
      <c r="AD2" s="2" t="s">
        <v>34</v>
      </c>
      <c r="AE2" s="2" t="s">
        <v>99</v>
      </c>
      <c r="AF2" s="2" t="s">
        <v>102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93</v>
      </c>
      <c r="AO2" t="s">
        <v>100</v>
      </c>
      <c r="AP2" t="s">
        <v>80</v>
      </c>
      <c r="AQ2" t="s">
        <v>108</v>
      </c>
      <c r="AR2" t="s">
        <v>81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</row>
    <row r="3" spans="1:49" x14ac:dyDescent="0.2">
      <c r="A3" s="1">
        <v>36586</v>
      </c>
      <c r="B3" s="12">
        <f>[1]Quarterly!$B214</f>
        <v>13878.147000000001</v>
      </c>
      <c r="C3">
        <f>[1]Quarterly!$C214</f>
        <v>3.6279340872638066E-3</v>
      </c>
      <c r="D3">
        <f>[2]Quarterly!$B214</f>
        <v>171</v>
      </c>
      <c r="E3">
        <f>[2]Quarterly!$C214</f>
        <v>1.3033175355450233E-2</v>
      </c>
      <c r="F3">
        <v>5.921479930046581E-2</v>
      </c>
      <c r="G3">
        <f>F3-AVERAGE($F$3:$F$82)+0.02459</f>
        <v>7.136164756005331E-2</v>
      </c>
      <c r="K3">
        <f>[3]Hoja2!$I$5</f>
        <v>3.4245647791759648E-3</v>
      </c>
      <c r="L3" s="7">
        <f>[4]Hoja1!$B3</f>
        <v>107304.40710581958</v>
      </c>
      <c r="M3">
        <f>[5]Hoja1!$G3</f>
        <v>1.9968830261635206E-2</v>
      </c>
      <c r="N3">
        <f>[5]Hoja1!$H3</f>
        <v>-6.0610242387002522E-3</v>
      </c>
      <c r="O3">
        <f>[5]Hoja1!$I3</f>
        <v>0.1334002622127608</v>
      </c>
      <c r="P3">
        <f>[5]Hoja1!$J3</f>
        <v>3.2138757287694331E-2</v>
      </c>
      <c r="Q3">
        <f>[5]Hoja1!$K3</f>
        <v>4.3131506894233729E-2</v>
      </c>
      <c r="R3">
        <f>'[6]Inflation Quarterly and SA'!$F6</f>
        <v>41.540008292653198</v>
      </c>
      <c r="S3">
        <v>3.2317912500996693E-2</v>
      </c>
      <c r="T3">
        <f>'[7]Inflation Quarterly and SA'!$C6</f>
        <v>2.5884025097113073E-2</v>
      </c>
      <c r="U3">
        <f>'[7]Inflation Quarterly and SA'!$D6</f>
        <v>3.9882607909573542E-2</v>
      </c>
      <c r="V3">
        <f>'[7]Inflation Quarterly and SA'!$E6</f>
        <v>4.7983666740740283E-2</v>
      </c>
      <c r="W3">
        <f>[8]Sheet1!$B2/100</f>
        <v>2.4113684013975067E-2</v>
      </c>
      <c r="X3" s="4">
        <f>'[9]Final database'!$C10/100</f>
        <v>0.12</v>
      </c>
      <c r="Y3" s="10">
        <v>9.7224997614110895E-2</v>
      </c>
      <c r="Z3">
        <f>'[10]Final database'!$C6</f>
        <v>2.824826932442237E-3</v>
      </c>
      <c r="AA3">
        <f>'[10]Final database'!$B6</f>
        <v>1942.5307692307701</v>
      </c>
      <c r="AB3">
        <f t="shared" ref="AB3:AB34" si="0">$AA3*(D3/$D$3)/(R3/$R$3)</f>
        <v>1942.5307692307701</v>
      </c>
      <c r="AG3">
        <f>[11]Database!$B2/[11]Database!$B$2</f>
        <v>1</v>
      </c>
      <c r="AH3">
        <f>[11]Database!$D2/[11]Database!$D$2/(D3/$D$3)</f>
        <v>1</v>
      </c>
      <c r="AI3">
        <f>AH3-AVERAGE($AH$3:$AH$82)+1</f>
        <v>0.8873616727373006</v>
      </c>
      <c r="AJ3">
        <f>[11]Database!$C2/[11]Database!$C$2/(D3/$D$3)</f>
        <v>1</v>
      </c>
      <c r="AK3">
        <f t="shared" ref="AK3:AK34" si="1">AJ3-AVERAGE($AJ$3:$AJ$82)+0.8402</f>
        <v>1.0009665974905122</v>
      </c>
      <c r="AN3" s="8">
        <f>[12]Datos!$D3/$D3</f>
        <v>2369036.5360852163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s="1">
        <v>36678</v>
      </c>
      <c r="B4" s="6">
        <f>[1]Quarterly!$B215</f>
        <v>14130.907999999999</v>
      </c>
      <c r="C4">
        <f>[1]Quarterly!$C215</f>
        <v>1.8212878131352639E-2</v>
      </c>
      <c r="D4">
        <f>[2]Quarterly!$B215</f>
        <v>172.2</v>
      </c>
      <c r="E4">
        <f>[2]Quarterly!$C215</f>
        <v>7.0175438596491446E-3</v>
      </c>
      <c r="F4">
        <v>6.4155071684789081E-2</v>
      </c>
      <c r="G4">
        <f t="shared" ref="G4:G67" si="2">F4-AVERAGE($F$3:$F$82)+0.02459</f>
        <v>7.6301919944376587E-2</v>
      </c>
      <c r="K4">
        <f>[3]Hoja2!$I$5</f>
        <v>3.4245647791759648E-3</v>
      </c>
      <c r="L4" s="7">
        <f>[4]Hoja1!$B4</f>
        <v>107337.65776368299</v>
      </c>
      <c r="M4">
        <f>[5]Hoja1!$G4</f>
        <v>3.0987224812317749E-4</v>
      </c>
      <c r="N4">
        <f>[5]Hoja1!$H4</f>
        <v>1.918169232565603E-3</v>
      </c>
      <c r="O4">
        <f>[5]Hoja1!$I4</f>
        <v>-6.0944641950233525E-4</v>
      </c>
      <c r="P4">
        <f>[5]Hoja1!$J4</f>
        <v>-2.3442906574394629E-2</v>
      </c>
      <c r="Q4">
        <f>[5]Hoja1!$K4</f>
        <v>1.350470336220555E-2</v>
      </c>
      <c r="R4">
        <f>'[6]Inflation Quarterly and SA'!$F7</f>
        <v>42.294524457178603</v>
      </c>
      <c r="S4">
        <f t="shared" ref="S4:S67" si="3">(R4/R3-1)</f>
        <v>1.8163601682738451E-2</v>
      </c>
      <c r="T4">
        <f>'[7]Inflation Quarterly and SA'!$C7</f>
        <v>1.3526186002492002E-2</v>
      </c>
      <c r="U4">
        <f>'[7]Inflation Quarterly and SA'!$D7</f>
        <v>1.3782624920440689E-2</v>
      </c>
      <c r="V4">
        <f>'[7]Inflation Quarterly and SA'!$E7</f>
        <v>4.7292708070556078E-2</v>
      </c>
      <c r="W4">
        <f>[8]Sheet1!$B3/100</f>
        <v>2.4113684013975067E-2</v>
      </c>
      <c r="X4" s="4">
        <f>'[9]Final database'!$C11/100</f>
        <v>0.12</v>
      </c>
      <c r="Y4" s="10">
        <v>9.7224997614110895E-2</v>
      </c>
      <c r="Z4">
        <f>'[10]Final database'!$C7</f>
        <v>5.7600117214259283E-2</v>
      </c>
      <c r="AA4">
        <f>'[10]Final database'!$B7</f>
        <v>2054.4207692307677</v>
      </c>
      <c r="AB4">
        <f t="shared" si="0"/>
        <v>2031.9305793939316</v>
      </c>
      <c r="AC4">
        <f>(AB4/AB3-1)</f>
        <v>4.6022339300480164E-2</v>
      </c>
      <c r="AG4">
        <f>[11]Database!$B3/[11]Database!$B$2</f>
        <v>1.0378402100393205</v>
      </c>
      <c r="AH4">
        <f>[11]Database!$D3/[11]Database!$D$2/(D4/$D$3)</f>
        <v>0.96651495285687916</v>
      </c>
      <c r="AI4">
        <f t="shared" ref="AI4:AI67" si="4">AH4-AVERAGE($AH$3:$AH$82)+1</f>
        <v>0.85387662559417976</v>
      </c>
      <c r="AJ4">
        <f>[11]Database!$C3/[11]Database!$C$2/(D4/$D$3)</f>
        <v>0.98510097091175397</v>
      </c>
      <c r="AK4">
        <f t="shared" si="1"/>
        <v>0.98606756840226606</v>
      </c>
      <c r="AL4">
        <f>AI4/AI3-1</f>
        <v>-3.773551210503312E-2</v>
      </c>
      <c r="AM4">
        <f>(AK4/AK3-1)</f>
        <v>-1.4884641630998452E-2</v>
      </c>
      <c r="AN4" s="8">
        <f>[12]Datos!$D4/$D4</f>
        <v>2228251.6241370849</v>
      </c>
      <c r="AO4">
        <f>(AN4/AN3-1)</f>
        <v>-5.9427075017076558E-2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s="1">
        <v>36770</v>
      </c>
      <c r="B5" s="6">
        <f>[1]Quarterly!$B216</f>
        <v>14145.312</v>
      </c>
      <c r="C5">
        <f>[1]Quarterly!$C216</f>
        <v>1.0193258635609048E-3</v>
      </c>
      <c r="D5">
        <f>[2]Quarterly!$B216</f>
        <v>173.6</v>
      </c>
      <c r="E5">
        <f>[2]Quarterly!$C216</f>
        <v>8.1300813008129413E-3</v>
      </c>
      <c r="F5">
        <v>6.4393364913087336E-2</v>
      </c>
      <c r="G5">
        <f t="shared" si="2"/>
        <v>7.6540213172674842E-2</v>
      </c>
      <c r="K5">
        <f>[3]Hoja2!$I$5</f>
        <v>3.4245647791759648E-3</v>
      </c>
      <c r="L5" s="7">
        <f>[4]Hoja1!$B5</f>
        <v>107940.70378584198</v>
      </c>
      <c r="M5">
        <f>[5]Hoja1!$G5</f>
        <v>5.6182148439150037E-3</v>
      </c>
      <c r="N5">
        <f>[5]Hoja1!$H5</f>
        <v>3.7790504095358557E-3</v>
      </c>
      <c r="O5">
        <f>[5]Hoja1!$I5</f>
        <v>5.3867262933224858E-3</v>
      </c>
      <c r="P5">
        <f>[5]Hoja1!$J5</f>
        <v>2.3917087430240791E-3</v>
      </c>
      <c r="Q5">
        <f>[5]Hoja1!$K5</f>
        <v>6.5245359308949702E-3</v>
      </c>
      <c r="R5">
        <f>'[6]Inflation Quarterly and SA'!$F8</f>
        <v>43.053512153749502</v>
      </c>
      <c r="S5">
        <f t="shared" si="3"/>
        <v>1.7945294486981123E-2</v>
      </c>
      <c r="T5">
        <f>'[7]Inflation Quarterly and SA'!$C8</f>
        <v>1.7542014036368681E-2</v>
      </c>
      <c r="U5">
        <f>'[7]Inflation Quarterly and SA'!$D8</f>
        <v>6.3393207672457486E-3</v>
      </c>
      <c r="V5">
        <f>'[7]Inflation Quarterly and SA'!$E8</f>
        <v>4.2888102406922757E-2</v>
      </c>
      <c r="W5">
        <f>[8]Sheet1!$B4/100</f>
        <v>2.4113684013975067E-2</v>
      </c>
      <c r="X5" s="4">
        <f>'[9]Final database'!$C12/100</f>
        <v>0.12</v>
      </c>
      <c r="Y5" s="10">
        <v>9.7224997614110895E-2</v>
      </c>
      <c r="Z5">
        <f>'[10]Final database'!$C8</f>
        <v>6.4495483684984034E-2</v>
      </c>
      <c r="AA5">
        <f>'[10]Final database'!$B8</f>
        <v>2186.9216304347829</v>
      </c>
      <c r="AB5">
        <f t="shared" si="0"/>
        <v>2142.125070480296</v>
      </c>
      <c r="AC5">
        <f t="shared" ref="AC5:AC68" si="5">(AB5/AB4-1)</f>
        <v>5.4231425130297772E-2</v>
      </c>
      <c r="AG5">
        <f>[11]Database!$B4/[11]Database!$B$2</f>
        <v>1.0618082160143183</v>
      </c>
      <c r="AH5">
        <f>[11]Database!$D4/[11]Database!$D$2/(D5/$D$3)</f>
        <v>0.96402254781338359</v>
      </c>
      <c r="AI5">
        <f t="shared" si="4"/>
        <v>0.85138422055068419</v>
      </c>
      <c r="AJ5">
        <f>[11]Database!$C4/[11]Database!$C$2/(D5/$D$3)</f>
        <v>0.96412131624332076</v>
      </c>
      <c r="AK5">
        <f t="shared" si="1"/>
        <v>0.96508791373383285</v>
      </c>
      <c r="AL5">
        <f t="shared" ref="AL5:AL68" si="6">AI5/AI4-1</f>
        <v>-2.9189287641656625E-3</v>
      </c>
      <c r="AM5">
        <f t="shared" ref="AM5:AM68" si="7">(AK5/AK4-1)</f>
        <v>-2.1276082228753102E-2</v>
      </c>
      <c r="AN5" s="8">
        <f>[12]Datos!$D5/$D5</f>
        <v>2216084.4774466534</v>
      </c>
      <c r="AO5">
        <f t="shared" ref="AO5:AO68" si="8">(AN5/AN4-1)</f>
        <v>-5.4604006830437646E-3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">
      <c r="A6" s="1">
        <v>36861</v>
      </c>
      <c r="B6" s="6">
        <f>[1]Quarterly!$B217</f>
        <v>14229.764999999999</v>
      </c>
      <c r="C6">
        <f>[1]Quarterly!$C217</f>
        <v>5.9703879278165672E-3</v>
      </c>
      <c r="D6">
        <f>[2]Quarterly!$B217</f>
        <v>174.6</v>
      </c>
      <c r="E6">
        <f>[2]Quarterly!$C217</f>
        <v>5.7603686635945284E-3</v>
      </c>
      <c r="F6">
        <v>6.3571321715977597E-2</v>
      </c>
      <c r="G6">
        <f t="shared" si="2"/>
        <v>7.5718169975565103E-2</v>
      </c>
      <c r="K6">
        <f>[3]Hoja2!$I$5</f>
        <v>3.4245647791759648E-3</v>
      </c>
      <c r="L6" s="7">
        <f>[4]Hoja1!$B6</f>
        <v>107803.16697377064</v>
      </c>
      <c r="M6">
        <f>[5]Hoja1!$G6</f>
        <v>-1.2741885799096853E-3</v>
      </c>
      <c r="N6">
        <f>[5]Hoja1!$H6</f>
        <v>5.8545484700223138E-3</v>
      </c>
      <c r="O6">
        <f>[5]Hoja1!$I6</f>
        <v>-3.5382126971289951E-2</v>
      </c>
      <c r="P6">
        <f>[5]Hoja1!$J6</f>
        <v>3.0134323082361192E-2</v>
      </c>
      <c r="Q6">
        <f>[5]Hoja1!$K6</f>
        <v>3.2228613165342868E-2</v>
      </c>
      <c r="R6">
        <f>'[6]Inflation Quarterly and SA'!$F9</f>
        <v>43.742225430792203</v>
      </c>
      <c r="S6">
        <f t="shared" si="3"/>
        <v>1.5996680470183655E-2</v>
      </c>
      <c r="T6">
        <f>'[7]Inflation Quarterly and SA'!$C9</f>
        <v>1.4227510633357365E-2</v>
      </c>
      <c r="U6">
        <f>'[7]Inflation Quarterly and SA'!$D9</f>
        <v>1.7919580062862872E-2</v>
      </c>
      <c r="V6">
        <f>'[7]Inflation Quarterly and SA'!$E9</f>
        <v>3.1511178760688763E-2</v>
      </c>
      <c r="W6">
        <f>[8]Sheet1!$B5/100</f>
        <v>2.4113684013975067E-2</v>
      </c>
      <c r="X6" s="4">
        <f>'[9]Final database'!$C13/100</f>
        <v>0.12</v>
      </c>
      <c r="Y6" s="10">
        <v>9.7224997614110895E-2</v>
      </c>
      <c r="Z6">
        <f>'[10]Final database'!$C9</f>
        <v>-9.2290736845254129E-3</v>
      </c>
      <c r="AA6">
        <f>'[10]Final database'!$B9</f>
        <v>2166.7383695652179</v>
      </c>
      <c r="AB6">
        <f t="shared" si="0"/>
        <v>2100.9722078965124</v>
      </c>
      <c r="AC6">
        <f t="shared" si="5"/>
        <v>-1.9211232411633472E-2</v>
      </c>
      <c r="AG6">
        <f>[11]Database!$B5/[11]Database!$B$2</f>
        <v>1.0029237278084191</v>
      </c>
      <c r="AH6">
        <f>[11]Database!$D5/[11]Database!$D$2/(D6/$D$3)</f>
        <v>0.93864870908918652</v>
      </c>
      <c r="AI6">
        <f t="shared" si="4"/>
        <v>0.82601038182648712</v>
      </c>
      <c r="AJ6">
        <f>[11]Database!$C5/[11]Database!$C$2/(D6/$D$3)</f>
        <v>0.92862891944026493</v>
      </c>
      <c r="AK6">
        <f t="shared" si="1"/>
        <v>0.92959551693077702</v>
      </c>
      <c r="AL6">
        <f t="shared" si="6"/>
        <v>-2.9803040873584652E-2</v>
      </c>
      <c r="AM6">
        <f t="shared" si="7"/>
        <v>-3.6776335396988991E-2</v>
      </c>
      <c r="AN6" s="8">
        <f>[12]Datos!$D6/$D6</f>
        <v>2316824.4815528006</v>
      </c>
      <c r="AO6">
        <f t="shared" si="8"/>
        <v>4.5458557709053826E-2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">
      <c r="A7" s="1">
        <v>36951</v>
      </c>
      <c r="B7" s="6">
        <f>[1]Quarterly!$B218</f>
        <v>14183.12</v>
      </c>
      <c r="C7">
        <f>[1]Quarterly!$C218</f>
        <v>-3.2779880764016722E-3</v>
      </c>
      <c r="D7">
        <f>[2]Quarterly!$B218</f>
        <v>176.1</v>
      </c>
      <c r="E7">
        <f>[2]Quarterly!$C218</f>
        <v>8.5910652920961894E-3</v>
      </c>
      <c r="F7">
        <v>4.6999949388955402E-2</v>
      </c>
      <c r="G7">
        <f t="shared" si="2"/>
        <v>5.9146797648542901E-2</v>
      </c>
      <c r="K7">
        <f>[3]Hoja2!$I$5</f>
        <v>3.4245647791759648E-3</v>
      </c>
      <c r="L7" s="7">
        <f>[4]Hoja1!$B7</f>
        <v>108584.55743356062</v>
      </c>
      <c r="M7">
        <f>[5]Hoja1!$G7</f>
        <v>7.2483070926858684E-3</v>
      </c>
      <c r="N7">
        <f>[5]Hoja1!$H7</f>
        <v>4.7322253000923187E-3</v>
      </c>
      <c r="O7">
        <f>[5]Hoja1!$I7</f>
        <v>5.1247118004611236E-2</v>
      </c>
      <c r="P7">
        <f>[5]Hoja1!$J7</f>
        <v>1.0036887706957209E-2</v>
      </c>
      <c r="Q7">
        <f>[5]Hoja1!$K7</f>
        <v>5.9791261277198027E-2</v>
      </c>
      <c r="R7">
        <f>'[6]Inflation Quarterly and SA'!$F10</f>
        <v>44.820092622130197</v>
      </c>
      <c r="S7">
        <f t="shared" si="3"/>
        <v>2.4641343249519165E-2</v>
      </c>
      <c r="T7">
        <f>'[7]Inflation Quarterly and SA'!$C10</f>
        <v>1.3827927554887376E-2</v>
      </c>
      <c r="U7">
        <f>'[7]Inflation Quarterly and SA'!$D10</f>
        <v>3.8503500278296521E-2</v>
      </c>
      <c r="V7">
        <f>'[7]Inflation Quarterly and SA'!$E10</f>
        <v>5.0261427338144538E-2</v>
      </c>
      <c r="W7">
        <f>[8]Sheet1!$B6/100</f>
        <v>1.9426546618723561E-2</v>
      </c>
      <c r="X7" s="4">
        <f>'[9]Final database'!$C14/100</f>
        <v>0.11888888888888889</v>
      </c>
      <c r="Y7" s="10">
        <v>9.7224997614110895E-2</v>
      </c>
      <c r="Z7">
        <f>'[10]Final database'!$C10</f>
        <v>4.095893548940821E-2</v>
      </c>
      <c r="AA7">
        <f>'[10]Final database'!$B10</f>
        <v>2255.4856666666651</v>
      </c>
      <c r="AB7">
        <f t="shared" si="0"/>
        <v>2152.7675893036876</v>
      </c>
      <c r="AC7">
        <f t="shared" si="5"/>
        <v>2.4653054053976664E-2</v>
      </c>
      <c r="AD7">
        <v>41.379709053745103</v>
      </c>
      <c r="AG7">
        <f>[11]Database!$B6/[11]Database!$B$2</f>
        <v>0.98183039280306916</v>
      </c>
      <c r="AH7">
        <f>[11]Database!$D6/[11]Database!$D$2/(D7/$D$3)</f>
        <v>0.87707266840112319</v>
      </c>
      <c r="AI7">
        <f t="shared" si="4"/>
        <v>0.76443434113842379</v>
      </c>
      <c r="AJ7">
        <f>[11]Database!$C6/[11]Database!$C$2/(D7/$D$3)</f>
        <v>0.91116001157368409</v>
      </c>
      <c r="AK7">
        <f t="shared" si="1"/>
        <v>0.91212660906419618</v>
      </c>
      <c r="AL7">
        <f t="shared" si="6"/>
        <v>-7.4546327797848533E-2</v>
      </c>
      <c r="AM7">
        <f t="shared" si="7"/>
        <v>-1.8791945043213576E-2</v>
      </c>
      <c r="AN7" s="8">
        <f>[12]Datos!$D7/$D7</f>
        <v>2575740.8036689325</v>
      </c>
      <c r="AO7">
        <f t="shared" si="8"/>
        <v>0.11175482829091954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s="1">
        <v>37043</v>
      </c>
      <c r="B8" s="6">
        <f>[1]Quarterly!$B219</f>
        <v>14271.694</v>
      </c>
      <c r="C8">
        <f>[1]Quarterly!$C219</f>
        <v>6.2450293024383097E-3</v>
      </c>
      <c r="D8">
        <f>[2]Quarterly!$B219</f>
        <v>177.7</v>
      </c>
      <c r="E8">
        <f>[2]Quarterly!$C219</f>
        <v>9.0857467348097742E-3</v>
      </c>
      <c r="F8">
        <v>3.4428603026856901E-2</v>
      </c>
      <c r="G8">
        <f t="shared" si="2"/>
        <v>4.65754512864444E-2</v>
      </c>
      <c r="K8">
        <f>[3]Hoja2!$I$5</f>
        <v>3.4245647791759648E-3</v>
      </c>
      <c r="L8" s="7">
        <f>[4]Hoja1!$B8</f>
        <v>108855.09687708558</v>
      </c>
      <c r="M8">
        <f>[5]Hoja1!$G8</f>
        <v>2.4915093814374956E-3</v>
      </c>
      <c r="N8">
        <f>[5]Hoja1!$H8</f>
        <v>2.7242143267416363E-3</v>
      </c>
      <c r="O8">
        <f>[5]Hoja1!$I8</f>
        <v>6.9683979663044626E-2</v>
      </c>
      <c r="P8">
        <f>[5]Hoja1!$J8</f>
        <v>-2.0893494139629709E-2</v>
      </c>
      <c r="Q8">
        <f>[5]Hoja1!$K8</f>
        <v>1.8694708729761311E-2</v>
      </c>
      <c r="R8">
        <f>'[6]Inflation Quarterly and SA'!$F11</f>
        <v>45.646990123561899</v>
      </c>
      <c r="S8">
        <f t="shared" si="3"/>
        <v>1.8449259094645898E-2</v>
      </c>
      <c r="T8">
        <f>'[7]Inflation Quarterly and SA'!$C11</f>
        <v>1.3836583524203583E-2</v>
      </c>
      <c r="U8">
        <f>'[7]Inflation Quarterly and SA'!$D11</f>
        <v>2.4570755461161164E-2</v>
      </c>
      <c r="V8">
        <f>'[7]Inflation Quarterly and SA'!$E11</f>
        <v>2.4658205924357413E-2</v>
      </c>
      <c r="W8">
        <f>[8]Sheet1!$B7/100</f>
        <v>1.9426546618723561E-2</v>
      </c>
      <c r="X8" s="4">
        <f>'[9]Final database'!$C15/100</f>
        <v>0.115</v>
      </c>
      <c r="Y8" s="10">
        <v>9.7224997614110895E-2</v>
      </c>
      <c r="Z8">
        <f>'[10]Final database'!$C11</f>
        <v>3.1073614260059834E-2</v>
      </c>
      <c r="AA8">
        <f>'[10]Final database'!$B11</f>
        <v>2325.5717582417587</v>
      </c>
      <c r="AB8">
        <f t="shared" si="0"/>
        <v>2199.2545278533057</v>
      </c>
      <c r="AC8">
        <f t="shared" si="5"/>
        <v>2.159403494394585E-2</v>
      </c>
      <c r="AD8">
        <v>41.949320961519803</v>
      </c>
      <c r="AE8">
        <f t="shared" ref="AE8:AE39" si="9">(AD8/AD7-1)</f>
        <v>1.3765488467665898E-2</v>
      </c>
      <c r="AF8" s="9">
        <f>[13]Sheet1!$G8</f>
        <v>-2.2993984818192592E-3</v>
      </c>
      <c r="AG8">
        <f>[11]Database!$B7/[11]Database!$B$2</f>
        <v>1.025122791829179</v>
      </c>
      <c r="AH8">
        <f>[11]Database!$D7/[11]Database!$D$2/(D8/$D$3)</f>
        <v>0.87858899179682082</v>
      </c>
      <c r="AI8">
        <f t="shared" si="4"/>
        <v>0.76595066453412142</v>
      </c>
      <c r="AJ8">
        <f>[11]Database!$C7/[11]Database!$C$2/(D8/$D$3)</f>
        <v>0.88212548204316732</v>
      </c>
      <c r="AK8">
        <f t="shared" si="1"/>
        <v>0.88309207953367941</v>
      </c>
      <c r="AL8">
        <f t="shared" si="6"/>
        <v>1.9835887977499578E-3</v>
      </c>
      <c r="AM8">
        <f t="shared" si="7"/>
        <v>-3.1831687884103066E-2</v>
      </c>
      <c r="AN8" s="8">
        <f>[12]Datos!$D8/$D8</f>
        <v>3029588.6248751888</v>
      </c>
      <c r="AO8">
        <f t="shared" si="8"/>
        <v>0.1762008896857119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s="1">
        <v>37135</v>
      </c>
      <c r="B9" s="6">
        <f>[1]Quarterly!$B220</f>
        <v>14214.516</v>
      </c>
      <c r="C9">
        <f>[1]Quarterly!$C220</f>
        <v>-4.0063919531907466E-3</v>
      </c>
      <c r="D9">
        <f>[2]Quarterly!$B220</f>
        <v>178.1</v>
      </c>
      <c r="E9">
        <f>[2]Quarterly!$C220</f>
        <v>2.2509848058525073E-3</v>
      </c>
      <c r="F9">
        <v>2.6838439046072797E-2</v>
      </c>
      <c r="G9">
        <f t="shared" si="2"/>
        <v>3.8985287305660296E-2</v>
      </c>
      <c r="K9">
        <f>[3]Hoja2!$I$5</f>
        <v>3.4245647791759648E-3</v>
      </c>
      <c r="L9" s="7">
        <f>[4]Hoja1!$B9</f>
        <v>109746.81906524047</v>
      </c>
      <c r="M9">
        <f>[5]Hoja1!$G9</f>
        <v>8.1918276106243137E-3</v>
      </c>
      <c r="N9">
        <f>[5]Hoja1!$H9</f>
        <v>1.6366344249685305E-3</v>
      </c>
      <c r="O9">
        <f>[5]Hoja1!$I9</f>
        <v>3.9981360671015764E-2</v>
      </c>
      <c r="P9">
        <f>[5]Hoja1!$J9</f>
        <v>5.0746009715475271E-2</v>
      </c>
      <c r="Q9">
        <f>[5]Hoja1!$K9</f>
        <v>-2.9329837784696E-2</v>
      </c>
      <c r="R9">
        <f>'[6]Inflation Quarterly and SA'!$F12</f>
        <v>46.481669864143498</v>
      </c>
      <c r="S9">
        <f t="shared" si="3"/>
        <v>1.8285537300974264E-2</v>
      </c>
      <c r="T9">
        <f>'[7]Inflation Quarterly and SA'!$C12</f>
        <v>1.2623943161594653E-2</v>
      </c>
      <c r="U9">
        <f>'[7]Inflation Quarterly and SA'!$D12</f>
        <v>3.1745622668328588E-2</v>
      </c>
      <c r="V9">
        <f>'[7]Inflation Quarterly and SA'!$E12</f>
        <v>2.4479474796834655E-2</v>
      </c>
      <c r="W9">
        <f>[8]Sheet1!$B8/100</f>
        <v>1.9426546618723561E-2</v>
      </c>
      <c r="X9" s="4">
        <f>'[9]Final database'!$C16/100</f>
        <v>0.10592391304347826</v>
      </c>
      <c r="Y9" s="10">
        <v>9.7224997614110895E-2</v>
      </c>
      <c r="Z9">
        <f>'[10]Final database'!$C12</f>
        <v>-8.2046759133377334E-3</v>
      </c>
      <c r="AA9">
        <f>'[10]Final database'!$B12</f>
        <v>2306.4911956521742</v>
      </c>
      <c r="AB9">
        <f t="shared" si="0"/>
        <v>2146.8636728045826</v>
      </c>
      <c r="AC9">
        <f t="shared" si="5"/>
        <v>-2.3822097163015421E-2</v>
      </c>
      <c r="AD9">
        <v>42.668582698768098</v>
      </c>
      <c r="AE9">
        <f t="shared" si="9"/>
        <v>1.7145968534462819E-2</v>
      </c>
      <c r="AF9" s="9">
        <f>[13]Sheet1!$G9</f>
        <v>-1.2821983719008556E-2</v>
      </c>
      <c r="AG9">
        <f>[11]Database!$B8/[11]Database!$B$2</f>
        <v>0.98416521006302859</v>
      </c>
      <c r="AH9">
        <f>[11]Database!$D8/[11]Database!$D$2/(D9/$D$3)</f>
        <v>0.84834788515171744</v>
      </c>
      <c r="AI9">
        <f t="shared" si="4"/>
        <v>0.73570955788901804</v>
      </c>
      <c r="AJ9">
        <f>[11]Database!$C8/[11]Database!$C$2/(D9/$D$3)</f>
        <v>0.86023252191277444</v>
      </c>
      <c r="AK9">
        <f t="shared" si="1"/>
        <v>0.86119911940328653</v>
      </c>
      <c r="AL9">
        <f t="shared" si="6"/>
        <v>-3.9481794383580904E-2</v>
      </c>
      <c r="AM9">
        <f t="shared" si="7"/>
        <v>-2.4791254092046189E-2</v>
      </c>
      <c r="AN9" s="8">
        <f>[12]Datos!$D9/$D9</f>
        <v>2630542.9665960977</v>
      </c>
      <c r="AO9">
        <f t="shared" si="8"/>
        <v>-0.13171611980670506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s="1">
        <v>37226</v>
      </c>
      <c r="B10" s="6">
        <f>[1]Quarterly!$B221</f>
        <v>14253.574000000001</v>
      </c>
      <c r="C10">
        <f>[1]Quarterly!$C221</f>
        <v>2.7477544785907693E-3</v>
      </c>
      <c r="D10">
        <f>[2]Quarterly!$B221</f>
        <v>177.4</v>
      </c>
      <c r="E10">
        <f>[2]Quarterly!$C221</f>
        <v>-3.9303761931498427E-3</v>
      </c>
      <c r="F10">
        <v>1.1275460638150648E-2</v>
      </c>
      <c r="G10">
        <f t="shared" si="2"/>
        <v>2.3422308897738151E-2</v>
      </c>
      <c r="K10">
        <f>[3]Hoja2!$I$5</f>
        <v>3.4245647791759648E-3</v>
      </c>
      <c r="L10" s="7">
        <f>[4]Hoja1!$B10</f>
        <v>110420.90058374399</v>
      </c>
      <c r="M10">
        <f>[5]Hoja1!$G10</f>
        <v>6.1421508545300707E-3</v>
      </c>
      <c r="N10">
        <f>[5]Hoja1!$H10</f>
        <v>9.1828564892730835E-3</v>
      </c>
      <c r="O10">
        <f>[5]Hoja1!$I10</f>
        <v>-1.4158974818532122E-2</v>
      </c>
      <c r="P10">
        <f>[5]Hoja1!$J10</f>
        <v>-3.4508379427061864E-2</v>
      </c>
      <c r="Q10">
        <f>[5]Hoja1!$K10</f>
        <v>-1.4432815665091137E-2</v>
      </c>
      <c r="R10">
        <f>'[6]Inflation Quarterly and SA'!$F13</f>
        <v>47.061470955919603</v>
      </c>
      <c r="S10">
        <f t="shared" si="3"/>
        <v>1.2473757794647877E-2</v>
      </c>
      <c r="T10">
        <f>'[7]Inflation Quarterly and SA'!$C13</f>
        <v>1.1252142387710329E-2</v>
      </c>
      <c r="U10">
        <f>'[7]Inflation Quarterly and SA'!$D13</f>
        <v>1.549102711851158E-2</v>
      </c>
      <c r="V10">
        <f>'[7]Inflation Quarterly and SA'!$E13</f>
        <v>2.176931703875562E-2</v>
      </c>
      <c r="W10">
        <f>[8]Sheet1!$B9/100</f>
        <v>1.9426546618723561E-2</v>
      </c>
      <c r="X10" s="4">
        <f>'[9]Final database'!$C17/100</f>
        <v>8.983695652173912E-2</v>
      </c>
      <c r="Y10" s="10">
        <v>9.7224997614110895E-2</v>
      </c>
      <c r="Z10">
        <f>'[10]Final database'!$C13</f>
        <v>2.4651127566766018E-3</v>
      </c>
      <c r="AA10">
        <f>'[10]Final database'!$B13</f>
        <v>2312.1769565217387</v>
      </c>
      <c r="AB10">
        <f t="shared" si="0"/>
        <v>2117.2866307709</v>
      </c>
      <c r="AC10">
        <f t="shared" si="5"/>
        <v>-1.3776860826493098E-2</v>
      </c>
      <c r="AD10">
        <v>43.617902343875599</v>
      </c>
      <c r="AE10">
        <f t="shared" si="9"/>
        <v>2.2248680060678705E-2</v>
      </c>
      <c r="AF10" s="9">
        <f>[13]Sheet1!$G10</f>
        <v>5.9770176343743042E-3</v>
      </c>
      <c r="AG10">
        <f>[11]Database!$B9/[11]Database!$B$2</f>
        <v>0.92891392339015777</v>
      </c>
      <c r="AH10">
        <f>[11]Database!$D9/[11]Database!$D$2/(D10/$D$3)</f>
        <v>0.77708965275756925</v>
      </c>
      <c r="AI10">
        <f t="shared" si="4"/>
        <v>0.66445132549486985</v>
      </c>
      <c r="AJ10">
        <f>[11]Database!$C9/[11]Database!$C$2/(D10/$D$3)</f>
        <v>0.84721371770342357</v>
      </c>
      <c r="AK10">
        <f t="shared" si="1"/>
        <v>0.84818031519393566</v>
      </c>
      <c r="AL10">
        <f t="shared" si="6"/>
        <v>-9.6856472272305982E-2</v>
      </c>
      <c r="AM10">
        <f t="shared" si="7"/>
        <v>-1.5117066327670403E-2</v>
      </c>
      <c r="AN10" s="8">
        <f>[12]Datos!$D10/$D10</f>
        <v>3162031.8121917471</v>
      </c>
      <c r="AO10">
        <f t="shared" si="8"/>
        <v>0.20204530104421448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s="1">
        <v>37316</v>
      </c>
      <c r="B11" s="6">
        <f>[1]Quarterly!$B222</f>
        <v>14372.785</v>
      </c>
      <c r="C11">
        <f>[1]Quarterly!$C222</f>
        <v>8.3635865643241214E-3</v>
      </c>
      <c r="D11">
        <f>[2]Quarterly!$B222</f>
        <v>178.5</v>
      </c>
      <c r="E11">
        <f>[2]Quarterly!$C222</f>
        <v>6.2006764374296086E-3</v>
      </c>
      <c r="F11">
        <v>1.1058640379993444E-2</v>
      </c>
      <c r="G11">
        <f t="shared" si="2"/>
        <v>2.3205488639580947E-2</v>
      </c>
      <c r="K11">
        <f>[3]Hoja2!$I$5</f>
        <v>3.4245647791759648E-3</v>
      </c>
      <c r="L11" s="7">
        <f>[4]Hoja1!$B11</f>
        <v>109444.54035739134</v>
      </c>
      <c r="M11">
        <f>[5]Hoja1!$G11</f>
        <v>-8.8421686582077497E-3</v>
      </c>
      <c r="N11">
        <f>[5]Hoja1!$H11</f>
        <v>-3.8858216084063368E-3</v>
      </c>
      <c r="O11">
        <f>[5]Hoja1!$I11</f>
        <v>-2.6997545677665657E-2</v>
      </c>
      <c r="P11">
        <f>[5]Hoja1!$J11</f>
        <v>4.1898247114151577E-3</v>
      </c>
      <c r="Q11">
        <f>[5]Hoja1!$K11</f>
        <v>-5.7377751134709221E-2</v>
      </c>
      <c r="R11">
        <f>'[6]Inflation Quarterly and SA'!$F14</f>
        <v>47.496567853901503</v>
      </c>
      <c r="S11">
        <f t="shared" si="3"/>
        <v>9.2452889623750867E-3</v>
      </c>
      <c r="T11">
        <f>'[7]Inflation Quarterly and SA'!$C14</f>
        <v>9.8281724694486705E-3</v>
      </c>
      <c r="U11">
        <f>'[7]Inflation Quarterly and SA'!$D14</f>
        <v>4.7038195673032579E-3</v>
      </c>
      <c r="V11">
        <f>'[7]Inflation Quarterly and SA'!$E14</f>
        <v>8.4997415989331859E-3</v>
      </c>
      <c r="W11">
        <f>[8]Sheet1!$B10/100</f>
        <v>1.4673849181232157E-2</v>
      </c>
      <c r="X11" s="4">
        <f>'[9]Final database'!$C18/100</f>
        <v>7.9944444444444443E-2</v>
      </c>
      <c r="Y11" s="10">
        <v>9.7224997614110895E-2</v>
      </c>
      <c r="Z11">
        <f>'[10]Final database'!$C14</f>
        <v>-1.3529318617126807E-2</v>
      </c>
      <c r="AA11">
        <f>'[10]Final database'!$B14</f>
        <v>2280.8947777777776</v>
      </c>
      <c r="AB11">
        <f t="shared" si="0"/>
        <v>2082.3403354047705</v>
      </c>
      <c r="AC11">
        <f t="shared" si="5"/>
        <v>-1.6505226481029478E-2</v>
      </c>
      <c r="AD11">
        <v>44.163487023576799</v>
      </c>
      <c r="AE11">
        <f t="shared" si="9"/>
        <v>1.2508274134778619E-2</v>
      </c>
      <c r="AF11" s="9">
        <f>[13]Sheet1!$G11</f>
        <v>-7.468766221424894E-3</v>
      </c>
      <c r="AG11">
        <f>[11]Database!$B10/[11]Database!$B$2</f>
        <v>1.0163098943520354</v>
      </c>
      <c r="AH11">
        <f>[11]Database!$D10/[11]Database!$D$2/(D11/$D$3)</f>
        <v>0.79555163072129209</v>
      </c>
      <c r="AI11">
        <f t="shared" si="4"/>
        <v>0.68291330345859269</v>
      </c>
      <c r="AJ11">
        <f>[11]Database!$C10/[11]Database!$C$2/(D11/$D$3)</f>
        <v>0.8290239730941128</v>
      </c>
      <c r="AK11">
        <f t="shared" si="1"/>
        <v>0.82999057058462489</v>
      </c>
      <c r="AL11">
        <f t="shared" si="6"/>
        <v>2.7785297816920851E-2</v>
      </c>
      <c r="AM11">
        <f t="shared" si="7"/>
        <v>-2.1445610424419836E-2</v>
      </c>
      <c r="AN11" s="8">
        <f>[12]Datos!$D11/$D11</f>
        <v>3046357.6549068685</v>
      </c>
      <c r="AO11">
        <f t="shared" si="8"/>
        <v>-3.6582224390936724E-2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s="1">
        <v>37408</v>
      </c>
      <c r="B12" s="6">
        <f>[1]Quarterly!$B223</f>
        <v>14460.848</v>
      </c>
      <c r="C12">
        <f>[1]Quarterly!$C223</f>
        <v>6.1270658400580658E-3</v>
      </c>
      <c r="D12">
        <f>[2]Quarterly!$B223</f>
        <v>179.6</v>
      </c>
      <c r="E12">
        <f>[2]Quarterly!$C223</f>
        <v>6.1624649859943759E-3</v>
      </c>
      <c r="F12">
        <v>1.0248097761739371E-2</v>
      </c>
      <c r="G12">
        <f t="shared" si="2"/>
        <v>2.2394946021326873E-2</v>
      </c>
      <c r="K12">
        <f>[3]Hoja2!$I$5</f>
        <v>3.4245647791759648E-3</v>
      </c>
      <c r="L12" s="7">
        <f>[4]Hoja1!$B12</f>
        <v>113213.95584426985</v>
      </c>
      <c r="M12">
        <f>[5]Hoja1!$G12</f>
        <v>3.4441329595514603E-2</v>
      </c>
      <c r="N12">
        <f>[5]Hoja1!$H12</f>
        <v>6.6154121222956608E-3</v>
      </c>
      <c r="O12">
        <f>[5]Hoja1!$I12</f>
        <v>0.16946935724962642</v>
      </c>
      <c r="P12">
        <f>[5]Hoja1!$J12</f>
        <v>-1.6008174386920815E-2</v>
      </c>
      <c r="Q12">
        <f>[5]Hoja1!$K12</f>
        <v>9.8664486236031523E-2</v>
      </c>
      <c r="R12">
        <f>'[6]Inflation Quarterly and SA'!$F15</f>
        <v>48.500791819003197</v>
      </c>
      <c r="S12">
        <f t="shared" si="3"/>
        <v>2.1143084868588069E-2</v>
      </c>
      <c r="T12">
        <f>'[7]Inflation Quarterly and SA'!$C15</f>
        <v>1.1826822065809539E-2</v>
      </c>
      <c r="U12">
        <f>'[7]Inflation Quarterly and SA'!$D15</f>
        <v>4.545673100901193E-2</v>
      </c>
      <c r="V12">
        <f>'[7]Inflation Quarterly and SA'!$E15</f>
        <v>1.839953111826409E-2</v>
      </c>
      <c r="W12">
        <f>[8]Sheet1!$B11/100</f>
        <v>1.4673849181232157E-2</v>
      </c>
      <c r="X12" s="4">
        <f>'[9]Final database'!$C19/100</f>
        <v>6.0961538461538456E-2</v>
      </c>
      <c r="Y12" s="10">
        <v>9.7224997614110895E-2</v>
      </c>
      <c r="Z12">
        <f>'[10]Final database'!$C15</f>
        <v>1.3236347867449538E-2</v>
      </c>
      <c r="AA12">
        <f>'[10]Final database'!$B15</f>
        <v>2311.0854945054934</v>
      </c>
      <c r="AB12">
        <f t="shared" si="0"/>
        <v>2078.9497091706371</v>
      </c>
      <c r="AC12">
        <f t="shared" si="5"/>
        <v>-1.6282766925678205E-3</v>
      </c>
      <c r="AD12">
        <v>44.995489699117599</v>
      </c>
      <c r="AE12">
        <f t="shared" si="9"/>
        <v>1.8839152694093864E-2</v>
      </c>
      <c r="AF12" s="9">
        <f>[13]Sheet1!$G12</f>
        <v>-1.2257882482968885E-4</v>
      </c>
      <c r="AG12">
        <f>[11]Database!$B11/[11]Database!$B$2</f>
        <v>0.96687180453236543</v>
      </c>
      <c r="AH12">
        <f>[11]Database!$D11/[11]Database!$D$2/(D12/$D$3)</f>
        <v>0.80767810945835516</v>
      </c>
      <c r="AI12">
        <f t="shared" si="4"/>
        <v>0.69503978219565576</v>
      </c>
      <c r="AJ12">
        <f>[11]Database!$C11/[11]Database!$C$2/(D12/$D$3)</f>
        <v>0.8295485911255962</v>
      </c>
      <c r="AK12">
        <f t="shared" si="1"/>
        <v>0.83051518861610829</v>
      </c>
      <c r="AL12">
        <f t="shared" si="6"/>
        <v>1.7756981267825545E-2</v>
      </c>
      <c r="AM12">
        <f t="shared" si="7"/>
        <v>6.3207709831436532E-4</v>
      </c>
      <c r="AN12" s="8">
        <f>[12]Datos!$D12/$D12</f>
        <v>3301679.6327651502</v>
      </c>
      <c r="AO12">
        <f t="shared" si="8"/>
        <v>8.3812213397539193E-2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s="1">
        <v>37500</v>
      </c>
      <c r="B13" s="6">
        <f>[1]Quarterly!$B224</f>
        <v>14519.633</v>
      </c>
      <c r="C13">
        <f>[1]Quarterly!$C224</f>
        <v>4.0651143003509471E-3</v>
      </c>
      <c r="D13">
        <f>[2]Quarterly!$B224</f>
        <v>180.8</v>
      </c>
      <c r="E13">
        <f>[2]Quarterly!$C224</f>
        <v>6.6815144766148027E-3</v>
      </c>
      <c r="F13">
        <v>1.3871345266066844E-2</v>
      </c>
      <c r="G13">
        <f t="shared" si="2"/>
        <v>2.6018193525654348E-2</v>
      </c>
      <c r="K13">
        <f>[3]Hoja2!$I$5</f>
        <v>3.4245647791759648E-3</v>
      </c>
      <c r="L13" s="7">
        <f>[4]Hoja1!$B13</f>
        <v>112802.85680159504</v>
      </c>
      <c r="M13">
        <f>[5]Hoja1!$G13</f>
        <v>-3.6311693166193315E-3</v>
      </c>
      <c r="N13">
        <f>[5]Hoja1!$H13</f>
        <v>1.5097690941385356E-2</v>
      </c>
      <c r="O13">
        <f>[5]Hoja1!$I13</f>
        <v>-2.7081003355168609E-2</v>
      </c>
      <c r="P13">
        <f>[5]Hoja1!$J13</f>
        <v>-3.4700588438906221E-2</v>
      </c>
      <c r="Q13">
        <f>[5]Hoja1!$K13</f>
        <v>1.5959646076242562E-2</v>
      </c>
      <c r="R13">
        <f>'[6]Inflation Quarterly and SA'!$F16</f>
        <v>49.238975376895397</v>
      </c>
      <c r="S13">
        <f t="shared" si="3"/>
        <v>1.5220031059430372E-2</v>
      </c>
      <c r="T13">
        <f>'[7]Inflation Quarterly and SA'!$C16</f>
        <v>1.1690812563991182E-2</v>
      </c>
      <c r="U13">
        <f>'[7]Inflation Quarterly and SA'!$D16</f>
        <v>2.4785051781263112E-2</v>
      </c>
      <c r="V13">
        <f>'[7]Inflation Quarterly and SA'!$E16</f>
        <v>1.8530504154156135E-2</v>
      </c>
      <c r="W13">
        <f>[8]Sheet1!$B12/100</f>
        <v>1.4673849181232157E-2</v>
      </c>
      <c r="X13" s="4">
        <f>'[9]Final database'!$C20/100</f>
        <v>5.2499999999999998E-2</v>
      </c>
      <c r="Y13" s="10">
        <v>9.7224997614110895E-2</v>
      </c>
      <c r="Z13">
        <f>'[10]Final database'!$C16</f>
        <v>0.1400031198226106</v>
      </c>
      <c r="AA13">
        <f>'[10]Final database'!$B16</f>
        <v>2634.6446739130433</v>
      </c>
      <c r="AB13">
        <f t="shared" si="0"/>
        <v>2350.0761725455563</v>
      </c>
      <c r="AC13">
        <f t="shared" si="5"/>
        <v>0.13041511402557249</v>
      </c>
      <c r="AD13">
        <v>45.654128400947101</v>
      </c>
      <c r="AE13">
        <f t="shared" si="9"/>
        <v>1.4637882735220487E-2</v>
      </c>
      <c r="AF13" s="9">
        <f>[13]Sheet1!$G13</f>
        <v>1.4173898194102863E-2</v>
      </c>
      <c r="AG13">
        <f>[11]Database!$B12/[11]Database!$B$2</f>
        <v>1.0011294448965145</v>
      </c>
      <c r="AH13">
        <f>[11]Database!$D12/[11]Database!$D$2/(D13/$D$3)</f>
        <v>0.80502548548036235</v>
      </c>
      <c r="AI13">
        <f t="shared" si="4"/>
        <v>0.69238715821766295</v>
      </c>
      <c r="AJ13">
        <f>[11]Database!$C12/[11]Database!$C$2/(D13/$D$3)</f>
        <v>0.82948584598860986</v>
      </c>
      <c r="AK13">
        <f t="shared" si="1"/>
        <v>0.83045244347912195</v>
      </c>
      <c r="AL13">
        <f t="shared" si="6"/>
        <v>-3.8165066891755473E-3</v>
      </c>
      <c r="AM13">
        <f t="shared" si="7"/>
        <v>-7.554965622114107E-5</v>
      </c>
      <c r="AN13" s="8">
        <f>[12]Datos!$D13/$D13</f>
        <v>3796531.6939178538</v>
      </c>
      <c r="AO13">
        <f t="shared" si="8"/>
        <v>0.14987888474759914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s="1">
        <v>37591</v>
      </c>
      <c r="B14" s="6">
        <f>[1]Quarterly!$B225</f>
        <v>14537.58</v>
      </c>
      <c r="C14">
        <f>[1]Quarterly!$C225</f>
        <v>1.2360505255195608E-3</v>
      </c>
      <c r="D14">
        <f>[2]Quarterly!$B225</f>
        <v>181.8</v>
      </c>
      <c r="E14">
        <f>[2]Quarterly!$C225</f>
        <v>5.530973451327359E-3</v>
      </c>
      <c r="F14">
        <v>1.2371860162545654E-2</v>
      </c>
      <c r="G14">
        <f t="shared" si="2"/>
        <v>2.4518708422133155E-2</v>
      </c>
      <c r="K14">
        <f>[3]Hoja2!$I$5</f>
        <v>3.4245647791759648E-3</v>
      </c>
      <c r="L14" s="7">
        <f>[4]Hoja1!$B14</f>
        <v>113103.62411590492</v>
      </c>
      <c r="M14">
        <f>[5]Hoja1!$G14</f>
        <v>2.6663093722785192E-3</v>
      </c>
      <c r="N14">
        <f>[5]Hoja1!$H14</f>
        <v>-7.6354092102123294E-3</v>
      </c>
      <c r="O14">
        <f>[5]Hoja1!$I14</f>
        <v>9.2782658674768204E-3</v>
      </c>
      <c r="P14">
        <f>[5]Hoja1!$J14</f>
        <v>3.4065441506051064E-2</v>
      </c>
      <c r="Q14">
        <f>[5]Hoja1!$K14</f>
        <v>1.6115904281295723E-2</v>
      </c>
      <c r="R14">
        <f>'[6]Inflation Quarterly and SA'!$F17</f>
        <v>50.306975752050299</v>
      </c>
      <c r="S14">
        <f t="shared" si="3"/>
        <v>2.1690142148165892E-2</v>
      </c>
      <c r="T14">
        <f>'[7]Inflation Quarterly and SA'!$C17</f>
        <v>1.5484487136472769E-2</v>
      </c>
      <c r="U14">
        <f>'[7]Inflation Quarterly and SA'!$D17</f>
        <v>4.0381060879136621E-2</v>
      </c>
      <c r="V14">
        <f>'[7]Inflation Quarterly and SA'!$E17</f>
        <v>2.4694454462905968E-2</v>
      </c>
      <c r="W14">
        <f>[8]Sheet1!$B13/100</f>
        <v>1.4673849181232157E-2</v>
      </c>
      <c r="X14" s="4">
        <f>'[9]Final database'!$C21/100</f>
        <v>5.2499999999999998E-2</v>
      </c>
      <c r="Y14" s="10">
        <v>9.7224997614110895E-2</v>
      </c>
      <c r="Z14">
        <f>'[10]Final database'!$C17</f>
        <v>5.9928096070706482E-2</v>
      </c>
      <c r="AA14">
        <f>'[10]Final database'!$B17</f>
        <v>2792.5339130434795</v>
      </c>
      <c r="AB14">
        <f t="shared" si="0"/>
        <v>2451.515216494965</v>
      </c>
      <c r="AC14">
        <f t="shared" si="5"/>
        <v>4.3164151500473258E-2</v>
      </c>
      <c r="AD14">
        <v>46.235599002790302</v>
      </c>
      <c r="AE14">
        <f t="shared" si="9"/>
        <v>1.2736429808418714E-2</v>
      </c>
      <c r="AF14" s="9">
        <f>[13]Sheet1!$G14</f>
        <v>-4.0523352477198626E-3</v>
      </c>
      <c r="AG14">
        <f>[11]Database!$B13/[11]Database!$B$2</f>
        <v>0.99811845912672204</v>
      </c>
      <c r="AH14">
        <f>[11]Database!$D13/[11]Database!$D$2/(D14/$D$3)</f>
        <v>0.79780659271673859</v>
      </c>
      <c r="AI14">
        <f t="shared" si="4"/>
        <v>0.68516826545403919</v>
      </c>
      <c r="AJ14">
        <f>[11]Database!$C13/[11]Database!$C$2/(D14/$D$3)</f>
        <v>0.83327774108450814</v>
      </c>
      <c r="AK14">
        <f t="shared" si="1"/>
        <v>0.83424433857502023</v>
      </c>
      <c r="AL14">
        <f t="shared" si="6"/>
        <v>-1.0426092797859776E-2</v>
      </c>
      <c r="AM14">
        <f t="shared" si="7"/>
        <v>4.5660592917426968E-3</v>
      </c>
      <c r="AN14" s="8">
        <f>[12]Datos!$D14/$D14</f>
        <v>3468319.9466125136</v>
      </c>
      <c r="AO14">
        <f t="shared" si="8"/>
        <v>-8.6450416792554163E-2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s="1">
        <v>37681</v>
      </c>
      <c r="B15" s="6">
        <f>[1]Quarterly!$B226</f>
        <v>14614.141</v>
      </c>
      <c r="C15">
        <f>[1]Quarterly!$C226</f>
        <v>5.2664198580505417E-3</v>
      </c>
      <c r="D15">
        <f>[2]Quarterly!$B226</f>
        <v>183.9</v>
      </c>
      <c r="E15">
        <f>[2]Quarterly!$C226</f>
        <v>1.1551155115511413E-2</v>
      </c>
      <c r="F15">
        <v>1.0770845521180579E-2</v>
      </c>
      <c r="G15">
        <f t="shared" si="2"/>
        <v>2.2917693780768082E-2</v>
      </c>
      <c r="H15">
        <f>[14]Sheet1!$B2/100</f>
        <v>7.6560139999999999E-2</v>
      </c>
      <c r="I15">
        <v>2.1226060217513901E-2</v>
      </c>
      <c r="J15">
        <f>(1+I15)*(1.030479)-1</f>
        <v>5.235200930688344E-2</v>
      </c>
      <c r="K15">
        <f>[3]Hoja2!$I$5</f>
        <v>3.4245647791759648E-3</v>
      </c>
      <c r="L15" s="7">
        <f>[4]Hoja1!$B15</f>
        <v>114027.08556838398</v>
      </c>
      <c r="M15">
        <f>[5]Hoja1!$G15</f>
        <v>8.1647379533367204E-3</v>
      </c>
      <c r="N15">
        <f>[5]Hoja1!$H15</f>
        <v>3.3020758195079214E-3</v>
      </c>
      <c r="O15">
        <f>[5]Hoja1!$I15</f>
        <v>4.5069964204360602E-2</v>
      </c>
      <c r="P15">
        <f>[5]Hoja1!$J15</f>
        <v>-6.1551798872994112E-3</v>
      </c>
      <c r="Q15">
        <f>[5]Hoja1!$K15</f>
        <v>2.7955783402755507E-2</v>
      </c>
      <c r="R15">
        <f>'[6]Inflation Quarterly and SA'!$F18</f>
        <v>51.159758277340302</v>
      </c>
      <c r="S15">
        <f t="shared" si="3"/>
        <v>1.6951576049674344E-2</v>
      </c>
      <c r="T15">
        <f>'[7]Inflation Quarterly and SA'!$C18</f>
        <v>1.8133589300370678E-2</v>
      </c>
      <c r="U15">
        <f>'[7]Inflation Quarterly and SA'!$D18</f>
        <v>-3.5935645624540768E-3</v>
      </c>
      <c r="V15">
        <f>'[7]Inflation Quarterly and SA'!$E18</f>
        <v>4.240714361158715E-2</v>
      </c>
      <c r="W15">
        <f>[8]Sheet1!$B14/100</f>
        <v>1.3475172685895931E-2</v>
      </c>
      <c r="X15" s="4">
        <f>'[9]Final database'!$C22/100</f>
        <v>6.0388888888888888E-2</v>
      </c>
      <c r="Y15" s="10">
        <v>7.0222215448458997E-2</v>
      </c>
      <c r="Z15">
        <f>'[10]Final database'!$C18</f>
        <v>5.2025978449229626E-2</v>
      </c>
      <c r="AA15">
        <f>'[10]Final database'!$B18</f>
        <v>2937.8182222222222</v>
      </c>
      <c r="AB15">
        <f t="shared" si="0"/>
        <v>2565.3618630782862</v>
      </c>
      <c r="AC15">
        <f t="shared" si="5"/>
        <v>4.6439298364255199E-2</v>
      </c>
      <c r="AD15">
        <v>47.124981889112703</v>
      </c>
      <c r="AE15">
        <f t="shared" si="9"/>
        <v>1.923588977983659E-2</v>
      </c>
      <c r="AF15" s="9">
        <f>[13]Sheet1!$G15</f>
        <v>1.5984687638042283E-2</v>
      </c>
      <c r="AG15">
        <f>[11]Database!$B14/[11]Database!$B$2</f>
        <v>1.0216134434461981</v>
      </c>
      <c r="AH15">
        <f>[11]Database!$D14/[11]Database!$D$2/(D15/$D$3)</f>
        <v>0.83326333429135568</v>
      </c>
      <c r="AI15">
        <f t="shared" si="4"/>
        <v>0.72062500702865628</v>
      </c>
      <c r="AJ15">
        <f>[11]Database!$C14/[11]Database!$C$2/(D15/$D$3)</f>
        <v>0.83035023003258246</v>
      </c>
      <c r="AK15">
        <f t="shared" si="1"/>
        <v>0.83131682752309455</v>
      </c>
      <c r="AL15">
        <f t="shared" si="6"/>
        <v>5.1748954763865207E-2</v>
      </c>
      <c r="AM15">
        <f t="shared" si="7"/>
        <v>-3.5091770079329621E-3</v>
      </c>
      <c r="AN15" s="8">
        <f>[12]Datos!$D15/$D15</f>
        <v>4015613.257182349</v>
      </c>
      <c r="AO15">
        <f t="shared" si="8"/>
        <v>0.15779781536717019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">
      <c r="A16" s="1">
        <v>37773</v>
      </c>
      <c r="B16" s="6">
        <f>[1]Quarterly!$B227</f>
        <v>14743.566999999999</v>
      </c>
      <c r="C16">
        <f>[1]Quarterly!$C227</f>
        <v>8.8562167287149496E-3</v>
      </c>
      <c r="D16">
        <f>[2]Quarterly!$B227</f>
        <v>183.1</v>
      </c>
      <c r="E16">
        <f>[2]Quarterly!$C227</f>
        <v>-4.3501903208266191E-3</v>
      </c>
      <c r="F16">
        <v>1.1306556771298661E-2</v>
      </c>
      <c r="G16">
        <f t="shared" si="2"/>
        <v>2.3453405030886165E-2</v>
      </c>
      <c r="H16">
        <f>[14]Sheet1!$B3/100</f>
        <v>5.4195430000000003E-2</v>
      </c>
      <c r="I16">
        <v>1.68081301820028E-3</v>
      </c>
      <c r="J16">
        <f t="shared" ref="J16:J79" si="10">(1+I16)*(1.030479)-1</f>
        <v>3.2211042518181854E-2</v>
      </c>
      <c r="K16">
        <f>[3]Hoja2!$I$9</f>
        <v>1.1475962851110522E-2</v>
      </c>
      <c r="L16" s="7">
        <f>[4]Hoja1!$B16</f>
        <v>115952.60093738287</v>
      </c>
      <c r="M16">
        <f>[5]Hoja1!$G16</f>
        <v>1.688647359003248E-2</v>
      </c>
      <c r="N16">
        <f>[5]Hoja1!$H16</f>
        <v>1.5050087073221308E-2</v>
      </c>
      <c r="O16">
        <f>[5]Hoja1!$I16</f>
        <v>2.7245835279464448E-2</v>
      </c>
      <c r="P16">
        <f>[5]Hoja1!$J16</f>
        <v>6.245638520586172E-2</v>
      </c>
      <c r="Q16">
        <f>[5]Hoja1!$K16</f>
        <v>-3.981921608353467E-2</v>
      </c>
      <c r="R16">
        <f>'[6]Inflation Quarterly and SA'!$F19</f>
        <v>52.002985891122897</v>
      </c>
      <c r="S16">
        <f t="shared" si="3"/>
        <v>1.6482243899812898E-2</v>
      </c>
      <c r="T16">
        <f>'[7]Inflation Quarterly and SA'!$C19</f>
        <v>1.3930335891285228E-2</v>
      </c>
      <c r="U16">
        <f>'[7]Inflation Quarterly and SA'!$D19</f>
        <v>1.6962051716205462E-2</v>
      </c>
      <c r="V16">
        <f>'[7]Inflation Quarterly and SA'!$E19</f>
        <v>2.5446359700934895E-2</v>
      </c>
      <c r="W16">
        <f>[8]Sheet1!$B15/100</f>
        <v>1.3475172685895931E-2</v>
      </c>
      <c r="X16" s="4">
        <f>'[9]Final database'!$C23/100</f>
        <v>6.9423076923076921E-2</v>
      </c>
      <c r="Y16" s="10">
        <v>7.0222215448458997E-2</v>
      </c>
      <c r="Z16">
        <f>'[10]Final database'!$C19</f>
        <v>-2.3221906035471696E-2</v>
      </c>
      <c r="AA16">
        <f>'[10]Final database'!$B19</f>
        <v>2869.5964835164814</v>
      </c>
      <c r="AB16">
        <f t="shared" si="0"/>
        <v>2454.4340303895142</v>
      </c>
      <c r="AC16">
        <f t="shared" si="5"/>
        <v>-4.3240618130833575E-2</v>
      </c>
      <c r="AD16">
        <v>47.580591885210303</v>
      </c>
      <c r="AE16">
        <f t="shared" si="9"/>
        <v>9.6681203436783658E-3</v>
      </c>
      <c r="AF16" s="9">
        <f>[13]Sheet1!$G16</f>
        <v>3.724136372032838E-3</v>
      </c>
      <c r="AG16">
        <f>[11]Database!$B15/[11]Database!$B$2</f>
        <v>1.0090141688651433</v>
      </c>
      <c r="AH16">
        <f>[11]Database!$D15/[11]Database!$D$2/(D16/$D$3)</f>
        <v>0.78254396149505834</v>
      </c>
      <c r="AI16">
        <f t="shared" si="4"/>
        <v>0.66990563423235894</v>
      </c>
      <c r="AJ16">
        <f>[11]Database!$C15/[11]Database!$C$2/(D16/$D$3)</f>
        <v>0.83463716644643116</v>
      </c>
      <c r="AK16">
        <f t="shared" si="1"/>
        <v>0.83560376393694324</v>
      </c>
      <c r="AL16">
        <f t="shared" si="6"/>
        <v>-7.0382476741166489E-2</v>
      </c>
      <c r="AM16">
        <f t="shared" si="7"/>
        <v>5.1568021624457394E-3</v>
      </c>
      <c r="AN16" s="8">
        <f>[12]Datos!$D16/$D16</f>
        <v>4152682.1331095085</v>
      </c>
      <c r="AO16">
        <f t="shared" si="8"/>
        <v>3.4133983316744221E-2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s="1">
        <v>37865</v>
      </c>
      <c r="B17" s="6">
        <f>[1]Quarterly!$B228</f>
        <v>14988.781999999999</v>
      </c>
      <c r="C17">
        <f>[1]Quarterly!$C228</f>
        <v>1.663199956971062E-2</v>
      </c>
      <c r="D17">
        <f>[2]Quarterly!$B228</f>
        <v>185.1</v>
      </c>
      <c r="E17">
        <f>[2]Quarterly!$C228</f>
        <v>1.0922992900054718E-2</v>
      </c>
      <c r="F17">
        <v>8.4270678383332187E-3</v>
      </c>
      <c r="G17">
        <f t="shared" si="2"/>
        <v>2.0573916097920721E-2</v>
      </c>
      <c r="H17">
        <f>[14]Sheet1!$B4/100</f>
        <v>4.8919889999999994E-2</v>
      </c>
      <c r="I17">
        <v>-7.8853046874933304E-4</v>
      </c>
      <c r="J17">
        <f t="shared" si="10"/>
        <v>2.9666435911093636E-2</v>
      </c>
      <c r="K17">
        <f>[3]Hoja2!$I$9</f>
        <v>1.1475962851110522E-2</v>
      </c>
      <c r="L17" s="7">
        <f>[4]Hoja1!$B17</f>
        <v>117338.54881287109</v>
      </c>
      <c r="M17">
        <f>[5]Hoja1!$G17</f>
        <v>1.1952710541065503E-2</v>
      </c>
      <c r="N17">
        <f>[5]Hoja1!$H17</f>
        <v>1.3205735601970581E-2</v>
      </c>
      <c r="O17">
        <f>[5]Hoja1!$I17</f>
        <v>-2.8493482873598208E-2</v>
      </c>
      <c r="P17">
        <f>[5]Hoja1!$J17</f>
        <v>9.4334975369458229E-2</v>
      </c>
      <c r="Q17">
        <f>[5]Hoja1!$K17</f>
        <v>7.6610939782502774E-2</v>
      </c>
      <c r="R17">
        <f>'[6]Inflation Quarterly and SA'!$F20</f>
        <v>52.725967954843902</v>
      </c>
      <c r="S17">
        <f t="shared" si="3"/>
        <v>1.3902702918534127E-2</v>
      </c>
      <c r="T17">
        <f>'[7]Inflation Quarterly and SA'!$C20</f>
        <v>1.2448258961315739E-2</v>
      </c>
      <c r="U17">
        <f>'[7]Inflation Quarterly and SA'!$D20</f>
        <v>7.4596729190943289E-3</v>
      </c>
      <c r="V17">
        <f>'[7]Inflation Quarterly and SA'!$E20</f>
        <v>3.2374899785222011E-2</v>
      </c>
      <c r="W17">
        <f>[8]Sheet1!$B16/100</f>
        <v>1.3475172685895931E-2</v>
      </c>
      <c r="X17" s="4">
        <f>'[9]Final database'!$C24/100</f>
        <v>7.2499999999999995E-2</v>
      </c>
      <c r="Y17" s="10">
        <v>7.0222215448458997E-2</v>
      </c>
      <c r="Z17">
        <f>'[10]Final database'!$C20</f>
        <v>-5.0199319839567824E-3</v>
      </c>
      <c r="AA17">
        <f>'[10]Final database'!$B20</f>
        <v>2855.1913043478271</v>
      </c>
      <c r="AB17">
        <f t="shared" si="0"/>
        <v>2434.9359299267576</v>
      </c>
      <c r="AC17">
        <f t="shared" si="5"/>
        <v>-7.9440311784066964E-3</v>
      </c>
      <c r="AD17">
        <v>48.205711542834003</v>
      </c>
      <c r="AE17">
        <f t="shared" si="9"/>
        <v>1.3138122769296823E-2</v>
      </c>
      <c r="AF17" s="9">
        <f>[13]Sheet1!$G17</f>
        <v>9.1574346393352712E-4</v>
      </c>
      <c r="AG17">
        <f>[11]Database!$B16/[11]Database!$B$2</f>
        <v>1.0194662920749755</v>
      </c>
      <c r="AH17">
        <f>[11]Database!$D16/[11]Database!$D$2/(D17/$D$3)</f>
        <v>0.79663881083892574</v>
      </c>
      <c r="AI17">
        <f t="shared" si="4"/>
        <v>0.68400048357622634</v>
      </c>
      <c r="AJ17">
        <f>[11]Database!$C16/[11]Database!$C$2/(D17/$D$3)</f>
        <v>0.80052957148522197</v>
      </c>
      <c r="AK17">
        <f t="shared" si="1"/>
        <v>0.80149616897573406</v>
      </c>
      <c r="AL17">
        <f t="shared" si="6"/>
        <v>2.1040051947045724E-2</v>
      </c>
      <c r="AM17">
        <f t="shared" si="7"/>
        <v>-4.0817904888929002E-2</v>
      </c>
      <c r="AN17" s="8">
        <f>[12]Datos!$D17/$D17</f>
        <v>4270366.5658439007</v>
      </c>
      <c r="AO17">
        <f t="shared" si="8"/>
        <v>2.8339378975358986E-2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s="1">
        <v>37956</v>
      </c>
      <c r="B18" s="6">
        <f>[1]Quarterly!$B229</f>
        <v>15162.76</v>
      </c>
      <c r="C18">
        <f>[1]Quarterly!$C229</f>
        <v>1.160721398176312E-2</v>
      </c>
      <c r="D18">
        <f>[2]Quarterly!$B229</f>
        <v>185.5</v>
      </c>
      <c r="E18">
        <f>[2]Quarterly!$C229</f>
        <v>2.160994057266441E-3</v>
      </c>
      <c r="F18">
        <v>8.1597601606530415E-3</v>
      </c>
      <c r="G18">
        <f t="shared" si="2"/>
        <v>2.0306608420240544E-2</v>
      </c>
      <c r="H18">
        <f>[14]Sheet1!$B5/100</f>
        <v>4.5297660000000003E-2</v>
      </c>
      <c r="I18">
        <v>-1.63214703910718E-3</v>
      </c>
      <c r="J18">
        <f t="shared" si="10"/>
        <v>2.8797106751287771E-2</v>
      </c>
      <c r="K18">
        <f>[3]Hoja2!$I$9</f>
        <v>1.1475962851110522E-2</v>
      </c>
      <c r="L18" s="7">
        <f>[4]Hoja1!$B18</f>
        <v>118822.73726841026</v>
      </c>
      <c r="M18">
        <f>[5]Hoja1!$G18</f>
        <v>1.2648771188623842E-2</v>
      </c>
      <c r="N18">
        <f>[5]Hoja1!$H18</f>
        <v>9.8334679674392245E-3</v>
      </c>
      <c r="O18">
        <f>[5]Hoja1!$I18</f>
        <v>0.11614664586583467</v>
      </c>
      <c r="P18">
        <f>[5]Hoja1!$J18</f>
        <v>-6.9547602970965516E-2</v>
      </c>
      <c r="Q18">
        <f>[5]Hoja1!$K18</f>
        <v>7.085783205186269E-3</v>
      </c>
      <c r="R18">
        <f>'[6]Inflation Quarterly and SA'!$F21</f>
        <v>53.540910895316102</v>
      </c>
      <c r="S18">
        <f t="shared" si="3"/>
        <v>1.5456196862429161E-2</v>
      </c>
      <c r="T18">
        <f>'[7]Inflation Quarterly and SA'!$C21</f>
        <v>1.0988092718185349E-2</v>
      </c>
      <c r="U18">
        <f>'[7]Inflation Quarterly and SA'!$D21</f>
        <v>2.6870612294354723E-2</v>
      </c>
      <c r="V18">
        <f>'[7]Inflation Quarterly and SA'!$E21</f>
        <v>2.2341617541940861E-2</v>
      </c>
      <c r="W18">
        <f>[8]Sheet1!$B17/100</f>
        <v>1.3475172685895931E-2</v>
      </c>
      <c r="X18" s="4">
        <f>'[9]Final database'!$C25/100</f>
        <v>7.2499999999999995E-2</v>
      </c>
      <c r="Y18" s="10">
        <v>7.0222215448458997E-2</v>
      </c>
      <c r="Z18">
        <f>'[10]Final database'!$C21</f>
        <v>-4.5141268231472242E-3</v>
      </c>
      <c r="AA18">
        <f>'[10]Final database'!$B21</f>
        <v>2842.3026086956538</v>
      </c>
      <c r="AB18">
        <f t="shared" si="0"/>
        <v>2392.2080116404195</v>
      </c>
      <c r="AC18">
        <f t="shared" si="5"/>
        <v>-1.7547861428790612E-2</v>
      </c>
      <c r="AD18">
        <v>48.944711497815</v>
      </c>
      <c r="AE18">
        <f t="shared" si="9"/>
        <v>1.5330132702726429E-2</v>
      </c>
      <c r="AF18" s="9">
        <f>[13]Sheet1!$G18</f>
        <v>-1.7170350651692701E-2</v>
      </c>
      <c r="AG18">
        <f>[11]Database!$B17/[11]Database!$B$2</f>
        <v>1.0641690013323553</v>
      </c>
      <c r="AH18">
        <f>[11]Database!$D17/[11]Database!$D$2/(D18/$D$3)</f>
        <v>0.80686385852689591</v>
      </c>
      <c r="AI18">
        <f t="shared" si="4"/>
        <v>0.6942255312641965</v>
      </c>
      <c r="AJ18">
        <f>[11]Database!$C17/[11]Database!$C$2/(D18/$D$3)</f>
        <v>0.7884549288355126</v>
      </c>
      <c r="AK18">
        <f t="shared" si="1"/>
        <v>0.78942152632602469</v>
      </c>
      <c r="AL18">
        <f t="shared" si="6"/>
        <v>1.4948889560003842E-2</v>
      </c>
      <c r="AM18">
        <f t="shared" si="7"/>
        <v>-1.5065128340089329E-2</v>
      </c>
      <c r="AN18" s="8">
        <f>[12]Datos!$D18/$D18</f>
        <v>4155351.8711272669</v>
      </c>
      <c r="AO18">
        <f t="shared" si="8"/>
        <v>-2.6933213564513947E-2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s="1">
        <v>38047</v>
      </c>
      <c r="B19" s="6">
        <f>[1]Quarterly!$B230</f>
        <v>15248.68</v>
      </c>
      <c r="C19">
        <f>[1]Quarterly!$C230</f>
        <v>5.666514539569345E-3</v>
      </c>
      <c r="D19">
        <f>[2]Quarterly!$B230</f>
        <v>187.1</v>
      </c>
      <c r="E19">
        <f>[2]Quarterly!$C230</f>
        <v>8.6253369272237812E-3</v>
      </c>
      <c r="F19">
        <v>8.0248511737372602E-3</v>
      </c>
      <c r="G19">
        <f t="shared" si="2"/>
        <v>2.0171699433324763E-2</v>
      </c>
      <c r="H19">
        <f>[14]Sheet1!$B6/100</f>
        <v>4.2431190000000001E-2</v>
      </c>
      <c r="I19">
        <v>-1.7614106571025999E-3</v>
      </c>
      <c r="J19">
        <f t="shared" si="10"/>
        <v>2.8663903307479588E-2</v>
      </c>
      <c r="K19">
        <f>[3]Hoja2!$I$9</f>
        <v>1.1475962851110522E-2</v>
      </c>
      <c r="L19" s="7">
        <f>[4]Hoja1!$B19</f>
        <v>121074.71364188619</v>
      </c>
      <c r="M19">
        <f>[5]Hoja1!$G19</f>
        <v>1.8952402757638209E-2</v>
      </c>
      <c r="N19">
        <f>[5]Hoja1!$H19</f>
        <v>1.3722021382970517E-2</v>
      </c>
      <c r="O19">
        <f>[5]Hoja1!$I19</f>
        <v>7.8272415961981867E-3</v>
      </c>
      <c r="P19">
        <f>[5]Hoja1!$J19</f>
        <v>5.4507337526205513E-2</v>
      </c>
      <c r="Q19">
        <f>[5]Hoja1!$K19</f>
        <v>3.2410179640718573E-2</v>
      </c>
      <c r="R19">
        <f>'[6]Inflation Quarterly and SA'!$F22</f>
        <v>54.379354624608197</v>
      </c>
      <c r="S19">
        <f t="shared" si="3"/>
        <v>1.565987046674322E-2</v>
      </c>
      <c r="T19">
        <f>'[7]Inflation Quarterly and SA'!$C22</f>
        <v>1.2536904600107146E-2</v>
      </c>
      <c r="U19">
        <f>'[7]Inflation Quarterly and SA'!$D22</f>
        <v>1.7120687992885575E-2</v>
      </c>
      <c r="V19">
        <f>'[7]Inflation Quarterly and SA'!$E22</f>
        <v>2.2728556110060971E-2</v>
      </c>
      <c r="W19">
        <f>[8]Sheet1!$B18/100</f>
        <v>1.3475172685895931E-2</v>
      </c>
      <c r="X19" s="4">
        <f>'[9]Final database'!$C26/100</f>
        <v>7.12087912087912E-2</v>
      </c>
      <c r="Y19" s="10">
        <v>7.0222215448458997E-2</v>
      </c>
      <c r="Z19">
        <f>'[10]Final database'!$C22</f>
        <v>-4.5413486951395465E-2</v>
      </c>
      <c r="AA19">
        <f>'[10]Final database'!$B22</f>
        <v>2713.2237362637366</v>
      </c>
      <c r="AB19">
        <f t="shared" si="0"/>
        <v>2267.7533371794902</v>
      </c>
      <c r="AC19">
        <f t="shared" si="5"/>
        <v>-5.2025022011186417E-2</v>
      </c>
      <c r="AD19">
        <v>49.833557482502798</v>
      </c>
      <c r="AE19">
        <f t="shared" si="9"/>
        <v>1.8160204800215851E-2</v>
      </c>
      <c r="AF19" s="9">
        <f>[13]Sheet1!$G19</f>
        <v>-5.4916705833202295E-3</v>
      </c>
      <c r="AG19">
        <f>[11]Database!$B18/[11]Database!$B$2</f>
        <v>1.1043238918089142</v>
      </c>
      <c r="AH19">
        <f>[11]Database!$D18/[11]Database!$D$2/(D19/$D$3)</f>
        <v>0.85489963775169586</v>
      </c>
      <c r="AI19">
        <f t="shared" si="4"/>
        <v>0.74226131048899646</v>
      </c>
      <c r="AJ19">
        <f>[11]Database!$C18/[11]Database!$C$2/(D19/$D$3)</f>
        <v>0.8064552658225751</v>
      </c>
      <c r="AK19">
        <f t="shared" si="1"/>
        <v>0.80742186331308718</v>
      </c>
      <c r="AL19">
        <f t="shared" si="6"/>
        <v>6.9193334243017546E-2</v>
      </c>
      <c r="AM19">
        <f t="shared" si="7"/>
        <v>2.2801933297710075E-2</v>
      </c>
      <c r="AN19" s="8">
        <f>[12]Datos!$D19/$D19</f>
        <v>4101223.9827958094</v>
      </c>
      <c r="AO19">
        <f t="shared" si="8"/>
        <v>-1.3026066145578552E-2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s="1">
        <v>38139</v>
      </c>
      <c r="B20" s="6">
        <f>[1]Quarterly!$B231</f>
        <v>15366.85</v>
      </c>
      <c r="C20">
        <f>[1]Quarterly!$C231</f>
        <v>7.7495232374211742E-3</v>
      </c>
      <c r="D20">
        <f>[2]Quarterly!$B231</f>
        <v>188.9</v>
      </c>
      <c r="E20">
        <f>[2]Quarterly!$C231</f>
        <v>9.6205237840727431E-3</v>
      </c>
      <c r="F20">
        <v>1.0872747863358116E-2</v>
      </c>
      <c r="G20">
        <f t="shared" si="2"/>
        <v>2.3019596122945619E-2</v>
      </c>
      <c r="H20">
        <f>[14]Sheet1!$B7/100</f>
        <v>4.816372E-2</v>
      </c>
      <c r="I20">
        <v>6.6541148049344898E-3</v>
      </c>
      <c r="J20">
        <f t="shared" si="10"/>
        <v>3.7335925570073814E-2</v>
      </c>
      <c r="K20">
        <f>[3]Hoja2!$I$9</f>
        <v>1.1475962851110522E-2</v>
      </c>
      <c r="L20" s="7">
        <f>[4]Hoja1!$B20</f>
        <v>121052.04273879751</v>
      </c>
      <c r="M20">
        <f>[5]Hoja1!$G20</f>
        <v>-1.8724721625806851E-4</v>
      </c>
      <c r="N20">
        <f>[5]Hoja1!$H20</f>
        <v>1.7754981258630842E-3</v>
      </c>
      <c r="O20">
        <f>[5]Hoja1!$I20</f>
        <v>-2.877747729006308E-2</v>
      </c>
      <c r="P20">
        <f>[5]Hoja1!$J20</f>
        <v>2.9438752102767918E-2</v>
      </c>
      <c r="Q20">
        <f>[5]Hoja1!$K20</f>
        <v>1.0875081563111788E-2</v>
      </c>
      <c r="R20">
        <f>'[6]Inflation Quarterly and SA'!$F23</f>
        <v>55.174549295195902</v>
      </c>
      <c r="S20">
        <f t="shared" si="3"/>
        <v>1.4623098712316374E-2</v>
      </c>
      <c r="T20">
        <f>'[7]Inflation Quarterly and SA'!$C23</f>
        <v>1.1559473695382572E-2</v>
      </c>
      <c r="U20">
        <f>'[7]Inflation Quarterly and SA'!$D23</f>
        <v>1.4162665457515544E-2</v>
      </c>
      <c r="V20">
        <f>'[7]Inflation Quarterly and SA'!$E23</f>
        <v>2.7678495770848688E-2</v>
      </c>
      <c r="W20">
        <f>[8]Sheet1!$B19/100</f>
        <v>1.3475172685895931E-2</v>
      </c>
      <c r="X20" s="4">
        <f>'[9]Final database'!$C27/100</f>
        <v>6.7500000000000004E-2</v>
      </c>
      <c r="Y20" s="10">
        <v>7.0222215448458997E-2</v>
      </c>
      <c r="Z20">
        <f>'[10]Final database'!$C23</f>
        <v>-7.5229028879970627E-3</v>
      </c>
      <c r="AA20">
        <f>'[10]Final database'!$B23</f>
        <v>2692.8124175824159</v>
      </c>
      <c r="AB20">
        <f t="shared" si="0"/>
        <v>2239.5962598003007</v>
      </c>
      <c r="AC20">
        <f t="shared" si="5"/>
        <v>-1.2416287484868116E-2</v>
      </c>
      <c r="AD20">
        <v>50.589453595814902</v>
      </c>
      <c r="AE20">
        <f t="shared" si="9"/>
        <v>1.5168415651993339E-2</v>
      </c>
      <c r="AF20" s="9">
        <f>[13]Sheet1!$G20</f>
        <v>1.1982877402876735E-2</v>
      </c>
      <c r="AG20">
        <f>[11]Database!$B19/[11]Database!$B$2</f>
        <v>1.1165653432641514</v>
      </c>
      <c r="AH20">
        <f>[11]Database!$D19/[11]Database!$D$2/(D20/$D$3)</f>
        <v>0.87935857610832879</v>
      </c>
      <c r="AI20">
        <f t="shared" si="4"/>
        <v>0.76672024884562939</v>
      </c>
      <c r="AJ20">
        <f>[11]Database!$C19/[11]Database!$C$2/(D20/$D$3)</f>
        <v>0.80892686557774962</v>
      </c>
      <c r="AK20">
        <f t="shared" si="1"/>
        <v>0.80989346306826171</v>
      </c>
      <c r="AL20">
        <f t="shared" si="6"/>
        <v>3.2951924087919249E-2</v>
      </c>
      <c r="AM20">
        <f t="shared" si="7"/>
        <v>3.0611008538123929E-3</v>
      </c>
      <c r="AN20" s="8">
        <f>[12]Datos!$D20/$D20</f>
        <v>4088171.0884507517</v>
      </c>
      <c r="AO20">
        <f t="shared" si="8"/>
        <v>-3.182682633236622E-3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s="1">
        <v>38231</v>
      </c>
      <c r="B21" s="6">
        <f>[1]Quarterly!$B232</f>
        <v>15512.619000000001</v>
      </c>
      <c r="C21">
        <f>[1]Quarterly!$C232</f>
        <v>9.4859388879309225E-3</v>
      </c>
      <c r="D21">
        <f>[2]Quarterly!$B232</f>
        <v>189.8</v>
      </c>
      <c r="E21">
        <f>[2]Quarterly!$C232</f>
        <v>4.7644256220222836E-3</v>
      </c>
      <c r="F21">
        <v>1.663786949884806E-2</v>
      </c>
      <c r="G21">
        <f t="shared" si="2"/>
        <v>2.8784717758435562E-2</v>
      </c>
      <c r="H21">
        <f>[14]Sheet1!$B8/100</f>
        <v>4.3111949999999996E-2</v>
      </c>
      <c r="I21">
        <v>4.2194263563349096E-3</v>
      </c>
      <c r="J21">
        <f t="shared" si="10"/>
        <v>3.4827030252249536E-2</v>
      </c>
      <c r="K21">
        <f>[3]Hoja2!$I$9</f>
        <v>1.1475962851110522E-2</v>
      </c>
      <c r="L21" s="7">
        <f>[4]Hoja1!$B21</f>
        <v>122484.84381400234</v>
      </c>
      <c r="M21">
        <f>[5]Hoja1!$G21</f>
        <v>1.1836240370569184E-2</v>
      </c>
      <c r="N21">
        <f>[5]Hoja1!$H21</f>
        <v>7.4681128245523976E-3</v>
      </c>
      <c r="O21">
        <f>[5]Hoja1!$I21</f>
        <v>5.4690846779951396E-2</v>
      </c>
      <c r="P21">
        <f>[5]Hoja1!$J21</f>
        <v>2.161479610785122E-2</v>
      </c>
      <c r="Q21">
        <f>[5]Hoja1!$K21</f>
        <v>2.4384996055368813E-3</v>
      </c>
      <c r="R21">
        <f>'[6]Inflation Quarterly and SA'!$F24</f>
        <v>55.860396539671498</v>
      </c>
      <c r="S21">
        <f t="shared" si="3"/>
        <v>1.2430500171485948E-2</v>
      </c>
      <c r="T21">
        <f>'[7]Inflation Quarterly and SA'!$C24</f>
        <v>1.1116995774041127E-2</v>
      </c>
      <c r="U21">
        <f>'[7]Inflation Quarterly and SA'!$D24</f>
        <v>1.6576296271273216E-2</v>
      </c>
      <c r="V21">
        <f>'[7]Inflation Quarterly and SA'!$E24</f>
        <v>8.4628561146014025E-3</v>
      </c>
      <c r="W21">
        <f>[8]Sheet1!$B20/100</f>
        <v>1.3475172685895931E-2</v>
      </c>
      <c r="X21" s="4">
        <f>'[9]Final database'!$C28/100</f>
        <v>6.7500000000000004E-2</v>
      </c>
      <c r="Y21" s="10">
        <v>7.0222215448458997E-2</v>
      </c>
      <c r="Z21">
        <f>'[10]Final database'!$C24</f>
        <v>-3.3788548112804517E-2</v>
      </c>
      <c r="AA21">
        <f>'[10]Final database'!$B24</f>
        <v>2601.8261956521751</v>
      </c>
      <c r="AB21">
        <f t="shared" si="0"/>
        <v>2147.5384298264808</v>
      </c>
      <c r="AC21">
        <f t="shared" si="5"/>
        <v>-4.1104654274618402E-2</v>
      </c>
      <c r="AD21">
        <v>51.313249775181603</v>
      </c>
      <c r="AE21">
        <f t="shared" si="9"/>
        <v>1.4307254337029951E-2</v>
      </c>
      <c r="AF21" s="9">
        <f>[13]Sheet1!$G21</f>
        <v>-3.6459866210323266E-3</v>
      </c>
      <c r="AG21">
        <f>[11]Database!$B20/[11]Database!$B$2</f>
        <v>1.1745806881126988</v>
      </c>
      <c r="AH21">
        <f>[11]Database!$D20/[11]Database!$D$2/(D21/$D$3)</f>
        <v>0.92323837331395942</v>
      </c>
      <c r="AI21">
        <f t="shared" si="4"/>
        <v>0.81060004605126001</v>
      </c>
      <c r="AJ21">
        <f>[11]Database!$C20/[11]Database!$C$2/(D21/$D$3)</f>
        <v>0.81564075035339434</v>
      </c>
      <c r="AK21">
        <f t="shared" si="1"/>
        <v>0.81660734784390643</v>
      </c>
      <c r="AL21">
        <f t="shared" si="6"/>
        <v>5.7230518264902885E-2</v>
      </c>
      <c r="AM21">
        <f t="shared" si="7"/>
        <v>8.2898369746180478E-3</v>
      </c>
      <c r="AN21" s="8">
        <f>[12]Datos!$D21/$D21</f>
        <v>3973625.1959673706</v>
      </c>
      <c r="AO21">
        <f t="shared" si="8"/>
        <v>-2.8018859779860406E-2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s="1">
        <v>38322</v>
      </c>
      <c r="B22" s="6">
        <f>[1]Quarterly!$B233</f>
        <v>15670.88</v>
      </c>
      <c r="C22">
        <f>[1]Quarterly!$C233</f>
        <v>1.0202081286209586E-2</v>
      </c>
      <c r="D22">
        <f>[2]Quarterly!$B233</f>
        <v>191.7</v>
      </c>
      <c r="E22">
        <f>[2]Quarterly!$C233</f>
        <v>1.0010537407797671E-2</v>
      </c>
      <c r="F22">
        <v>2.3229453377500583E-2</v>
      </c>
      <c r="G22">
        <f t="shared" si="2"/>
        <v>3.537630163708809E-2</v>
      </c>
      <c r="H22">
        <f>[14]Sheet1!$B9/100</f>
        <v>3.5941210000000001E-2</v>
      </c>
      <c r="I22">
        <v>-4.1600781532360998E-4</v>
      </c>
      <c r="J22">
        <f t="shared" si="10"/>
        <v>3.0050312682473157E-2</v>
      </c>
      <c r="K22">
        <f>[3]Hoja2!$I$9</f>
        <v>1.1475962851110522E-2</v>
      </c>
      <c r="L22" s="7">
        <f>[4]Hoja1!$B22</f>
        <v>126388.77332587373</v>
      </c>
      <c r="M22">
        <f>[5]Hoja1!$G22</f>
        <v>3.1872755765600225E-2</v>
      </c>
      <c r="N22">
        <f>[5]Hoja1!$H22</f>
        <v>2.461395041123482E-2</v>
      </c>
      <c r="O22">
        <f>[5]Hoja1!$I22</f>
        <v>7.5683725968047622E-2</v>
      </c>
      <c r="P22">
        <f>[5]Hoja1!$J22</f>
        <v>1.2287334593572785E-2</v>
      </c>
      <c r="Q22">
        <f>[5]Hoja1!$K22</f>
        <v>0.10088001717106665</v>
      </c>
      <c r="R22">
        <f>'[6]Inflation Quarterly and SA'!$F25</f>
        <v>56.459893140978998</v>
      </c>
      <c r="S22">
        <f t="shared" si="3"/>
        <v>1.0732050584025821E-2</v>
      </c>
      <c r="T22">
        <f>'[7]Inflation Quarterly and SA'!$C25</f>
        <v>9.2227008616108108E-3</v>
      </c>
      <c r="U22">
        <f>'[7]Inflation Quarterly and SA'!$D25</f>
        <v>6.3403465088536226E-3</v>
      </c>
      <c r="V22">
        <f>'[7]Inflation Quarterly and SA'!$E25</f>
        <v>3.0498273749085536E-2</v>
      </c>
      <c r="W22">
        <f>[8]Sheet1!$B21/100</f>
        <v>1.3475172685895931E-2</v>
      </c>
      <c r="X22" s="4">
        <f>'[9]Final database'!$C29/100</f>
        <v>6.7173913043478264E-2</v>
      </c>
      <c r="Y22" s="10">
        <v>7.0222215448458997E-2</v>
      </c>
      <c r="Z22">
        <f>'[10]Final database'!$C25</f>
        <v>-3.6194602612104498E-2</v>
      </c>
      <c r="AA22">
        <f>'[10]Final database'!$B25</f>
        <v>2507.6541304347811</v>
      </c>
      <c r="AB22">
        <f t="shared" si="0"/>
        <v>2068.33159221303</v>
      </c>
      <c r="AC22">
        <f t="shared" si="5"/>
        <v>-3.6882617099359916E-2</v>
      </c>
      <c r="AD22">
        <v>51.965959791457003</v>
      </c>
      <c r="AE22">
        <f t="shared" si="9"/>
        <v>1.2720106778173479E-2</v>
      </c>
      <c r="AF22" s="9">
        <f>[13]Sheet1!$G22</f>
        <v>1.0028156564530821E-2</v>
      </c>
      <c r="AG22">
        <f>[11]Database!$B21/[11]Database!$B$2</f>
        <v>1.162599756647861</v>
      </c>
      <c r="AH22">
        <f>[11]Database!$D21/[11]Database!$D$2/(D22/$D$3)</f>
        <v>0.95487324458235667</v>
      </c>
      <c r="AI22">
        <f t="shared" si="4"/>
        <v>0.84223491731965727</v>
      </c>
      <c r="AJ22">
        <f>[11]Database!$C21/[11]Database!$C$2/(D22/$D$3)</f>
        <v>0.82403051219736834</v>
      </c>
      <c r="AK22">
        <f t="shared" si="1"/>
        <v>0.82499710968788043</v>
      </c>
      <c r="AL22">
        <f t="shared" si="6"/>
        <v>3.9026485900787611E-2</v>
      </c>
      <c r="AM22">
        <f t="shared" si="7"/>
        <v>1.02739240176144E-2</v>
      </c>
      <c r="AN22" s="8">
        <f>[12]Datos!$D22/$D22</f>
        <v>4570273.4064473137</v>
      </c>
      <c r="AO22">
        <f t="shared" si="8"/>
        <v>0.15015211074397516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s="1">
        <v>38412</v>
      </c>
      <c r="B23" s="6">
        <f>[1]Quarterly!$B234</f>
        <v>15844.727000000001</v>
      </c>
      <c r="C23">
        <f>[1]Quarterly!$C234</f>
        <v>1.1093633541958248E-2</v>
      </c>
      <c r="D23">
        <f>[2]Quarterly!$B234</f>
        <v>193.1</v>
      </c>
      <c r="E23">
        <f>[2]Quarterly!$C234</f>
        <v>7.3030777256128943E-3</v>
      </c>
      <c r="F23">
        <v>2.8270046374916844E-2</v>
      </c>
      <c r="G23">
        <f t="shared" si="2"/>
        <v>4.0416894634504347E-2</v>
      </c>
      <c r="H23">
        <f>[14]Sheet1!$B10/100</f>
        <v>3.3223220499999997E-2</v>
      </c>
      <c r="I23">
        <v>-6.9896566393605399E-4</v>
      </c>
      <c r="J23">
        <f t="shared" si="10"/>
        <v>2.9758730561592728E-2</v>
      </c>
      <c r="K23">
        <f>[3]Hoja2!$I$9</f>
        <v>1.1475962851110522E-2</v>
      </c>
      <c r="L23" s="7">
        <f>[4]Hoja1!$B23</f>
        <v>126308.91800000001</v>
      </c>
      <c r="M23">
        <f>[5]Hoja1!$G23</f>
        <v>-6.3182293626529162E-4</v>
      </c>
      <c r="N23">
        <f>[5]Hoja1!$H23</f>
        <v>8.9255459298587247E-4</v>
      </c>
      <c r="O23">
        <f>[5]Hoja1!$I23</f>
        <v>-7.3648200082621074E-4</v>
      </c>
      <c r="P23">
        <f>[5]Hoja1!$J23</f>
        <v>-5.2088054132730655E-3</v>
      </c>
      <c r="Q23">
        <f>[5]Hoja1!$K23</f>
        <v>-4.4106505728262357E-2</v>
      </c>
      <c r="R23">
        <f>'[6]Inflation Quarterly and SA'!$F26</f>
        <v>57.141141721512902</v>
      </c>
      <c r="S23">
        <f t="shared" si="3"/>
        <v>1.2066062166161684E-2</v>
      </c>
      <c r="T23">
        <f>'[7]Inflation Quarterly and SA'!$C26</f>
        <v>7.2091242589806814E-3</v>
      </c>
      <c r="U23">
        <f>'[7]Inflation Quarterly and SA'!$D26</f>
        <v>1.9254183138179171E-2</v>
      </c>
      <c r="V23">
        <f>'[7]Inflation Quarterly and SA'!$E26</f>
        <v>1.987818849047529E-2</v>
      </c>
      <c r="W23">
        <f>[8]Sheet1!$B22/100</f>
        <v>1.2272233373889163E-2</v>
      </c>
      <c r="X23" s="4">
        <f>'[9]Final database'!$C30/100</f>
        <v>6.5000000000000002E-2</v>
      </c>
      <c r="Y23" s="10">
        <v>7.0222215448458997E-2</v>
      </c>
      <c r="Z23">
        <f>'[10]Final database'!$C26</f>
        <v>-6.1227439495124325E-2</v>
      </c>
      <c r="AA23">
        <f>'[10]Final database'!$B26</f>
        <v>2354.1168888888869</v>
      </c>
      <c r="AB23">
        <f t="shared" si="0"/>
        <v>1932.5549511104418</v>
      </c>
      <c r="AC23">
        <f t="shared" si="5"/>
        <v>-6.5645490120524008E-2</v>
      </c>
      <c r="AD23">
        <v>52.434566453952698</v>
      </c>
      <c r="AE23">
        <f t="shared" si="9"/>
        <v>9.0175696624530399E-3</v>
      </c>
      <c r="AF23" s="9">
        <f>[13]Sheet1!$G23</f>
        <v>2.3219978982726985E-3</v>
      </c>
      <c r="AG23">
        <f>[11]Database!$B22/[11]Database!$B$2</f>
        <v>1.2771881706785662</v>
      </c>
      <c r="AH23">
        <f>[11]Database!$D22/[11]Database!$D$2/(D23/$D$3)</f>
        <v>0.98056294113397835</v>
      </c>
      <c r="AI23">
        <f t="shared" si="4"/>
        <v>0.86792461387127895</v>
      </c>
      <c r="AJ23">
        <f>[11]Database!$C22/[11]Database!$C$2/(D23/$D$3)</f>
        <v>0.83445127080225567</v>
      </c>
      <c r="AK23">
        <f t="shared" si="1"/>
        <v>0.83541786829276776</v>
      </c>
      <c r="AL23">
        <f t="shared" si="6"/>
        <v>3.0501818463400943E-2</v>
      </c>
      <c r="AM23">
        <f t="shared" si="7"/>
        <v>1.2631266803867724E-2</v>
      </c>
      <c r="AN23" s="8">
        <f>[12]Datos!$D23/$D23</f>
        <v>4094573.6443774886</v>
      </c>
      <c r="AO23">
        <f t="shared" si="8"/>
        <v>-0.10408562459277648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s="1">
        <v>38504</v>
      </c>
      <c r="B24" s="6">
        <f>[1]Quarterly!$B235</f>
        <v>15922.781999999999</v>
      </c>
      <c r="C24">
        <f>[1]Quarterly!$C235</f>
        <v>4.9262445481073058E-3</v>
      </c>
      <c r="D24">
        <f>[2]Quarterly!$B235</f>
        <v>193.7</v>
      </c>
      <c r="E24">
        <f>[2]Quarterly!$C235</f>
        <v>3.1071983428274663E-3</v>
      </c>
      <c r="F24">
        <v>3.1798432939297544E-2</v>
      </c>
      <c r="G24">
        <f t="shared" si="2"/>
        <v>4.394528119888505E-2</v>
      </c>
      <c r="H24">
        <f>[14]Sheet1!$B11/100</f>
        <v>3.5698703700000001E-2</v>
      </c>
      <c r="I24">
        <v>4.0930348614871704E-3</v>
      </c>
      <c r="J24">
        <f t="shared" si="10"/>
        <v>3.4696786471030361E-2</v>
      </c>
      <c r="K24">
        <f>[3]Hoja2!$I$9</f>
        <v>1.1475962851110522E-2</v>
      </c>
      <c r="L24" s="7">
        <f>[4]Hoja1!$B24</f>
        <v>128617.72440000001</v>
      </c>
      <c r="M24">
        <f>[5]Hoja1!$G24</f>
        <v>1.8279045031483809E-2</v>
      </c>
      <c r="N24">
        <f>[5]Hoja1!$H24</f>
        <v>2.0217368615017106E-2</v>
      </c>
      <c r="O24">
        <f>[5]Hoja1!$I24</f>
        <v>-9.3523449794692182E-2</v>
      </c>
      <c r="P24">
        <f>[5]Hoja1!$J24</f>
        <v>7.1770156189842504E-2</v>
      </c>
      <c r="Q24">
        <f>[5]Hoja1!$K24</f>
        <v>5.5416078818993464E-2</v>
      </c>
      <c r="R24">
        <f>'[6]Inflation Quarterly and SA'!$F27</f>
        <v>57.838325972905203</v>
      </c>
      <c r="S24">
        <f t="shared" si="3"/>
        <v>1.2201090674564208E-2</v>
      </c>
      <c r="T24">
        <f>'[7]Inflation Quarterly and SA'!$C27</f>
        <v>9.0628260343166289E-3</v>
      </c>
      <c r="U24">
        <f>'[7]Inflation Quarterly and SA'!$D27</f>
        <v>1.8420310390337757E-2</v>
      </c>
      <c r="V24">
        <f>'[7]Inflation Quarterly and SA'!$E27</f>
        <v>1.5988743290445973E-2</v>
      </c>
      <c r="W24">
        <f>[8]Sheet1!$B23/100</f>
        <v>1.2272233373889163E-2</v>
      </c>
      <c r="X24" s="4">
        <f>'[9]Final database'!$C31/100</f>
        <v>6.5000000000000002E-2</v>
      </c>
      <c r="Y24" s="10">
        <v>7.0222215448458997E-2</v>
      </c>
      <c r="Z24">
        <f>'[10]Final database'!$C27</f>
        <v>-5.7468034805314705E-3</v>
      </c>
      <c r="AA24">
        <f>'[10]Final database'!$B27</f>
        <v>2340.5882417582425</v>
      </c>
      <c r="AB24">
        <f t="shared" si="0"/>
        <v>1904.1861131183898</v>
      </c>
      <c r="AC24">
        <f t="shared" si="5"/>
        <v>-1.4679447006539892E-2</v>
      </c>
      <c r="AD24">
        <v>53.2565595530371</v>
      </c>
      <c r="AE24">
        <f t="shared" si="9"/>
        <v>1.5676549930211836E-2</v>
      </c>
      <c r="AF24" s="9">
        <f>[13]Sheet1!$G24</f>
        <v>-7.905772072900441E-3</v>
      </c>
      <c r="AG24">
        <f>[11]Database!$B23/[11]Database!$B$2</f>
        <v>1.3296798767095452</v>
      </c>
      <c r="AH24">
        <f>[11]Database!$D23/[11]Database!$D$2/(D24/$D$3)</f>
        <v>1.0284129671837572</v>
      </c>
      <c r="AI24">
        <f t="shared" si="4"/>
        <v>0.91577463992105779</v>
      </c>
      <c r="AJ24">
        <f>[11]Database!$C23/[11]Database!$C$2/(D24/$D$3)</f>
        <v>0.81305195796072838</v>
      </c>
      <c r="AK24">
        <f t="shared" si="1"/>
        <v>0.81401855545124047</v>
      </c>
      <c r="AL24">
        <f t="shared" si="6"/>
        <v>5.5131546317541691E-2</v>
      </c>
      <c r="AM24">
        <f t="shared" si="7"/>
        <v>-2.5615100722298667E-2</v>
      </c>
      <c r="AN24" s="8">
        <f>[12]Datos!$D24/$D24</f>
        <v>4242097.565013418</v>
      </c>
      <c r="AO24">
        <f t="shared" si="8"/>
        <v>3.6029128658731979E-2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s="1">
        <v>38596</v>
      </c>
      <c r="B25" s="6">
        <f>[1]Quarterly!$B236</f>
        <v>16047.587</v>
      </c>
      <c r="C25">
        <f>[1]Quarterly!$C236</f>
        <v>7.8381403450729081E-3</v>
      </c>
      <c r="D25">
        <f>[2]Quarterly!$B236</f>
        <v>198.8</v>
      </c>
      <c r="E25">
        <f>[2]Quarterly!$C236</f>
        <v>2.6329375322664106E-2</v>
      </c>
      <c r="F25">
        <v>3.7819900614735419E-2</v>
      </c>
      <c r="G25">
        <f t="shared" si="2"/>
        <v>4.9966748874322925E-2</v>
      </c>
      <c r="H25">
        <f>[14]Sheet1!$B12/100</f>
        <v>2.5924537800000001E-2</v>
      </c>
      <c r="I25">
        <v>-3.5009293345243499E-3</v>
      </c>
      <c r="J25">
        <f t="shared" si="10"/>
        <v>2.6871365840288597E-2</v>
      </c>
      <c r="K25">
        <f>[3]Hoja2!$I$9</f>
        <v>1.1475962851110522E-2</v>
      </c>
      <c r="L25" s="7">
        <f>[4]Hoja1!$B25</f>
        <v>128681.1914</v>
      </c>
      <c r="M25">
        <f>[5]Hoja1!$G25</f>
        <v>4.9345453976945564E-4</v>
      </c>
      <c r="N25">
        <f>[5]Hoja1!$H25</f>
        <v>1.2045644738092331E-3</v>
      </c>
      <c r="O25">
        <f>[5]Hoja1!$I25</f>
        <v>-2.5447899526369611E-3</v>
      </c>
      <c r="P25">
        <f>[5]Hoja1!$J25</f>
        <v>-1.3162379473929176E-2</v>
      </c>
      <c r="Q25">
        <f>[5]Hoja1!$K25</f>
        <v>3.0517542552033206E-3</v>
      </c>
      <c r="R25">
        <f>'[6]Inflation Quarterly and SA'!$F28</f>
        <v>58.648548441530501</v>
      </c>
      <c r="S25">
        <f t="shared" si="3"/>
        <v>1.4008401090392031E-2</v>
      </c>
      <c r="T25">
        <f>'[7]Inflation Quarterly and SA'!$C28</f>
        <v>1.0277283714256402E-2</v>
      </c>
      <c r="U25">
        <f>'[7]Inflation Quarterly and SA'!$D28</f>
        <v>2.0275504395399713E-2</v>
      </c>
      <c r="V25">
        <f>'[7]Inflation Quarterly and SA'!$E28</f>
        <v>1.2386932864619338E-2</v>
      </c>
      <c r="W25">
        <f>[8]Sheet1!$B24/100</f>
        <v>1.2272233373889163E-2</v>
      </c>
      <c r="X25" s="4">
        <f>'[9]Final database'!$C32/100</f>
        <v>6.4347826086956522E-2</v>
      </c>
      <c r="Y25" s="10">
        <v>7.0222215448458997E-2</v>
      </c>
      <c r="Z25">
        <f>'[10]Final database'!$C28</f>
        <v>-1.3716814900843088E-2</v>
      </c>
      <c r="AA25">
        <f>'[10]Final database'!$B28</f>
        <v>2308.4828260869549</v>
      </c>
      <c r="AB25">
        <f t="shared" si="0"/>
        <v>1900.8866857480218</v>
      </c>
      <c r="AC25">
        <f t="shared" si="5"/>
        <v>-1.7327231553877498E-3</v>
      </c>
      <c r="AD25">
        <v>53.834177140738397</v>
      </c>
      <c r="AE25">
        <f t="shared" si="9"/>
        <v>1.084594259465943E-2</v>
      </c>
      <c r="AF25" s="9">
        <f>[13]Sheet1!$G25</f>
        <v>6.8046331902826829E-4</v>
      </c>
      <c r="AG25">
        <f>[11]Database!$B24/[11]Database!$B$2</f>
        <v>1.3882111247614493</v>
      </c>
      <c r="AH25">
        <f>[11]Database!$D24/[11]Database!$D$2/(D25/$D$3)</f>
        <v>1.0765605984054034</v>
      </c>
      <c r="AI25">
        <f t="shared" si="4"/>
        <v>0.96392227114270401</v>
      </c>
      <c r="AJ25">
        <f>[11]Database!$C24/[11]Database!$C$2/(D25/$D$3)</f>
        <v>0.79764688206109191</v>
      </c>
      <c r="AK25">
        <f t="shared" si="1"/>
        <v>0.798613479551604</v>
      </c>
      <c r="AL25">
        <f t="shared" si="6"/>
        <v>5.2575851222301351E-2</v>
      </c>
      <c r="AM25">
        <f t="shared" si="7"/>
        <v>-1.8924723271322552E-2</v>
      </c>
      <c r="AN25" s="8">
        <f>[12]Datos!$D25/$D25</f>
        <v>4240083.7519834964</v>
      </c>
      <c r="AO25">
        <f t="shared" si="8"/>
        <v>-4.747210546335312E-4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s="1">
        <v>38687</v>
      </c>
      <c r="B26" s="6">
        <f>[1]Quarterly!$B237</f>
        <v>16136.734</v>
      </c>
      <c r="C26">
        <f>[1]Quarterly!$C237</f>
        <v>5.5551653965173475E-3</v>
      </c>
      <c r="D26">
        <f>[2]Quarterly!$B237</f>
        <v>198.1</v>
      </c>
      <c r="E26">
        <f>[2]Quarterly!$C237</f>
        <v>-3.5211267605634866E-3</v>
      </c>
      <c r="F26">
        <v>4.29628609710139E-2</v>
      </c>
      <c r="G26">
        <f t="shared" si="2"/>
        <v>5.5109709230601406E-2</v>
      </c>
      <c r="H26">
        <f>[14]Sheet1!$B13/100</f>
        <v>2.0273133200000001E-2</v>
      </c>
      <c r="I26">
        <v>-7.12880849422955E-3</v>
      </c>
      <c r="J26">
        <f t="shared" si="10"/>
        <v>2.3132912551674822E-2</v>
      </c>
      <c r="K26">
        <f>[3]Hoja2!$I$9</f>
        <v>1.1475962851110522E-2</v>
      </c>
      <c r="L26" s="7">
        <f>[4]Hoja1!$B26</f>
        <v>131245.1661</v>
      </c>
      <c r="M26">
        <f>[5]Hoja1!$G26</f>
        <v>1.9925015241971211E-2</v>
      </c>
      <c r="N26">
        <f>[5]Hoja1!$H26</f>
        <v>1.4252320911116056E-2</v>
      </c>
      <c r="O26">
        <f>[5]Hoja1!$I26</f>
        <v>7.5520105196251075E-2</v>
      </c>
      <c r="P26">
        <f>[5]Hoja1!$J26</f>
        <v>-2.1845532147418911E-2</v>
      </c>
      <c r="Q26">
        <f>[5]Hoja1!$K26</f>
        <v>4.392894082367782E-2</v>
      </c>
      <c r="R26">
        <f>'[6]Inflation Quarterly and SA'!$F29</f>
        <v>59.175705527402002</v>
      </c>
      <c r="S26">
        <f t="shared" si="3"/>
        <v>8.9884080660078691E-3</v>
      </c>
      <c r="T26">
        <f>'[7]Inflation Quarterly and SA'!$C29</f>
        <v>9.3460350078411469E-3</v>
      </c>
      <c r="U26">
        <f>'[7]Inflation Quarterly and SA'!$D29</f>
        <v>8.9994003039699511E-3</v>
      </c>
      <c r="V26">
        <f>'[7]Inflation Quarterly and SA'!$E29</f>
        <v>1.3884767258162345E-2</v>
      </c>
      <c r="W26">
        <f>[8]Sheet1!$B25/100</f>
        <v>1.2272233373889163E-2</v>
      </c>
      <c r="X26" s="4">
        <f>'[9]Final database'!$C33/100</f>
        <v>0.06</v>
      </c>
      <c r="Y26" s="10">
        <v>7.0222215448458997E-2</v>
      </c>
      <c r="Z26">
        <f>'[10]Final database'!$C29</f>
        <v>-1.0732156947424243E-2</v>
      </c>
      <c r="AA26">
        <f>'[10]Final database'!$B29</f>
        <v>2283.7078260869562</v>
      </c>
      <c r="AB26">
        <f t="shared" si="0"/>
        <v>1857.1716252517156</v>
      </c>
      <c r="AC26">
        <f t="shared" si="5"/>
        <v>-2.2997194322029735E-2</v>
      </c>
      <c r="AD26">
        <v>54.657230690477299</v>
      </c>
      <c r="AE26">
        <f t="shared" si="9"/>
        <v>1.5288680787062026E-2</v>
      </c>
      <c r="AF26" s="9">
        <f>[13]Sheet1!$G26</f>
        <v>1.0416229679365063E-2</v>
      </c>
      <c r="AG26">
        <f>[11]Database!$B25/[11]Database!$B$2</f>
        <v>1.2566487527698817</v>
      </c>
      <c r="AH26">
        <f>[11]Database!$D25/[11]Database!$D$2/(D26/$D$3)</f>
        <v>1.0162583969343841</v>
      </c>
      <c r="AI26">
        <f t="shared" si="4"/>
        <v>0.90362006967168473</v>
      </c>
      <c r="AJ26">
        <f>[11]Database!$C25/[11]Database!$C$2/(D26/$D$3)</f>
        <v>0.81288075602762244</v>
      </c>
      <c r="AK26">
        <f t="shared" si="1"/>
        <v>0.81384735351813453</v>
      </c>
      <c r="AL26">
        <f t="shared" si="6"/>
        <v>-6.2559195151215552E-2</v>
      </c>
      <c r="AM26">
        <f t="shared" si="7"/>
        <v>1.9075403003570468E-2</v>
      </c>
      <c r="AN26" s="8">
        <f>[12]Datos!$D26/$D26</f>
        <v>4333341.1460539578</v>
      </c>
      <c r="AO26">
        <f t="shared" si="8"/>
        <v>2.1994233964561571E-2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s="1">
        <v>38777</v>
      </c>
      <c r="B27" s="6">
        <f>[1]Quarterly!$B238</f>
        <v>16353.834999999999</v>
      </c>
      <c r="C27">
        <f>[1]Quarterly!$C238</f>
        <v>1.3453837684874737E-2</v>
      </c>
      <c r="D27">
        <f>[2]Quarterly!$B238</f>
        <v>199.7</v>
      </c>
      <c r="E27">
        <f>[2]Quarterly!$C238</f>
        <v>8.0767289247853924E-3</v>
      </c>
      <c r="F27">
        <v>4.6349190921195493E-2</v>
      </c>
      <c r="G27">
        <f t="shared" si="2"/>
        <v>5.8496039180782999E-2</v>
      </c>
      <c r="H27">
        <f>[14]Sheet1!$B14/100</f>
        <v>1.3233812599999999E-2</v>
      </c>
      <c r="I27">
        <v>-1.23194507790532E-2</v>
      </c>
      <c r="J27">
        <f t="shared" si="10"/>
        <v>1.7784064680651968E-2</v>
      </c>
      <c r="K27">
        <f>[3]Hoja2!$I$9</f>
        <v>1.1475962851110522E-2</v>
      </c>
      <c r="L27" s="7">
        <f>[4]Hoja1!$B27</f>
        <v>134086.0785</v>
      </c>
      <c r="M27">
        <f>[5]Hoja1!$G27</f>
        <v>2.1645844067395448E-2</v>
      </c>
      <c r="N27">
        <f>[5]Hoja1!$H27</f>
        <v>2.1688517030766352E-2</v>
      </c>
      <c r="O27">
        <f>[5]Hoja1!$I27</f>
        <v>9.4210232169287256E-2</v>
      </c>
      <c r="P27">
        <f>[5]Hoja1!$J27</f>
        <v>7.8118888603372572E-2</v>
      </c>
      <c r="Q27">
        <f>[5]Hoja1!$K27</f>
        <v>4.1984193421066074E-2</v>
      </c>
      <c r="R27">
        <f>'[6]Inflation Quarterly and SA'!$F30</f>
        <v>59.507287057037303</v>
      </c>
      <c r="S27">
        <f t="shared" si="3"/>
        <v>5.6033388479290736E-3</v>
      </c>
      <c r="T27">
        <f>'[7]Inflation Quarterly and SA'!$C30</f>
        <v>7.4594725796461869E-3</v>
      </c>
      <c r="U27">
        <f>'[7]Inflation Quarterly and SA'!$D30</f>
        <v>4.083177543820371E-3</v>
      </c>
      <c r="V27">
        <f>'[7]Inflation Quarterly and SA'!$E30</f>
        <v>-6.5329538292646649E-4</v>
      </c>
      <c r="W27">
        <f>[8]Sheet1!$B26/100</f>
        <v>1.1064989129971003E-2</v>
      </c>
      <c r="X27" s="4">
        <f>'[9]Final database'!$C34/100</f>
        <v>0.06</v>
      </c>
      <c r="Y27" s="10">
        <v>7.0222215448458997E-2</v>
      </c>
      <c r="Z27">
        <f>'[10]Final database'!$C30</f>
        <v>-8.5999731938595225E-3</v>
      </c>
      <c r="AA27">
        <f>'[10]Final database'!$B30</f>
        <v>2264.0680000000011</v>
      </c>
      <c r="AB27">
        <f t="shared" si="0"/>
        <v>1845.7286294149267</v>
      </c>
      <c r="AC27">
        <f t="shared" si="5"/>
        <v>-6.1615176977722896E-3</v>
      </c>
      <c r="AD27">
        <v>55.679245234080298</v>
      </c>
      <c r="AE27">
        <f t="shared" si="9"/>
        <v>1.8698615548062625E-2</v>
      </c>
      <c r="AF27" s="9">
        <f>[13]Sheet1!$G27</f>
        <v>-4.5780918509883417E-3</v>
      </c>
      <c r="AG27">
        <f>[11]Database!$B26/[11]Database!$B$2</f>
        <v>1.3415099048444101</v>
      </c>
      <c r="AH27">
        <f>[11]Database!$D26/[11]Database!$D$2/(D27/$D$3)</f>
        <v>1.0518134583230154</v>
      </c>
      <c r="AI27">
        <f t="shared" si="4"/>
        <v>0.93917513106031603</v>
      </c>
      <c r="AJ27">
        <f>[11]Database!$C26/[11]Database!$C$2/(D27/$D$3)</f>
        <v>0.81557549885194625</v>
      </c>
      <c r="AK27">
        <f t="shared" si="1"/>
        <v>0.81654209634245833</v>
      </c>
      <c r="AL27">
        <f t="shared" si="6"/>
        <v>3.9347356905817366E-2</v>
      </c>
      <c r="AM27">
        <f t="shared" si="7"/>
        <v>3.3111157917695699E-3</v>
      </c>
      <c r="AN27" s="8">
        <f>[12]Datos!$D27/$D27</f>
        <v>4609366.5902724294</v>
      </c>
      <c r="AO27">
        <f t="shared" si="8"/>
        <v>6.3698064591528158E-2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s="1">
        <v>38869</v>
      </c>
      <c r="B28" s="6">
        <f>[1]Quarterly!$B239</f>
        <v>16396.151000000002</v>
      </c>
      <c r="C28">
        <f>[1]Quarterly!$C239</f>
        <v>2.5875276349553999E-3</v>
      </c>
      <c r="D28">
        <f>[2]Quarterly!$B239</f>
        <v>201.8</v>
      </c>
      <c r="E28">
        <f>[2]Quarterly!$C239</f>
        <v>1.0515773660490835E-2</v>
      </c>
      <c r="F28">
        <v>5.0799559207549756E-2</v>
      </c>
      <c r="G28">
        <f t="shared" si="2"/>
        <v>6.2946407467137255E-2</v>
      </c>
      <c r="H28">
        <f>[14]Sheet1!$B15/100</f>
        <v>1.58578581E-2</v>
      </c>
      <c r="I28">
        <v>-8.0352928451112894E-3</v>
      </c>
      <c r="J28">
        <f t="shared" si="10"/>
        <v>2.2198799464262509E-2</v>
      </c>
      <c r="K28">
        <f>[3]Hoja2!$I$9</f>
        <v>1.1475962851110522E-2</v>
      </c>
      <c r="L28" s="7">
        <f>[4]Hoja1!$B28</f>
        <v>135785.70420000001</v>
      </c>
      <c r="M28">
        <f>[5]Hoja1!$G28</f>
        <v>1.2675631348261218E-2</v>
      </c>
      <c r="N28">
        <f>[5]Hoja1!$H28</f>
        <v>1.8880232445986689E-2</v>
      </c>
      <c r="O28">
        <f>[5]Hoja1!$I28</f>
        <v>6.6394561104703431E-3</v>
      </c>
      <c r="P28">
        <f>[5]Hoja1!$J28</f>
        <v>1.5107560475292825E-2</v>
      </c>
      <c r="Q28">
        <f>[5]Hoja1!$K28</f>
        <v>7.7945958157027428E-2</v>
      </c>
      <c r="R28">
        <f>'[6]Inflation Quarterly and SA'!$F31</f>
        <v>60.1443075254479</v>
      </c>
      <c r="S28">
        <f t="shared" si="3"/>
        <v>1.0704915312304886E-2</v>
      </c>
      <c r="T28">
        <f>'[7]Inflation Quarterly and SA'!$C31</f>
        <v>9.4589990659890155E-3</v>
      </c>
      <c r="U28">
        <f>'[7]Inflation Quarterly and SA'!$D31</f>
        <v>1.2429943418348799E-2</v>
      </c>
      <c r="V28">
        <f>'[7]Inflation Quarterly and SA'!$E31</f>
        <v>1.3193361462017661E-2</v>
      </c>
      <c r="W28">
        <f>[8]Sheet1!$B27/100</f>
        <v>1.1064989129971003E-2</v>
      </c>
      <c r="X28" s="4">
        <f>'[9]Final database'!$C35/100</f>
        <v>6.1923076923076928E-2</v>
      </c>
      <c r="Y28" s="10">
        <v>7.0222215448458997E-2</v>
      </c>
      <c r="Z28">
        <f>'[10]Final database'!$C31</f>
        <v>7.410890679767701E-2</v>
      </c>
      <c r="AA28">
        <f>'[10]Final database'!$B31</f>
        <v>2431.8556043956041</v>
      </c>
      <c r="AB28">
        <f t="shared" si="0"/>
        <v>1982.1425560663095</v>
      </c>
      <c r="AC28">
        <f t="shared" si="5"/>
        <v>7.3907899827410972E-2</v>
      </c>
      <c r="AD28">
        <v>56.4466783629736</v>
      </c>
      <c r="AE28">
        <f t="shared" si="9"/>
        <v>1.3783109409384986E-2</v>
      </c>
      <c r="AF28" s="9">
        <f>[13]Sheet1!$G28</f>
        <v>-2.5587727650365766E-3</v>
      </c>
      <c r="AG28">
        <f>[11]Database!$B27/[11]Database!$B$2</f>
        <v>1.386283786006089</v>
      </c>
      <c r="AH28">
        <f>[11]Database!$D27/[11]Database!$D$2/(D28/$D$3)</f>
        <v>1.127777168075162</v>
      </c>
      <c r="AI28">
        <f t="shared" si="4"/>
        <v>1.0151388408124626</v>
      </c>
      <c r="AJ28">
        <f>[11]Database!$C27/[11]Database!$C$2/(D28/$D$3)</f>
        <v>0.83207822651551822</v>
      </c>
      <c r="AK28">
        <f t="shared" si="1"/>
        <v>0.8330448240060303</v>
      </c>
      <c r="AL28">
        <f t="shared" si="6"/>
        <v>8.088343402618059E-2</v>
      </c>
      <c r="AM28">
        <f t="shared" si="7"/>
        <v>2.0210504439994947E-2</v>
      </c>
      <c r="AN28" s="8">
        <f>[12]Datos!$D28/$D28</f>
        <v>5031020.2430590186</v>
      </c>
      <c r="AO28">
        <f t="shared" si="8"/>
        <v>9.1477569537741665E-2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s="1">
        <v>38961</v>
      </c>
      <c r="B29" s="6">
        <f>[1]Quarterly!$B240</f>
        <v>16420.738000000001</v>
      </c>
      <c r="C29">
        <f>[1]Quarterly!$C240</f>
        <v>1.499559256315619E-3</v>
      </c>
      <c r="D29">
        <f>[2]Quarterly!$B240</f>
        <v>202.8</v>
      </c>
      <c r="E29">
        <f>[2]Quarterly!$C240</f>
        <v>4.9554013875123815E-3</v>
      </c>
      <c r="F29">
        <v>5.1944879471119233E-2</v>
      </c>
      <c r="G29">
        <f t="shared" si="2"/>
        <v>6.4091727730706732E-2</v>
      </c>
      <c r="H29">
        <f>[14]Sheet1!$B16/100</f>
        <v>1.46886842E-2</v>
      </c>
      <c r="I29">
        <v>-7.7389356917827801E-3</v>
      </c>
      <c r="J29">
        <f t="shared" si="10"/>
        <v>2.2504189287267273E-2</v>
      </c>
      <c r="K29">
        <f>[3]Hoja2!$I$9</f>
        <v>1.1475962851110522E-2</v>
      </c>
      <c r="L29" s="7">
        <f>[4]Hoja1!$B29</f>
        <v>138547.99369999999</v>
      </c>
      <c r="M29">
        <f>[5]Hoja1!$G29</f>
        <v>2.0343006771400551E-2</v>
      </c>
      <c r="N29">
        <f>[5]Hoja1!$H29</f>
        <v>1.0508169414631618E-2</v>
      </c>
      <c r="O29">
        <f>[5]Hoja1!$I29</f>
        <v>6.167500531911041E-2</v>
      </c>
      <c r="P29">
        <f>[5]Hoja1!$J29</f>
        <v>8.6811815528737846E-3</v>
      </c>
      <c r="Q29">
        <f>[5]Hoja1!$K29</f>
        <v>3.9134131216995049E-2</v>
      </c>
      <c r="R29">
        <f>'[6]Inflation Quarterly and SA'!$F32</f>
        <v>61.324914773401403</v>
      </c>
      <c r="S29">
        <f t="shared" si="3"/>
        <v>1.9629575873892469E-2</v>
      </c>
      <c r="T29">
        <f>'[7]Inflation Quarterly and SA'!$C32</f>
        <v>1.0168765144588976E-2</v>
      </c>
      <c r="U29">
        <f>'[7]Inflation Quarterly and SA'!$D32</f>
        <v>3.4288968955544119E-2</v>
      </c>
      <c r="V29">
        <f>'[7]Inflation Quarterly and SA'!$E32</f>
        <v>2.8152132127037266E-2</v>
      </c>
      <c r="W29">
        <f>[8]Sheet1!$B28/100</f>
        <v>1.1064989129971003E-2</v>
      </c>
      <c r="X29" s="4">
        <f>'[9]Final database'!$C36/100</f>
        <v>6.6086956521739126E-2</v>
      </c>
      <c r="Y29" s="10">
        <v>7.0222215448458997E-2</v>
      </c>
      <c r="Z29">
        <f>'[10]Final database'!$C32</f>
        <v>9.5509637569057837E-4</v>
      </c>
      <c r="AA29">
        <f>'[10]Final database'!$B32</f>
        <v>2434.1782608695653</v>
      </c>
      <c r="AB29">
        <f t="shared" si="0"/>
        <v>1955.4821021702651</v>
      </c>
      <c r="AC29">
        <f t="shared" si="5"/>
        <v>-1.3450321125718534E-2</v>
      </c>
      <c r="AD29">
        <v>57.502071127549399</v>
      </c>
      <c r="AE29">
        <f t="shared" si="9"/>
        <v>1.8697163326231836E-2</v>
      </c>
      <c r="AF29" s="9">
        <f>[13]Sheet1!$G29</f>
        <v>1.3248648512403038E-2</v>
      </c>
      <c r="AG29">
        <f>[11]Database!$B28/[11]Database!$B$2</f>
        <v>1.309347732581887</v>
      </c>
      <c r="AH29">
        <f>[11]Database!$D28/[11]Database!$D$2/(D29/$D$3)</f>
        <v>1.1322236152034242</v>
      </c>
      <c r="AI29">
        <f t="shared" si="4"/>
        <v>1.0195852879407248</v>
      </c>
      <c r="AJ29">
        <f>[11]Database!$C28/[11]Database!$C$2/(D29/$D$3)</f>
        <v>0.85108018476723546</v>
      </c>
      <c r="AK29">
        <f t="shared" si="1"/>
        <v>0.85204678225774755</v>
      </c>
      <c r="AL29">
        <f t="shared" si="6"/>
        <v>4.3801369325042749E-3</v>
      </c>
      <c r="AM29">
        <f t="shared" si="7"/>
        <v>2.281024706490431E-2</v>
      </c>
      <c r="AN29" s="8">
        <f>[12]Datos!$D29/$D29</f>
        <v>4755648.6949353646</v>
      </c>
      <c r="AO29">
        <f t="shared" si="8"/>
        <v>-5.4734732682415022E-2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s="1">
        <v>39052</v>
      </c>
      <c r="B30" s="6">
        <f>[1]Quarterly!$B241</f>
        <v>16561.866000000002</v>
      </c>
      <c r="C30">
        <f>[1]Quarterly!$C241</f>
        <v>8.5944980061187781E-3</v>
      </c>
      <c r="D30">
        <f>[2]Quarterly!$B241</f>
        <v>203.1</v>
      </c>
      <c r="E30">
        <f>[2]Quarterly!$C241</f>
        <v>1.4792899408282434E-3</v>
      </c>
      <c r="F30">
        <v>5.1496564517588252E-2</v>
      </c>
      <c r="G30">
        <f t="shared" si="2"/>
        <v>6.3643412777175751E-2</v>
      </c>
      <c r="H30">
        <f>[14]Sheet1!$B17/100</f>
        <v>1.22394919E-2</v>
      </c>
      <c r="I30">
        <v>-8.9181732604185198E-3</v>
      </c>
      <c r="J30">
        <f t="shared" si="10"/>
        <v>2.1289009736777054E-2</v>
      </c>
      <c r="K30">
        <f>[3]Hoja2!$I$9</f>
        <v>1.1475962851110522E-2</v>
      </c>
      <c r="L30" s="7">
        <f>[4]Hoja1!$B30</f>
        <v>141015.2236</v>
      </c>
      <c r="M30">
        <f>[5]Hoja1!$G30</f>
        <v>1.7807763462402315E-2</v>
      </c>
      <c r="N30">
        <f>[5]Hoja1!$H30</f>
        <v>1.1777065580125035E-2</v>
      </c>
      <c r="O30">
        <f>[5]Hoja1!$I30</f>
        <v>7.356727354831416E-2</v>
      </c>
      <c r="P30">
        <f>[5]Hoja1!$J30</f>
        <v>2.5057103575140349E-2</v>
      </c>
      <c r="Q30">
        <f>[5]Hoja1!$K30</f>
        <v>-5.7091376187431431E-3</v>
      </c>
      <c r="R30">
        <f>'[6]Inflation Quarterly and SA'!$F33</f>
        <v>61.810138752372197</v>
      </c>
      <c r="S30">
        <f t="shared" si="3"/>
        <v>7.9123465684987071E-3</v>
      </c>
      <c r="T30">
        <f>'[7]Inflation Quarterly and SA'!$C33</f>
        <v>9.6034868744545587E-3</v>
      </c>
      <c r="U30">
        <f>'[7]Inflation Quarterly and SA'!$D33</f>
        <v>4.6288033229069381E-3</v>
      </c>
      <c r="V30">
        <f>'[7]Inflation Quarterly and SA'!$E33</f>
        <v>1.3165516070472449E-2</v>
      </c>
      <c r="W30">
        <f>[8]Sheet1!$B29/100</f>
        <v>1.1064989129971003E-2</v>
      </c>
      <c r="X30" s="4">
        <f>'[9]Final database'!$C37/100</f>
        <v>7.2065217391304351E-2</v>
      </c>
      <c r="Y30" s="10">
        <v>7.0222215448458997E-2</v>
      </c>
      <c r="Z30">
        <f>'[10]Final database'!$C33</f>
        <v>-5.3288673438585232E-2</v>
      </c>
      <c r="AA30">
        <f>'[10]Final database'!$B33</f>
        <v>2304.4641304347838</v>
      </c>
      <c r="AB30">
        <f t="shared" si="0"/>
        <v>1839.4611762123918</v>
      </c>
      <c r="AC30">
        <f t="shared" si="5"/>
        <v>-5.933111115111156E-2</v>
      </c>
      <c r="AD30">
        <v>58.518479288553898</v>
      </c>
      <c r="AE30">
        <f t="shared" si="9"/>
        <v>1.7676026986052973E-2</v>
      </c>
      <c r="AF30" s="9">
        <f>[13]Sheet1!$G30</f>
        <v>2.5788298400660103E-2</v>
      </c>
      <c r="AG30">
        <f>[11]Database!$B29/[11]Database!$B$2</f>
        <v>1.3395496264269291</v>
      </c>
      <c r="AH30">
        <f>[11]Database!$D29/[11]Database!$D$2/(D30/$D$3)</f>
        <v>1.0927774897424396</v>
      </c>
      <c r="AI30">
        <f t="shared" si="4"/>
        <v>0.9801391624797402</v>
      </c>
      <c r="AJ30">
        <f>[11]Database!$C29/[11]Database!$C$2/(D30/$D$3)</f>
        <v>0.85277970550740789</v>
      </c>
      <c r="AK30">
        <f t="shared" si="1"/>
        <v>0.85374630299791998</v>
      </c>
      <c r="AL30">
        <f t="shared" si="6"/>
        <v>-3.868840196846568E-2</v>
      </c>
      <c r="AM30">
        <f t="shared" si="7"/>
        <v>1.9946331299662834E-3</v>
      </c>
      <c r="AN30" s="8">
        <f>[12]Datos!$D30/$D30</f>
        <v>4730399.0720846532</v>
      </c>
      <c r="AO30">
        <f t="shared" si="8"/>
        <v>-5.309396145598777E-3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s="1">
        <v>39142</v>
      </c>
      <c r="B31" s="6">
        <f>[1]Quarterly!$B242</f>
        <v>16611.689999999999</v>
      </c>
      <c r="C31">
        <f>[1]Quarterly!$C242</f>
        <v>3.0083566670564554E-3</v>
      </c>
      <c r="D31">
        <f>[2]Quarterly!$B242</f>
        <v>205.28800000000001</v>
      </c>
      <c r="E31">
        <f>[2]Quarterly!$C242</f>
        <v>1.0773018217626884E-2</v>
      </c>
      <c r="F31">
        <v>5.1506833769207221E-2</v>
      </c>
      <c r="G31">
        <f t="shared" si="2"/>
        <v>6.365368202879472E-2</v>
      </c>
      <c r="H31">
        <f>[14]Sheet1!$B18/100</f>
        <v>1.0711517100000002E-2</v>
      </c>
      <c r="I31">
        <v>-9.3679286575619608E-3</v>
      </c>
      <c r="J31">
        <f t="shared" si="10"/>
        <v>2.0825546244884086E-2</v>
      </c>
      <c r="K31">
        <f>[3]Hoja2!$I$9</f>
        <v>1.1475962851110522E-2</v>
      </c>
      <c r="L31" s="7">
        <f>[4]Hoja1!$B31</f>
        <v>143182.7445</v>
      </c>
      <c r="M31">
        <f>[5]Hoja1!$G31</f>
        <v>1.5370829082598458E-2</v>
      </c>
      <c r="N31">
        <f>[5]Hoja1!$H31</f>
        <v>1.6999930176587741E-2</v>
      </c>
      <c r="O31">
        <f>[5]Hoja1!$I31</f>
        <v>0.10754220737697873</v>
      </c>
      <c r="P31">
        <f>[5]Hoja1!$J31</f>
        <v>-3.5547884705152244E-2</v>
      </c>
      <c r="Q31">
        <f>[5]Hoja1!$K31</f>
        <v>3.4188147474173869E-2</v>
      </c>
      <c r="R31">
        <f>'[6]Inflation Quarterly and SA'!$F34</f>
        <v>62.957522415611997</v>
      </c>
      <c r="S31">
        <f t="shared" si="3"/>
        <v>1.8563033288705677E-2</v>
      </c>
      <c r="T31">
        <f>'[7]Inflation Quarterly and SA'!$C34</f>
        <v>1.0244187498441359E-2</v>
      </c>
      <c r="U31">
        <f>'[7]Inflation Quarterly and SA'!$D34</f>
        <v>4.009657208016959E-2</v>
      </c>
      <c r="V31">
        <f>'[7]Inflation Quarterly and SA'!$E34</f>
        <v>1.4799716176046473E-2</v>
      </c>
      <c r="W31">
        <f>[8]Sheet1!$B30/100</f>
        <v>9.8534082775143528E-3</v>
      </c>
      <c r="X31" s="4">
        <f>'[9]Final database'!$C38/100</f>
        <v>7.7833333333333338E-2</v>
      </c>
      <c r="Y31" s="10">
        <v>7.0222215448458997E-2</v>
      </c>
      <c r="Z31">
        <f>'[10]Final database'!$C34</f>
        <v>-3.5772942906498684E-2</v>
      </c>
      <c r="AA31">
        <f>'[10]Final database'!$B34</f>
        <v>2222.0266666666662</v>
      </c>
      <c r="AB31">
        <f t="shared" si="0"/>
        <v>1760.0932200367458</v>
      </c>
      <c r="AC31">
        <f t="shared" si="5"/>
        <v>-4.3147394031480157E-2</v>
      </c>
      <c r="AD31">
        <v>59.3827867813621</v>
      </c>
      <c r="AE31">
        <f t="shared" si="9"/>
        <v>1.4769821487436774E-2</v>
      </c>
      <c r="AF31" s="9">
        <f>[13]Sheet1!$G31</f>
        <v>1.7655957378903686E-3</v>
      </c>
      <c r="AG31">
        <f>[11]Database!$B30/[11]Database!$B$2</f>
        <v>1.3343059256012135</v>
      </c>
      <c r="AH31">
        <f>[11]Database!$D30/[11]Database!$D$2/(D31/$D$3)</f>
        <v>1.0890108126788158</v>
      </c>
      <c r="AI31">
        <f t="shared" si="4"/>
        <v>0.97637248541611643</v>
      </c>
      <c r="AJ31">
        <f>[11]Database!$C30/[11]Database!$C$2/(D31/$D$3)</f>
        <v>0.84870662277374165</v>
      </c>
      <c r="AK31">
        <f t="shared" si="1"/>
        <v>0.84967322026425374</v>
      </c>
      <c r="AL31">
        <f t="shared" si="6"/>
        <v>-3.843002308054011E-3</v>
      </c>
      <c r="AM31">
        <f t="shared" si="7"/>
        <v>-4.7708349885249302E-3</v>
      </c>
      <c r="AN31" s="8">
        <f>[12]Datos!$D31/$D31</f>
        <v>4962909.1533763297</v>
      </c>
      <c r="AO31">
        <f t="shared" si="8"/>
        <v>4.9152318387634564E-2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s="1">
        <v>39234</v>
      </c>
      <c r="B32" s="6">
        <f>[1]Quarterly!$B243</f>
        <v>16713.313999999998</v>
      </c>
      <c r="C32">
        <f>[1]Quarterly!$C243</f>
        <v>6.1176195799463873E-3</v>
      </c>
      <c r="D32">
        <f>[2]Quarterly!$B243</f>
        <v>207.23400000000001</v>
      </c>
      <c r="E32">
        <f>[2]Quarterly!$C243</f>
        <v>9.4793655742175797E-3</v>
      </c>
      <c r="F32">
        <v>5.1088823541615508E-2</v>
      </c>
      <c r="G32">
        <f t="shared" si="2"/>
        <v>6.3235671801203014E-2</v>
      </c>
      <c r="H32">
        <f>[14]Sheet1!$B19/100</f>
        <v>8.2537996999999981E-3</v>
      </c>
      <c r="I32">
        <v>-1.0929745131468801E-2</v>
      </c>
      <c r="J32">
        <f t="shared" si="10"/>
        <v>1.9216127166669095E-2</v>
      </c>
      <c r="K32">
        <f>[3]Hoja2!$I$9</f>
        <v>1.1475962851110522E-2</v>
      </c>
      <c r="L32" s="7">
        <f>[4]Hoja1!$B32</f>
        <v>144978.3455</v>
      </c>
      <c r="M32">
        <f>[5]Hoja1!$G32</f>
        <v>1.2540624264958167E-2</v>
      </c>
      <c r="N32">
        <f>[5]Hoja1!$H32</f>
        <v>1.4768315477685867E-2</v>
      </c>
      <c r="O32">
        <f>[5]Hoja1!$I32</f>
        <v>-1.0140005987318235E-2</v>
      </c>
      <c r="P32">
        <f>[5]Hoja1!$J32</f>
        <v>1.3311949542620161E-2</v>
      </c>
      <c r="Q32">
        <f>[5]Hoja1!$K32</f>
        <v>3.8786152477336966E-2</v>
      </c>
      <c r="R32">
        <f>'[6]Inflation Quarterly and SA'!$F35</f>
        <v>63.7806791014401</v>
      </c>
      <c r="S32">
        <f t="shared" si="3"/>
        <v>1.3074794786142707E-2</v>
      </c>
      <c r="T32">
        <f>'[7]Inflation Quarterly and SA'!$C35</f>
        <v>1.0285968439187165E-2</v>
      </c>
      <c r="U32">
        <f>'[7]Inflation Quarterly and SA'!$D35</f>
        <v>2.0126036196951302E-2</v>
      </c>
      <c r="V32">
        <f>'[7]Inflation Quarterly and SA'!$E35</f>
        <v>1.3640288009569623E-2</v>
      </c>
      <c r="W32">
        <f>[8]Sheet1!$B31/100</f>
        <v>9.8534082775143528E-3</v>
      </c>
      <c r="X32" s="4">
        <f>'[9]Final database'!$C39/100</f>
        <v>8.5576923076923078E-2</v>
      </c>
      <c r="Y32" s="10">
        <v>7.0222215448458997E-2</v>
      </c>
      <c r="Z32">
        <f>'[10]Final database'!$C35</f>
        <v>-8.832396481659599E-2</v>
      </c>
      <c r="AA32">
        <f>'[10]Final database'!$B35</f>
        <v>2025.7684615384615</v>
      </c>
      <c r="AB32">
        <f t="shared" si="0"/>
        <v>1598.9399170671693</v>
      </c>
      <c r="AC32">
        <f t="shared" si="5"/>
        <v>-9.1559527151756304E-2</v>
      </c>
      <c r="AD32">
        <v>60.231920874431999</v>
      </c>
      <c r="AE32">
        <f t="shared" si="9"/>
        <v>1.4299330481007511E-2</v>
      </c>
      <c r="AF32" s="9">
        <f>[13]Sheet1!$G32</f>
        <v>-7.0046155076994854E-3</v>
      </c>
      <c r="AG32">
        <f>[11]Database!$B31/[11]Database!$B$2</f>
        <v>1.4257783804922695</v>
      </c>
      <c r="AH32">
        <f>[11]Database!$D31/[11]Database!$D$2/(D32/$D$3)</f>
        <v>1.1862604361826481</v>
      </c>
      <c r="AI32">
        <f t="shared" si="4"/>
        <v>1.0736221089199487</v>
      </c>
      <c r="AJ32">
        <f>[11]Database!$C31/[11]Database!$C$2/(D32/$D$3)</f>
        <v>0.86355639599762035</v>
      </c>
      <c r="AK32">
        <f t="shared" si="1"/>
        <v>0.86452299348813244</v>
      </c>
      <c r="AL32">
        <f t="shared" si="6"/>
        <v>9.9602994714036663E-2</v>
      </c>
      <c r="AM32">
        <f t="shared" si="7"/>
        <v>1.7477040431214563E-2</v>
      </c>
      <c r="AN32" s="8">
        <f>[12]Datos!$D32/$D32</f>
        <v>4926414.6762819327</v>
      </c>
      <c r="AO32">
        <f t="shared" si="8"/>
        <v>-7.3534445154147532E-3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s="1">
        <v>39326</v>
      </c>
      <c r="B33" s="6">
        <f>[1]Quarterly!$B244</f>
        <v>16809.587</v>
      </c>
      <c r="C33">
        <f>[1]Quarterly!$C244</f>
        <v>5.7602579596123249E-3</v>
      </c>
      <c r="D33">
        <f>[2]Quarterly!$B244</f>
        <v>208.547</v>
      </c>
      <c r="E33">
        <f>[2]Quarterly!$C244</f>
        <v>6.3358329231688604E-3</v>
      </c>
      <c r="F33">
        <v>4.6499883682389137E-2</v>
      </c>
      <c r="G33">
        <f t="shared" si="2"/>
        <v>5.8646731941976643E-2</v>
      </c>
      <c r="H33">
        <f>[14]Sheet1!$B20/100</f>
        <v>1.2510481600000001E-2</v>
      </c>
      <c r="I33">
        <v>-5.9442109749837796E-3</v>
      </c>
      <c r="J33">
        <f t="shared" si="10"/>
        <v>2.4353615418709618E-2</v>
      </c>
      <c r="K33">
        <f>[3]Hoja2!$I$9</f>
        <v>1.1475962851110522E-2</v>
      </c>
      <c r="L33" s="7">
        <f>[4]Hoja1!$B33</f>
        <v>148063.31779999999</v>
      </c>
      <c r="M33">
        <f>[5]Hoja1!$G33</f>
        <v>2.1278848847119614E-2</v>
      </c>
      <c r="N33">
        <f>[5]Hoja1!$H33</f>
        <v>2.2425363613576943E-2</v>
      </c>
      <c r="O33">
        <f>[5]Hoja1!$I33</f>
        <v>7.6343856257610199E-3</v>
      </c>
      <c r="P33">
        <f>[5]Hoja1!$J33</f>
        <v>8.51333055070147E-2</v>
      </c>
      <c r="Q33">
        <f>[5]Hoja1!$K33</f>
        <v>5.7155540490952284E-2</v>
      </c>
      <c r="R33">
        <f>'[6]Inflation Quarterly and SA'!$F36</f>
        <v>64.3947679843413</v>
      </c>
      <c r="S33">
        <f t="shared" si="3"/>
        <v>9.6281333399494962E-3</v>
      </c>
      <c r="T33">
        <f>'[7]Inflation Quarterly and SA'!$C36</f>
        <v>9.5344414167548575E-3</v>
      </c>
      <c r="U33">
        <f>'[7]Inflation Quarterly and SA'!$D36</f>
        <v>2.4569203416351382E-3</v>
      </c>
      <c r="V33">
        <f>'[7]Inflation Quarterly and SA'!$E36</f>
        <v>1.7126116949272463E-2</v>
      </c>
      <c r="W33">
        <f>[8]Sheet1!$B32/100</f>
        <v>9.8534082775143528E-3</v>
      </c>
      <c r="X33" s="4">
        <f>'[9]Final database'!$C40/100</f>
        <v>9.1711956521739121E-2</v>
      </c>
      <c r="Y33" s="10">
        <v>7.0222215448458997E-2</v>
      </c>
      <c r="Z33">
        <f>'[10]Final database'!$C36</f>
        <v>6.8478121775397138E-3</v>
      </c>
      <c r="AA33">
        <f>'[10]Final database'!$B36</f>
        <v>2039.6405434782603</v>
      </c>
      <c r="AB33">
        <f t="shared" si="0"/>
        <v>1604.6394633125869</v>
      </c>
      <c r="AC33">
        <f t="shared" si="5"/>
        <v>3.5645781211541827E-3</v>
      </c>
      <c r="AD33">
        <v>61.200534848121002</v>
      </c>
      <c r="AE33">
        <f t="shared" si="9"/>
        <v>1.6081405999126552E-2</v>
      </c>
      <c r="AF33" s="9">
        <f>[13]Sheet1!$G33</f>
        <v>-1.118454775557276E-3</v>
      </c>
      <c r="AG33">
        <f>[11]Database!$B32/[11]Database!$B$2</f>
        <v>1.4580962192225566</v>
      </c>
      <c r="AH33">
        <f>[11]Database!$D32/[11]Database!$D$2/(D33/$D$3)</f>
        <v>1.2214532679205599</v>
      </c>
      <c r="AI33">
        <f t="shared" si="4"/>
        <v>1.1088149406578605</v>
      </c>
      <c r="AJ33">
        <f>[11]Database!$C32/[11]Database!$C$2/(D33/$D$3)</f>
        <v>0.87461296364318419</v>
      </c>
      <c r="AK33">
        <f t="shared" si="1"/>
        <v>0.87557956113369628</v>
      </c>
      <c r="AL33">
        <f t="shared" si="6"/>
        <v>3.2779533362362834E-2</v>
      </c>
      <c r="AM33">
        <f t="shared" si="7"/>
        <v>1.2789211772093356E-2</v>
      </c>
      <c r="AN33" s="8">
        <f>[12]Datos!$D33/$D33</f>
        <v>5648239.0142021216</v>
      </c>
      <c r="AO33">
        <f t="shared" si="8"/>
        <v>0.14652123001244477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s="1">
        <v>39417</v>
      </c>
      <c r="B34" s="6">
        <f>[1]Quarterly!$B245</f>
        <v>16915.190999999999</v>
      </c>
      <c r="C34">
        <f>[1]Quarterly!$C245</f>
        <v>6.2823673181262585E-3</v>
      </c>
      <c r="D34">
        <f>[2]Quarterly!$B245</f>
        <v>211.44499999999999</v>
      </c>
      <c r="E34">
        <f>[2]Quarterly!$C245</f>
        <v>1.3896148110497775E-2</v>
      </c>
      <c r="F34">
        <v>3.8929883550389136E-2</v>
      </c>
      <c r="G34">
        <f t="shared" si="2"/>
        <v>5.1076731809976642E-2</v>
      </c>
      <c r="H34">
        <f>[14]Sheet1!$B21/100</f>
        <v>1.31514665E-2</v>
      </c>
      <c r="I34">
        <v>-4.7193203902444201E-3</v>
      </c>
      <c r="J34">
        <f t="shared" si="10"/>
        <v>2.5615839443581256E-2</v>
      </c>
      <c r="K34">
        <f>[3]Hoja2!$I$9</f>
        <v>1.1475962851110522E-2</v>
      </c>
      <c r="L34" s="7">
        <f>[4]Hoja1!$B34</f>
        <v>150232.59220000001</v>
      </c>
      <c r="M34">
        <f>[5]Hoja1!$G34</f>
        <v>1.4650991428749593E-2</v>
      </c>
      <c r="N34">
        <f>[5]Hoja1!$H34</f>
        <v>1.0458360883084605E-2</v>
      </c>
      <c r="O34">
        <f>[5]Hoja1!$I34</f>
        <v>-6.5548645773827463E-4</v>
      </c>
      <c r="P34">
        <f>[5]Hoja1!$J34</f>
        <v>7.0769013498630073E-2</v>
      </c>
      <c r="Q34">
        <f>[5]Hoja1!$K34</f>
        <v>2.4746580019953557E-2</v>
      </c>
      <c r="R34">
        <f>'[6]Inflation Quarterly and SA'!$F37</f>
        <v>65.297864560250602</v>
      </c>
      <c r="S34">
        <f t="shared" si="3"/>
        <v>1.4024378131603843E-2</v>
      </c>
      <c r="T34">
        <f>'[7]Inflation Quarterly and SA'!$C37</f>
        <v>1.0909465864986423E-2</v>
      </c>
      <c r="U34">
        <f>'[7]Inflation Quarterly and SA'!$D37</f>
        <v>2.2075169108318526E-2</v>
      </c>
      <c r="V34">
        <f>'[7]Inflation Quarterly and SA'!$E37</f>
        <v>1.8465773469833247E-2</v>
      </c>
      <c r="W34">
        <f>[8]Sheet1!$B33/100</f>
        <v>9.8534082775143528E-3</v>
      </c>
      <c r="X34" s="4">
        <f>'[9]Final database'!$C41/100</f>
        <v>9.3478260869565219E-2</v>
      </c>
      <c r="Y34" s="10">
        <v>7.0222215448458997E-2</v>
      </c>
      <c r="Z34">
        <f>'[10]Final database'!$C37</f>
        <v>-9.558802800557098E-3</v>
      </c>
      <c r="AA34">
        <f>'[10]Final database'!$B37</f>
        <v>2020.1440217391305</v>
      </c>
      <c r="AB34">
        <f t="shared" si="0"/>
        <v>1589.1000535967628</v>
      </c>
      <c r="AC34">
        <f t="shared" si="5"/>
        <v>-9.6840505740428684E-3</v>
      </c>
      <c r="AD34">
        <v>62.067310061056197</v>
      </c>
      <c r="AE34">
        <f t="shared" si="9"/>
        <v>1.416286990115756E-2</v>
      </c>
      <c r="AF34" s="9">
        <f>[13]Sheet1!$G34</f>
        <v>-1.0961975088777165E-2</v>
      </c>
      <c r="AG34">
        <f>[11]Database!$B33/[11]Database!$B$2</f>
        <v>1.5069294136776832</v>
      </c>
      <c r="AH34">
        <f>[11]Database!$D33/[11]Database!$D$2/(D34/$D$3)</f>
        <v>1.2983845649584196</v>
      </c>
      <c r="AI34">
        <f t="shared" si="4"/>
        <v>1.1857462376957202</v>
      </c>
      <c r="AJ34">
        <f>[11]Database!$C33/[11]Database!$C$2/(D34/$D$3)</f>
        <v>0.88838727880581814</v>
      </c>
      <c r="AK34">
        <f t="shared" si="1"/>
        <v>0.88935387629633023</v>
      </c>
      <c r="AL34">
        <f t="shared" si="6"/>
        <v>6.9381548008558003E-2</v>
      </c>
      <c r="AM34">
        <f t="shared" si="7"/>
        <v>1.5731654522404659E-2</v>
      </c>
      <c r="AN34" s="8">
        <f>[12]Datos!$D34/$D34</f>
        <v>5732319.9177197376</v>
      </c>
      <c r="AO34">
        <f t="shared" si="8"/>
        <v>1.4886215563151728E-2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s="1">
        <v>39508</v>
      </c>
      <c r="B35" s="6">
        <f>[1]Quarterly!$B246</f>
        <v>16843.003000000001</v>
      </c>
      <c r="C35">
        <f>[1]Quarterly!$C246</f>
        <v>-4.2676432089947536E-3</v>
      </c>
      <c r="D35">
        <f>[2]Quarterly!$B246</f>
        <v>213.44800000000001</v>
      </c>
      <c r="E35">
        <f>[2]Quarterly!$C246</f>
        <v>9.4729125777388568E-3</v>
      </c>
      <c r="F35">
        <v>2.2227502130823439E-2</v>
      </c>
      <c r="G35">
        <f t="shared" si="2"/>
        <v>3.4374350390410938E-2</v>
      </c>
      <c r="H35">
        <f>[14]Sheet1!$B22/100</f>
        <v>1.9449279199999999E-2</v>
      </c>
      <c r="I35">
        <v>2.0432675524710798E-3</v>
      </c>
      <c r="J35">
        <f t="shared" si="10"/>
        <v>3.2584544304202767E-2</v>
      </c>
      <c r="K35">
        <f>[3]Hoja2!$I$17</f>
        <v>7.374055570454896E-3</v>
      </c>
      <c r="L35" s="7">
        <f>[4]Hoja1!$B35</f>
        <v>150937.32310000001</v>
      </c>
      <c r="M35">
        <f>[5]Hoja1!$G35</f>
        <v>4.690932171774076E-3</v>
      </c>
      <c r="N35">
        <f>[5]Hoja1!$H35</f>
        <v>5.3000394373876603E-3</v>
      </c>
      <c r="O35">
        <f>[5]Hoja1!$I35</f>
        <v>-3.4360079573604763E-2</v>
      </c>
      <c r="P35">
        <f>[5]Hoja1!$J35</f>
        <v>-4.6384229764068641E-2</v>
      </c>
      <c r="Q35">
        <f>[5]Hoja1!$K35</f>
        <v>2.919804225211875E-2</v>
      </c>
      <c r="R35">
        <f>'[6]Inflation Quarterly and SA'!$F38</f>
        <v>66.694183146083702</v>
      </c>
      <c r="S35">
        <f t="shared" si="3"/>
        <v>2.1383832308095041E-2</v>
      </c>
      <c r="T35">
        <f>'[7]Inflation Quarterly and SA'!$C38</f>
        <v>1.0845266984463198E-2</v>
      </c>
      <c r="U35">
        <f>'[7]Inflation Quarterly and SA'!$D38</f>
        <v>4.1996084103459008E-2</v>
      </c>
      <c r="V35">
        <f>'[7]Inflation Quarterly and SA'!$E38</f>
        <v>2.4334840077612219E-2</v>
      </c>
      <c r="W35">
        <f>[8]Sheet1!$B34/100</f>
        <v>9.8534082775143528E-3</v>
      </c>
      <c r="X35" s="4">
        <f>'[9]Final database'!$C42/100</f>
        <v>9.5989010989010984E-2</v>
      </c>
      <c r="Y35" s="10">
        <v>7.0222215448458997E-2</v>
      </c>
      <c r="Z35">
        <f>'[10]Final database'!$C38</f>
        <v>-5.4139192858101315E-2</v>
      </c>
      <c r="AA35">
        <f>'[10]Final database'!$B38</f>
        <v>1910.7750549450552</v>
      </c>
      <c r="AB35">
        <f t="shared" ref="AB35:AB66" si="11">$AA35*(D35/$D$3)/(R35/$R$3)</f>
        <v>1485.5393613741912</v>
      </c>
      <c r="AC35">
        <f t="shared" si="5"/>
        <v>-6.5169396972942439E-2</v>
      </c>
      <c r="AD35">
        <v>63.321056925906703</v>
      </c>
      <c r="AE35">
        <f t="shared" si="9"/>
        <v>2.0199793798332477E-2</v>
      </c>
      <c r="AF35" s="9">
        <f>[13]Sheet1!$G35</f>
        <v>-2.7661754109579162E-3</v>
      </c>
      <c r="AG35">
        <f>[11]Database!$B34/[11]Database!$B$2</f>
        <v>1.5995619449556377</v>
      </c>
      <c r="AH35">
        <f>[11]Database!$D34/[11]Database!$D$2/(D35/$D$3)</f>
        <v>1.3712410251004465</v>
      </c>
      <c r="AI35">
        <f t="shared" si="4"/>
        <v>1.2586026978377471</v>
      </c>
      <c r="AJ35">
        <f>[11]Database!$C34/[11]Database!$C$2/(D35/$D$3)</f>
        <v>0.91156875233325141</v>
      </c>
      <c r="AK35">
        <f t="shared" ref="AK35:AK66" si="12">AJ35-AVERAGE($AJ$3:$AJ$82)+0.8402</f>
        <v>0.9125353498237635</v>
      </c>
      <c r="AL35">
        <f t="shared" si="6"/>
        <v>6.1443551601403357E-2</v>
      </c>
      <c r="AM35">
        <f t="shared" si="7"/>
        <v>2.6065522561133259E-2</v>
      </c>
      <c r="AN35" s="8">
        <f>[12]Datos!$D35/$D35</f>
        <v>5668807.3574551642</v>
      </c>
      <c r="AO35">
        <f t="shared" si="8"/>
        <v>-1.1079730576139646E-2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s="1">
        <v>39600</v>
      </c>
      <c r="B36" s="6">
        <f>[1]Quarterly!$B247</f>
        <v>16943.291000000001</v>
      </c>
      <c r="C36">
        <f>[1]Quarterly!$C247</f>
        <v>5.9542826181293584E-3</v>
      </c>
      <c r="D36">
        <f>[2]Quarterly!$B247</f>
        <v>217.46299999999999</v>
      </c>
      <c r="E36">
        <f>[2]Quarterly!$C247</f>
        <v>1.8810202016416033E-2</v>
      </c>
      <c r="F36">
        <v>1.9409575205458898E-2</v>
      </c>
      <c r="G36">
        <f t="shared" si="2"/>
        <v>3.1556423465046404E-2</v>
      </c>
      <c r="H36">
        <f>[14]Sheet1!$B23/100</f>
        <v>1.4642601399999997E-2</v>
      </c>
      <c r="I36">
        <v>-2.3889976418715198E-3</v>
      </c>
      <c r="J36">
        <f t="shared" si="10"/>
        <v>2.8017188099001888E-2</v>
      </c>
      <c r="K36">
        <f>[3]Hoja2!$I$17</f>
        <v>7.374055570454896E-3</v>
      </c>
      <c r="L36" s="7">
        <f>[4]Hoja1!$B36</f>
        <v>151172.8934</v>
      </c>
      <c r="M36">
        <f>[5]Hoja1!$G36</f>
        <v>1.5607160320705304E-3</v>
      </c>
      <c r="N36">
        <f>[5]Hoja1!$H36</f>
        <v>8.095854846670969E-3</v>
      </c>
      <c r="O36">
        <f>[5]Hoja1!$I36</f>
        <v>1.0369555633495953E-2</v>
      </c>
      <c r="P36">
        <f>[5]Hoja1!$J36</f>
        <v>1.0054785770595487E-2</v>
      </c>
      <c r="Q36">
        <f>[5]Hoja1!$K36</f>
        <v>-1.3621240887269348E-3</v>
      </c>
      <c r="R36">
        <f>'[6]Inflation Quarterly and SA'!$F39</f>
        <v>68.3928206583643</v>
      </c>
      <c r="S36">
        <f t="shared" si="3"/>
        <v>2.5469050405190208E-2</v>
      </c>
      <c r="T36">
        <f>'[7]Inflation Quarterly and SA'!$C39</f>
        <v>1.1067897670572258E-2</v>
      </c>
      <c r="U36">
        <f>'[7]Inflation Quarterly and SA'!$D39</f>
        <v>5.9664966387631857E-2</v>
      </c>
      <c r="V36">
        <f>'[7]Inflation Quarterly and SA'!$E39</f>
        <v>2.3528830520934463E-2</v>
      </c>
      <c r="W36">
        <f>[8]Sheet1!$B35/100</f>
        <v>9.8534082775143528E-3</v>
      </c>
      <c r="X36" s="4">
        <f>'[9]Final database'!$C43/100</f>
        <v>9.7500000000000003E-2</v>
      </c>
      <c r="Y36" s="10">
        <v>7.0222215448458997E-2</v>
      </c>
      <c r="Z36">
        <f>'[10]Final database'!$C39</f>
        <v>-7.4930816003379586E-2</v>
      </c>
      <c r="AA36">
        <f>'[10]Final database'!$B39</f>
        <v>1767.5991208791197</v>
      </c>
      <c r="AB36">
        <f t="shared" si="11"/>
        <v>1365.3031905993791</v>
      </c>
      <c r="AC36">
        <f t="shared" si="5"/>
        <v>-8.0937721275583185E-2</v>
      </c>
      <c r="AD36">
        <v>64.311353105644699</v>
      </c>
      <c r="AE36">
        <f t="shared" si="9"/>
        <v>1.5639286957840337E-2</v>
      </c>
      <c r="AF36" s="9">
        <f>[13]Sheet1!$G36</f>
        <v>8.8252837373465898E-3</v>
      </c>
      <c r="AG36">
        <f>[11]Database!$B35/[11]Database!$B$2</f>
        <v>1.6610861837799307</v>
      </c>
      <c r="AH36">
        <f>[11]Database!$D35/[11]Database!$D$2/(D36/$D$3)</f>
        <v>1.5158053994436791</v>
      </c>
      <c r="AI36">
        <f t="shared" si="4"/>
        <v>1.4031670721809797</v>
      </c>
      <c r="AJ36">
        <f>[11]Database!$C35/[11]Database!$C$2/(D36/$D$3)</f>
        <v>0.95588781921911758</v>
      </c>
      <c r="AK36">
        <f t="shared" si="12"/>
        <v>0.95685441670962967</v>
      </c>
      <c r="AL36">
        <f t="shared" si="6"/>
        <v>0.11486100783955977</v>
      </c>
      <c r="AM36">
        <f t="shared" si="7"/>
        <v>4.8566958961562934E-2</v>
      </c>
      <c r="AN36" s="8">
        <f>[12]Datos!$D36/$D36</f>
        <v>5501450.3329829909</v>
      </c>
      <c r="AO36">
        <f t="shared" si="8"/>
        <v>-2.9522439892419094E-2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s="1">
        <v>39692</v>
      </c>
      <c r="B37" s="6">
        <f>[1]Quarterly!$B248</f>
        <v>16854.294999999998</v>
      </c>
      <c r="C37">
        <f>[1]Quarterly!$C248</f>
        <v>-5.2525805051688579E-3</v>
      </c>
      <c r="D37">
        <f>[2]Quarterly!$B248</f>
        <v>218.87700000000001</v>
      </c>
      <c r="E37">
        <f>[2]Quarterly!$C248</f>
        <v>6.5022555561176087E-3</v>
      </c>
      <c r="F37">
        <v>2.0298989447226225E-2</v>
      </c>
      <c r="G37">
        <f t="shared" si="2"/>
        <v>3.2445837706813724E-2</v>
      </c>
      <c r="H37">
        <f>[14]Sheet1!$B24/100</f>
        <v>1.74573708E-2</v>
      </c>
      <c r="I37">
        <v>7.37311489473212E-4</v>
      </c>
      <c r="J37">
        <f t="shared" si="10"/>
        <v>3.123878400636082E-2</v>
      </c>
      <c r="K37">
        <f>[3]Hoja2!$I$17</f>
        <v>7.374055570454896E-3</v>
      </c>
      <c r="L37" s="7">
        <f>[4]Hoja1!$B37</f>
        <v>152911.2647</v>
      </c>
      <c r="M37">
        <f>[5]Hoja1!$G37</f>
        <v>1.1499226223052439E-2</v>
      </c>
      <c r="N37">
        <f>[5]Hoja1!$H37</f>
        <v>1.015042292630608E-2</v>
      </c>
      <c r="O37">
        <f>[5]Hoja1!$I37</f>
        <v>-4.0326268629677919E-3</v>
      </c>
      <c r="P37">
        <f>[5]Hoja1!$J37</f>
        <v>-2.6762229107279767E-2</v>
      </c>
      <c r="Q37">
        <f>[5]Hoja1!$K37</f>
        <v>4.4893769580430565E-2</v>
      </c>
      <c r="R37">
        <f>'[6]Inflation Quarterly and SA'!$F40</f>
        <v>69.269545674710102</v>
      </c>
      <c r="S37">
        <f t="shared" si="3"/>
        <v>1.2818962690911873E-2</v>
      </c>
      <c r="T37">
        <f>'[7]Inflation Quarterly and SA'!$C40</f>
        <v>7.8015864594884743E-3</v>
      </c>
      <c r="U37">
        <f>'[7]Inflation Quarterly and SA'!$D40</f>
        <v>1.1081351108671367E-2</v>
      </c>
      <c r="V37">
        <f>'[7]Inflation Quarterly and SA'!$E40</f>
        <v>3.3705583607843925E-2</v>
      </c>
      <c r="W37">
        <f>[8]Sheet1!$B36/100</f>
        <v>9.8534082775143528E-3</v>
      </c>
      <c r="X37" s="4">
        <f>'[9]Final database'!$C44/100</f>
        <v>9.9266304347826087E-2</v>
      </c>
      <c r="Y37" s="10">
        <v>7.0222215448458997E-2</v>
      </c>
      <c r="Z37">
        <f>'[10]Final database'!$C40</f>
        <v>7.2873908942478138E-2</v>
      </c>
      <c r="AA37">
        <f>'[10]Final database'!$B40</f>
        <v>1896.4109782608691</v>
      </c>
      <c r="AB37">
        <f t="shared" si="11"/>
        <v>1455.6625787483717</v>
      </c>
      <c r="AC37">
        <f t="shared" si="5"/>
        <v>6.6182653619467624E-2</v>
      </c>
      <c r="AD37">
        <v>65.181245434533807</v>
      </c>
      <c r="AE37">
        <f t="shared" si="9"/>
        <v>1.3526263822503104E-2</v>
      </c>
      <c r="AF37" s="9">
        <f>[13]Sheet1!$G37</f>
        <v>-1.4519146752834944E-3</v>
      </c>
      <c r="AG37">
        <f>[11]Database!$B36/[11]Database!$B$2</f>
        <v>1.4788851229797422</v>
      </c>
      <c r="AH37">
        <f>[11]Database!$D36/[11]Database!$D$2/(D37/$D$3)</f>
        <v>1.5105352716885077</v>
      </c>
      <c r="AI37">
        <f t="shared" si="4"/>
        <v>1.3978969444258083</v>
      </c>
      <c r="AJ37">
        <f>[11]Database!$C36/[11]Database!$C$2/(D37/$D$3)</f>
        <v>1.0054107608674272</v>
      </c>
      <c r="AK37">
        <f t="shared" si="12"/>
        <v>1.0063773583579394</v>
      </c>
      <c r="AL37">
        <f t="shared" si="6"/>
        <v>-3.7558804362334275E-3</v>
      </c>
      <c r="AM37">
        <f t="shared" si="7"/>
        <v>5.1755983756239576E-2</v>
      </c>
      <c r="AN37" s="8">
        <f>[12]Datos!$D37/$D37</f>
        <v>5945427.2752117403</v>
      </c>
      <c r="AO37">
        <f t="shared" si="8"/>
        <v>8.0701799590366718E-2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s="1">
        <v>39783</v>
      </c>
      <c r="B38" s="6">
        <f>[1]Quarterly!$B249</f>
        <v>16485.349999999999</v>
      </c>
      <c r="C38">
        <f>[1]Quarterly!$C249</f>
        <v>-2.1890265952981158E-2</v>
      </c>
      <c r="D38">
        <f>[2]Quarterly!$B249</f>
        <v>211.398</v>
      </c>
      <c r="E38">
        <f>[2]Quarterly!$C249</f>
        <v>-3.41698762318563E-2</v>
      </c>
      <c r="F38">
        <v>1.3029762112991543E-2</v>
      </c>
      <c r="G38">
        <f t="shared" si="2"/>
        <v>2.5176610372579046E-2</v>
      </c>
      <c r="H38">
        <f>[14]Sheet1!$B25/100</f>
        <v>3.55953933E-2</v>
      </c>
      <c r="I38">
        <v>1.9152981532776898E-2</v>
      </c>
      <c r="J38">
        <f t="shared" si="10"/>
        <v>5.0215745256914301E-2</v>
      </c>
      <c r="K38">
        <f>[3]Hoja2!$I$17</f>
        <v>7.374055570454896E-3</v>
      </c>
      <c r="L38" s="7">
        <f>[4]Hoja1!$B38</f>
        <v>150691.51879999999</v>
      </c>
      <c r="M38">
        <f>[5]Hoja1!$G38</f>
        <v>-1.4516562297453905E-2</v>
      </c>
      <c r="N38">
        <f>[5]Hoja1!$H38</f>
        <v>9.8626228326232912E-3</v>
      </c>
      <c r="O38">
        <f>[5]Hoja1!$I38</f>
        <v>3.818424795857922E-3</v>
      </c>
      <c r="P38">
        <f>[5]Hoja1!$J38</f>
        <v>-7.8487278950632566E-2</v>
      </c>
      <c r="Q38">
        <f>[5]Hoja1!$K38</f>
        <v>5.2691825221996114E-2</v>
      </c>
      <c r="R38">
        <f>'[6]Inflation Quarterly and SA'!$F41</f>
        <v>70.273865394777005</v>
      </c>
      <c r="S38">
        <f t="shared" si="3"/>
        <v>1.4498719607360933E-2</v>
      </c>
      <c r="T38">
        <f>'[7]Inflation Quarterly and SA'!$C41</f>
        <v>1.3169946236965879E-2</v>
      </c>
      <c r="U38">
        <f>'[7]Inflation Quarterly and SA'!$D41</f>
        <v>2.3307281937352986E-2</v>
      </c>
      <c r="V38">
        <f>'[7]Inflation Quarterly and SA'!$E41</f>
        <v>8.3491877274495252E-3</v>
      </c>
      <c r="W38">
        <f>[8]Sheet1!$B37/100</f>
        <v>9.8534082775143528E-3</v>
      </c>
      <c r="X38" s="4">
        <f>'[9]Final database'!$C45/100</f>
        <v>9.945652173913043E-2</v>
      </c>
      <c r="Y38" s="10">
        <v>7.0222215448458997E-2</v>
      </c>
      <c r="Z38">
        <f>'[10]Final database'!$C41</f>
        <v>0.20800974105491443</v>
      </c>
      <c r="AA38">
        <f>'[10]Final database'!$B41</f>
        <v>2290.8829347826095</v>
      </c>
      <c r="AB38">
        <f t="shared" si="11"/>
        <v>1674.0961489765325</v>
      </c>
      <c r="AC38">
        <f t="shared" si="5"/>
        <v>0.15005783168237885</v>
      </c>
      <c r="AD38">
        <v>65.491024869065001</v>
      </c>
      <c r="AE38">
        <f t="shared" si="9"/>
        <v>4.7525853865790779E-3</v>
      </c>
      <c r="AF38" s="9">
        <f>[13]Sheet1!$G38</f>
        <v>-2.8253394800702436E-3</v>
      </c>
      <c r="AG38">
        <f>[11]Database!$B37/[11]Database!$B$2</f>
        <v>1.3016678582407053</v>
      </c>
      <c r="AH38">
        <f>[11]Database!$D37/[11]Database!$D$2/(D38/$D$3)</f>
        <v>1.2452114342288905</v>
      </c>
      <c r="AI38">
        <f t="shared" si="4"/>
        <v>1.1325731069661911</v>
      </c>
      <c r="AJ38">
        <f>[11]Database!$C37/[11]Database!$C$2/(D38/$D$3)</f>
        <v>0.99217896561343821</v>
      </c>
      <c r="AK38">
        <f t="shared" si="12"/>
        <v>0.9931455631039503</v>
      </c>
      <c r="AL38">
        <f t="shared" si="6"/>
        <v>-0.18980214422644726</v>
      </c>
      <c r="AM38">
        <f t="shared" si="7"/>
        <v>-1.3147946090101614E-2</v>
      </c>
      <c r="AN38" s="8">
        <f>[12]Datos!$D38/$D38</f>
        <v>5095768.3028595829</v>
      </c>
      <c r="AO38">
        <f t="shared" si="8"/>
        <v>-0.1429096569551257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s="1">
        <v>39873</v>
      </c>
      <c r="B39" s="6">
        <f>[1]Quarterly!$B250</f>
        <v>16298.262000000001</v>
      </c>
      <c r="C39">
        <f>[1]Quarterly!$C250</f>
        <v>-1.1348742974823023E-2</v>
      </c>
      <c r="D39">
        <f>[2]Quarterly!$B250</f>
        <v>212.495</v>
      </c>
      <c r="E39">
        <f>[2]Quarterly!$C250</f>
        <v>5.1892638530166568E-3</v>
      </c>
      <c r="F39">
        <v>7.4584227170751806E-3</v>
      </c>
      <c r="G39">
        <f t="shared" si="2"/>
        <v>1.9605270976662682E-2</v>
      </c>
      <c r="H39">
        <f>[14]Sheet1!$B26/100</f>
        <v>4.03549344E-2</v>
      </c>
      <c r="I39">
        <v>2.4184801254630201E-2</v>
      </c>
      <c r="J39">
        <f t="shared" si="10"/>
        <v>5.5400929812069899E-2</v>
      </c>
      <c r="K39">
        <f>[3]Hoja2!$I$17</f>
        <v>7.374055570454896E-3</v>
      </c>
      <c r="L39" s="7">
        <f>[4]Hoja1!$B39</f>
        <v>150782.416</v>
      </c>
      <c r="M39">
        <f>[5]Hoja1!$G39</f>
        <v>6.0320050341156062E-4</v>
      </c>
      <c r="N39">
        <f>[5]Hoja1!$H39</f>
        <v>-1.2628600594742911E-3</v>
      </c>
      <c r="O39">
        <f>[5]Hoja1!$I39</f>
        <v>3.0444476622960348E-2</v>
      </c>
      <c r="P39">
        <f>[5]Hoja1!$J39</f>
        <v>3.3847300766673971E-2</v>
      </c>
      <c r="Q39">
        <f>[5]Hoja1!$K39</f>
        <v>-9.0256143040294834E-2</v>
      </c>
      <c r="R39">
        <f>'[6]Inflation Quarterly and SA'!$F42</f>
        <v>70.796710072192298</v>
      </c>
      <c r="S39">
        <f t="shared" si="3"/>
        <v>7.4401013019294027E-3</v>
      </c>
      <c r="T39">
        <f>'[7]Inflation Quarterly and SA'!$C42</f>
        <v>1.10133733140787E-2</v>
      </c>
      <c r="U39">
        <f>'[7]Inflation Quarterly and SA'!$D42</f>
        <v>-5.4569139613209749E-3</v>
      </c>
      <c r="V39">
        <f>'[7]Inflation Quarterly and SA'!$E42</f>
        <v>1.1136618192210346E-2</v>
      </c>
      <c r="W39">
        <f>[8]Sheet1!$B38/100</f>
        <v>1.2272233373889163E-2</v>
      </c>
      <c r="X39" s="4">
        <f>'[9]Final database'!$C46/100</f>
        <v>8.7555555555555567E-2</v>
      </c>
      <c r="Y39" s="10">
        <v>7.0222215448458997E-2</v>
      </c>
      <c r="Z39">
        <f>'[10]Final database'!$C42</f>
        <v>5.1331716833203256E-2</v>
      </c>
      <c r="AA39">
        <f>'[10]Final database'!$B42</f>
        <v>2408.4778888888882</v>
      </c>
      <c r="AB39">
        <f t="shared" si="11"/>
        <v>1756.0980927641497</v>
      </c>
      <c r="AC39">
        <f t="shared" si="5"/>
        <v>4.8982816093179338E-2</v>
      </c>
      <c r="AD39">
        <v>66.980976557648702</v>
      </c>
      <c r="AE39">
        <f t="shared" si="9"/>
        <v>2.2750471405242667E-2</v>
      </c>
      <c r="AF39" s="9">
        <f>[13]Sheet1!$G39</f>
        <v>-1.1260043225850169E-2</v>
      </c>
      <c r="AG39">
        <f>[11]Database!$B38/[11]Database!$B$2</f>
        <v>1.3230155733645101</v>
      </c>
      <c r="AH39">
        <f>[11]Database!$D38/[11]Database!$D$2/(D39/$D$3)</f>
        <v>1.1117769554144969</v>
      </c>
      <c r="AI39">
        <f t="shared" si="4"/>
        <v>0.99913862815179755</v>
      </c>
      <c r="AJ39">
        <f>[11]Database!$C38/[11]Database!$C$2/(D39/$D$3)</f>
        <v>0.93536629758564416</v>
      </c>
      <c r="AK39">
        <f t="shared" si="12"/>
        <v>0.93633289507615625</v>
      </c>
      <c r="AL39">
        <f t="shared" si="6"/>
        <v>-0.11781533394504018</v>
      </c>
      <c r="AM39">
        <f t="shared" si="7"/>
        <v>-5.7204774545066006E-2</v>
      </c>
      <c r="AN39" s="8">
        <f>[12]Datos!$D39/$D39</f>
        <v>5413855.7702876301</v>
      </c>
      <c r="AO39">
        <f t="shared" si="8"/>
        <v>6.242188587137032E-2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s="1">
        <v>39965</v>
      </c>
      <c r="B40" s="6">
        <f>[1]Quarterly!$B251</f>
        <v>16269.145</v>
      </c>
      <c r="C40">
        <f>[1]Quarterly!$C251</f>
        <v>-1.7865095063510639E-3</v>
      </c>
      <c r="D40">
        <f>[2]Quarterly!$B251</f>
        <v>214.79</v>
      </c>
      <c r="E40">
        <f>[2]Quarterly!$C251</f>
        <v>1.0800254123626285E-2</v>
      </c>
      <c r="F40">
        <v>2.1826707768452191E-3</v>
      </c>
      <c r="G40">
        <f t="shared" si="2"/>
        <v>1.4329519036432722E-2</v>
      </c>
      <c r="H40">
        <f>[14]Sheet1!$B27/100</f>
        <v>2.6513980400000001E-2</v>
      </c>
      <c r="I40">
        <v>1.0627307808166E-2</v>
      </c>
      <c r="J40">
        <f t="shared" si="10"/>
        <v>4.1430217522850921E-2</v>
      </c>
      <c r="K40">
        <f>[3]Hoja2!$I$17</f>
        <v>7.374055570454896E-3</v>
      </c>
      <c r="L40" s="7">
        <f>[4]Hoja1!$B40</f>
        <v>152387.70600000001</v>
      </c>
      <c r="M40">
        <f>[5]Hoja1!$G40</f>
        <v>1.0646400572332126E-2</v>
      </c>
      <c r="N40">
        <f>[5]Hoja1!$H40</f>
        <v>5.3614351817554695E-3</v>
      </c>
      <c r="O40">
        <f>[5]Hoja1!$I40</f>
        <v>1.1419554223512041E-2</v>
      </c>
      <c r="P40">
        <f>[5]Hoja1!$J40</f>
        <v>-3.1469877433996984E-2</v>
      </c>
      <c r="Q40">
        <f>[5]Hoja1!$K40</f>
        <v>-8.6507099165771262E-2</v>
      </c>
      <c r="R40">
        <f>'[6]Inflation Quarterly and SA'!$F43</f>
        <v>71.033795797321304</v>
      </c>
      <c r="S40">
        <f t="shared" si="3"/>
        <v>3.3488240468695363E-3</v>
      </c>
      <c r="T40">
        <f>'[7]Inflation Quarterly and SA'!$C43</f>
        <v>8.0310002972656669E-3</v>
      </c>
      <c r="U40">
        <f>'[7]Inflation Quarterly and SA'!$D43</f>
        <v>-9.6250040377766632E-3</v>
      </c>
      <c r="V40">
        <f>'[7]Inflation Quarterly and SA'!$E43</f>
        <v>4.5272647409553279E-3</v>
      </c>
      <c r="W40">
        <f>[8]Sheet1!$B39/100</f>
        <v>1.2272233373889163E-2</v>
      </c>
      <c r="X40" s="4">
        <f>'[9]Final database'!$C47/100</f>
        <v>5.9890109890109892E-2</v>
      </c>
      <c r="Y40" s="10">
        <v>7.0222215448458997E-2</v>
      </c>
      <c r="Z40">
        <f>'[10]Final database'!$C43</f>
        <v>-7.392657706052852E-2</v>
      </c>
      <c r="AA40">
        <f>'[10]Final database'!$B43</f>
        <v>2230.4273626373647</v>
      </c>
      <c r="AB40">
        <f t="shared" si="11"/>
        <v>1638.3534061102803</v>
      </c>
      <c r="AC40">
        <f t="shared" si="5"/>
        <v>-6.7049037373838161E-2</v>
      </c>
      <c r="AD40">
        <v>67.664907612179803</v>
      </c>
      <c r="AE40">
        <f t="shared" ref="AE40:AE71" si="13">(AD40/AD39-1)</f>
        <v>1.0210825366848253E-2</v>
      </c>
      <c r="AF40" s="9">
        <f>[13]Sheet1!$G40</f>
        <v>3.3924834897121059E-3</v>
      </c>
      <c r="AG40">
        <f>[11]Database!$B39/[11]Database!$B$2</f>
        <v>1.4944522611178728</v>
      </c>
      <c r="AH40">
        <f>[11]Database!$D39/[11]Database!$D$2/(D40/$D$3)</f>
        <v>1.1979370467173347</v>
      </c>
      <c r="AI40">
        <f t="shared" si="4"/>
        <v>1.0852987194546353</v>
      </c>
      <c r="AJ40">
        <f>[11]Database!$C39/[11]Database!$C$2/(D40/$D$3)</f>
        <v>0.87236573134427597</v>
      </c>
      <c r="AK40">
        <f t="shared" si="12"/>
        <v>0.87333232883478806</v>
      </c>
      <c r="AL40">
        <f t="shared" si="6"/>
        <v>8.6234371162504653E-2</v>
      </c>
      <c r="AM40">
        <f t="shared" si="7"/>
        <v>-6.7284367101343889E-2</v>
      </c>
      <c r="AN40" s="8">
        <f>[12]Datos!$D40/$D40</f>
        <v>4703085.7375909965</v>
      </c>
      <c r="AO40">
        <f t="shared" si="8"/>
        <v>-0.13128721245170361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s="1">
        <v>40057</v>
      </c>
      <c r="B41" s="6">
        <f>[1]Quarterly!$B252</f>
        <v>16326.281000000001</v>
      </c>
      <c r="C41">
        <f>[1]Quarterly!$C252</f>
        <v>3.5119239517504841E-3</v>
      </c>
      <c r="D41">
        <f>[2]Quarterly!$B252</f>
        <v>215.86099999999999</v>
      </c>
      <c r="E41">
        <f>[2]Quarterly!$C252</f>
        <v>4.9862656548256279E-3</v>
      </c>
      <c r="F41">
        <v>-2.6872212601682251E-3</v>
      </c>
      <c r="G41">
        <f t="shared" si="2"/>
        <v>9.459626999419277E-3</v>
      </c>
      <c r="H41">
        <f>[14]Sheet1!$B28/100</f>
        <v>1.7182707299999999E-2</v>
      </c>
      <c r="I41">
        <v>1.5921128457327301E-3</v>
      </c>
      <c r="J41">
        <f t="shared" si="10"/>
        <v>3.2119638853157717E-2</v>
      </c>
      <c r="K41">
        <f>[3]Hoja2!$I$17</f>
        <v>7.374055570454896E-3</v>
      </c>
      <c r="L41" s="7">
        <f>[4]Hoja1!$B41</f>
        <v>153941.61840000001</v>
      </c>
      <c r="M41">
        <f>[5]Hoja1!$G41</f>
        <v>1.0197098183235331E-2</v>
      </c>
      <c r="N41">
        <f>[5]Hoja1!$H41</f>
        <v>5.4488354550543683E-3</v>
      </c>
      <c r="O41">
        <f>[5]Hoja1!$I41</f>
        <v>1.7553983194720679E-2</v>
      </c>
      <c r="P41">
        <f>[5]Hoja1!$J41</f>
        <v>9.0280961197908294E-3</v>
      </c>
      <c r="Q41">
        <f>[5]Hoja1!$K41</f>
        <v>-2.4091865208496488E-3</v>
      </c>
      <c r="R41">
        <f>'[6]Inflation Quarterly and SA'!$F44</f>
        <v>71.490430669518901</v>
      </c>
      <c r="S41">
        <f t="shared" si="3"/>
        <v>6.4284171649857669E-3</v>
      </c>
      <c r="T41">
        <f>'[7]Inflation Quarterly and SA'!$C44</f>
        <v>6.9098559569364948E-3</v>
      </c>
      <c r="U41">
        <f>'[7]Inflation Quarterly and SA'!$D44</f>
        <v>7.3462032891846718E-4</v>
      </c>
      <c r="V41">
        <f>'[7]Inflation Quarterly and SA'!$E44</f>
        <v>3.264228286582016E-3</v>
      </c>
      <c r="W41">
        <f>[8]Sheet1!$B40/100</f>
        <v>1.2272233373889163E-2</v>
      </c>
      <c r="X41" s="4">
        <f>'[9]Final database'!$C48/100</f>
        <v>4.4836956521739128E-2</v>
      </c>
      <c r="Y41" s="10">
        <v>7.0222215448458997E-2</v>
      </c>
      <c r="Z41">
        <f>'[10]Final database'!$C44</f>
        <v>-9.6422042806659669E-2</v>
      </c>
      <c r="AA41">
        <f>'[10]Final database'!$B44</f>
        <v>2015.3649999999998</v>
      </c>
      <c r="AB41">
        <f t="shared" si="11"/>
        <v>1478.2587281406413</v>
      </c>
      <c r="AC41">
        <f t="shared" si="5"/>
        <v>-9.7716815781358157E-2</v>
      </c>
      <c r="AD41">
        <v>68.437512030964697</v>
      </c>
      <c r="AE41">
        <f t="shared" si="13"/>
        <v>1.1418096115833887E-2</v>
      </c>
      <c r="AF41" s="9">
        <f>[13]Sheet1!$G41</f>
        <v>-1.0739852624577773E-2</v>
      </c>
      <c r="AG41">
        <f>[11]Database!$B40/[11]Database!$B$2</f>
        <v>1.5170564189009583</v>
      </c>
      <c r="AH41">
        <f>[11]Database!$D40/[11]Database!$D$2/(D41/$D$3)</f>
        <v>1.2643791789243415</v>
      </c>
      <c r="AI41">
        <f t="shared" si="4"/>
        <v>1.1517408516616421</v>
      </c>
      <c r="AJ41">
        <f>[11]Database!$C40/[11]Database!$C$2/(D41/$D$3)</f>
        <v>0.88489287800941308</v>
      </c>
      <c r="AK41">
        <f t="shared" si="12"/>
        <v>0.88585947549992516</v>
      </c>
      <c r="AL41">
        <f t="shared" si="6"/>
        <v>6.1220133237044783E-2</v>
      </c>
      <c r="AM41">
        <f t="shared" si="7"/>
        <v>1.4344077565353608E-2</v>
      </c>
      <c r="AN41" s="8">
        <f>[12]Datos!$D41/$D41</f>
        <v>4285904.195175794</v>
      </c>
      <c r="AO41">
        <f t="shared" si="8"/>
        <v>-8.8703792720753238E-2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s="1">
        <v>40148</v>
      </c>
      <c r="B42" s="6">
        <f>[1]Quarterly!$B253</f>
        <v>16502.754000000001</v>
      </c>
      <c r="C42">
        <f>[1]Quarterly!$C253</f>
        <v>1.0809136508185713E-2</v>
      </c>
      <c r="D42">
        <f>[2]Quarterly!$B253</f>
        <v>217.34700000000001</v>
      </c>
      <c r="E42">
        <f>[2]Quarterly!$C253</f>
        <v>6.8840596494967876E-3</v>
      </c>
      <c r="F42">
        <v>-4.1300133479964824E-3</v>
      </c>
      <c r="G42">
        <f t="shared" si="2"/>
        <v>8.0168349115910184E-3</v>
      </c>
      <c r="H42">
        <f>[14]Sheet1!$B29/100</f>
        <v>1.5183646899999998E-2</v>
      </c>
      <c r="I42">
        <v>-1.03458047701135E-4</v>
      </c>
      <c r="J42">
        <f t="shared" si="10"/>
        <v>3.0372388654462901E-2</v>
      </c>
      <c r="K42">
        <f>[3]Hoja2!$I$17</f>
        <v>7.374055570454896E-3</v>
      </c>
      <c r="L42" s="7">
        <f>[4]Hoja1!$B42</f>
        <v>155504.2597</v>
      </c>
      <c r="M42">
        <f>[5]Hoja1!$G42</f>
        <v>1.0150869636433413E-2</v>
      </c>
      <c r="N42">
        <f>[5]Hoja1!$H42</f>
        <v>8.2301114437912659E-3</v>
      </c>
      <c r="O42">
        <f>[5]Hoja1!$I42</f>
        <v>-2.798200416997132E-2</v>
      </c>
      <c r="P42">
        <f>[5]Hoja1!$J42</f>
        <v>2.3901783380321673E-2</v>
      </c>
      <c r="Q42">
        <f>[5]Hoja1!$K42</f>
        <v>5.3802947969995518E-2</v>
      </c>
      <c r="R42">
        <f>'[6]Inflation Quarterly and SA'!$F45</f>
        <v>71.631274751121097</v>
      </c>
      <c r="S42">
        <f t="shared" si="3"/>
        <v>1.9701109684635565E-3</v>
      </c>
      <c r="T42">
        <f>'[7]Inflation Quarterly and SA'!$C45</f>
        <v>3.8741006098776953E-3</v>
      </c>
      <c r="U42">
        <f>'[7]Inflation Quarterly and SA'!$D45</f>
        <v>-1.1559808191591303E-2</v>
      </c>
      <c r="V42">
        <f>'[7]Inflation Quarterly and SA'!$E45</f>
        <v>1.3264476627727007E-2</v>
      </c>
      <c r="W42">
        <f>[8]Sheet1!$B41/100</f>
        <v>1.2272233373889163E-2</v>
      </c>
      <c r="X42" s="4">
        <f>'[9]Final database'!$C49/100</f>
        <v>3.7934782608695657E-2</v>
      </c>
      <c r="Y42" s="10">
        <v>4.8714639305412699E-2</v>
      </c>
      <c r="Z42">
        <f>'[10]Final database'!$C45</f>
        <v>-2.4838525851233806E-2</v>
      </c>
      <c r="AA42">
        <f>'[10]Final database'!$B45</f>
        <v>1965.306304347828</v>
      </c>
      <c r="AB42">
        <f t="shared" si="11"/>
        <v>1448.6106906555362</v>
      </c>
      <c r="AC42">
        <f t="shared" si="5"/>
        <v>-2.0056054410987012E-2</v>
      </c>
      <c r="AD42">
        <v>69.199861858612906</v>
      </c>
      <c r="AE42">
        <f t="shared" si="13"/>
        <v>1.1139356253969002E-2</v>
      </c>
      <c r="AF42" s="9">
        <f>[13]Sheet1!$G42</f>
        <v>-9.9086784031595654E-3</v>
      </c>
      <c r="AG42">
        <f>[11]Database!$B41/[11]Database!$B$2</f>
        <v>1.5666887599826134</v>
      </c>
      <c r="AH42">
        <f>[11]Database!$D41/[11]Database!$D$2/(D42/$D$3)</f>
        <v>1.3489702650771471</v>
      </c>
      <c r="AI42">
        <f t="shared" si="4"/>
        <v>1.2363319378144477</v>
      </c>
      <c r="AJ42">
        <f>[11]Database!$C41/[11]Database!$C$2/(D42/$D$3)</f>
        <v>0.87992471329855604</v>
      </c>
      <c r="AK42">
        <f t="shared" si="12"/>
        <v>0.88089131078906813</v>
      </c>
      <c r="AL42">
        <f t="shared" si="6"/>
        <v>7.3446284405701334E-2</v>
      </c>
      <c r="AM42">
        <f t="shared" si="7"/>
        <v>-5.6082988874204265E-3</v>
      </c>
      <c r="AN42" s="8">
        <f>[12]Datos!$D42/$D42</f>
        <v>4621767.8046659026</v>
      </c>
      <c r="AO42">
        <f t="shared" si="8"/>
        <v>7.8364703034695893E-2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s="1">
        <v>40238</v>
      </c>
      <c r="B43" s="6">
        <f>[1]Quarterly!$B254</f>
        <v>16582.71</v>
      </c>
      <c r="C43">
        <f>[1]Quarterly!$C254</f>
        <v>4.8450095056860043E-3</v>
      </c>
      <c r="D43">
        <f>[2]Quarterly!$B254</f>
        <v>217.35300000000001</v>
      </c>
      <c r="E43">
        <f>[2]Quarterly!$C254</f>
        <v>2.7605626026661056E-5</v>
      </c>
      <c r="F43">
        <v>-4.8957921098834265E-3</v>
      </c>
      <c r="G43">
        <f t="shared" si="2"/>
        <v>7.2510561497040743E-3</v>
      </c>
      <c r="H43">
        <f>[14]Sheet1!$B30/100</f>
        <v>1.5195605890269153E-2</v>
      </c>
      <c r="I43">
        <v>2.1319964230426901E-4</v>
      </c>
      <c r="J43">
        <f t="shared" si="10"/>
        <v>3.0698697754202087E-2</v>
      </c>
      <c r="K43">
        <f>[3]Hoja2!$I$17</f>
        <v>7.374055570454896E-3</v>
      </c>
      <c r="L43" s="7">
        <f>[4]Hoja1!$B43</f>
        <v>156633.97769999999</v>
      </c>
      <c r="M43">
        <f>[5]Hoja1!$G43</f>
        <v>7.2648685134377722E-3</v>
      </c>
      <c r="N43">
        <f>[5]Hoja1!$H43</f>
        <v>2.0059075844088392E-2</v>
      </c>
      <c r="O43">
        <f>[5]Hoja1!$I43</f>
        <v>2.9926176418773043E-2</v>
      </c>
      <c r="P43">
        <f>[5]Hoja1!$J43</f>
        <v>-1.6190579796606763E-2</v>
      </c>
      <c r="Q43">
        <f>[5]Hoja1!$K43</f>
        <v>3.5469580127748701E-2</v>
      </c>
      <c r="R43">
        <f>'[6]Inflation Quarterly and SA'!$F46</f>
        <v>72.123278537750096</v>
      </c>
      <c r="S43">
        <f t="shared" si="3"/>
        <v>6.8685610906471517E-3</v>
      </c>
      <c r="T43">
        <f>'[7]Inflation Quarterly and SA'!$C46</f>
        <v>4.0122279668477479E-3</v>
      </c>
      <c r="U43">
        <f>'[7]Inflation Quarterly and SA'!$D46</f>
        <v>1.1169490896330903E-2</v>
      </c>
      <c r="V43">
        <f>'[7]Inflation Quarterly and SA'!$E46</f>
        <v>1.4630969377189551E-2</v>
      </c>
      <c r="W43">
        <f>[8]Sheet1!$B42/100</f>
        <v>7.4170712131904626E-3</v>
      </c>
      <c r="X43" s="4">
        <f>'[9]Final database'!$C50/100</f>
        <v>3.5000000000000003E-2</v>
      </c>
      <c r="Y43" s="10">
        <v>4.8714639305412699E-2</v>
      </c>
      <c r="Z43">
        <f>'[10]Final database'!$C46</f>
        <v>-8.8440688911323173E-3</v>
      </c>
      <c r="AA43">
        <f>'[10]Final database'!$B46</f>
        <v>1947.9249999999993</v>
      </c>
      <c r="AB43">
        <f t="shared" si="11"/>
        <v>1426.0438447775464</v>
      </c>
      <c r="AC43">
        <f t="shared" si="5"/>
        <v>-1.5578268214890612E-2</v>
      </c>
      <c r="AD43">
        <v>69.5638571660362</v>
      </c>
      <c r="AE43">
        <f t="shared" si="13"/>
        <v>5.2600582955930619E-3</v>
      </c>
      <c r="AF43" s="9">
        <f>[13]Sheet1!$G43</f>
        <v>8.270369597076499E-3</v>
      </c>
      <c r="AG43">
        <f>[11]Database!$B42/[11]Database!$B$2</f>
        <v>1.6321796832481472</v>
      </c>
      <c r="AH43">
        <f>[11]Database!$D42/[11]Database!$D$2/(D43/$D$3)</f>
        <v>1.4095650948126419</v>
      </c>
      <c r="AI43">
        <f t="shared" si="4"/>
        <v>1.2969267675499425</v>
      </c>
      <c r="AJ43">
        <f>[11]Database!$C42/[11]Database!$C$2/(D43/$D$3)</f>
        <v>0.89709558976165249</v>
      </c>
      <c r="AK43">
        <f t="shared" si="12"/>
        <v>0.89806218725216458</v>
      </c>
      <c r="AL43">
        <f t="shared" si="6"/>
        <v>4.9011780640895397E-2</v>
      </c>
      <c r="AM43">
        <f t="shared" si="7"/>
        <v>1.9492616458794965E-2</v>
      </c>
      <c r="AN43" s="8">
        <f>[12]Datos!$D43/$D43</f>
        <v>4394547.810920815</v>
      </c>
      <c r="AO43">
        <f t="shared" si="8"/>
        <v>-4.9163005011999439E-2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s="1">
        <v>40330</v>
      </c>
      <c r="B44" s="6">
        <f>[1]Quarterly!$B255</f>
        <v>16743.162</v>
      </c>
      <c r="C44">
        <f>[1]Quarterly!$C255</f>
        <v>9.6758611831240238E-3</v>
      </c>
      <c r="D44">
        <f>[2]Quarterly!$B255</f>
        <v>217.19900000000001</v>
      </c>
      <c r="E44">
        <f>[2]Quarterly!$C255</f>
        <v>-7.0852484207717392E-4</v>
      </c>
      <c r="F44">
        <v>-4.9713867729681855E-3</v>
      </c>
      <c r="G44">
        <f t="shared" si="2"/>
        <v>7.1754614866193153E-3</v>
      </c>
      <c r="H44">
        <f>[14]Sheet1!$B31/100</f>
        <v>1.5321856637806634E-2</v>
      </c>
      <c r="I44">
        <v>6.3922209146863795E-4</v>
      </c>
      <c r="J44">
        <f t="shared" si="10"/>
        <v>3.1137704941594402E-2</v>
      </c>
      <c r="K44">
        <f>[3]Hoja2!$I$17</f>
        <v>7.374055570454896E-3</v>
      </c>
      <c r="L44" s="7">
        <f>[4]Hoja1!$B44</f>
        <v>159160.5619</v>
      </c>
      <c r="M44">
        <f>[5]Hoja1!$G44</f>
        <v>1.6130498868126564E-2</v>
      </c>
      <c r="N44">
        <f>[5]Hoja1!$H44</f>
        <v>1.1579386489495525E-2</v>
      </c>
      <c r="O44">
        <f>[5]Hoja1!$I44</f>
        <v>4.6417372119621492E-2</v>
      </c>
      <c r="P44">
        <f>[5]Hoja1!$J44</f>
        <v>2.9092636209589129E-2</v>
      </c>
      <c r="Q44">
        <f>[5]Hoja1!$K44</f>
        <v>3.6449509793294421E-2</v>
      </c>
      <c r="R44">
        <f>'[6]Inflation Quarterly and SA'!$F47</f>
        <v>72.673988637878395</v>
      </c>
      <c r="S44">
        <f t="shared" si="3"/>
        <v>7.6356775689288003E-3</v>
      </c>
      <c r="T44">
        <f>'[7]Inflation Quarterly and SA'!$C47</f>
        <v>5.1487894740558371E-3</v>
      </c>
      <c r="U44">
        <f>'[7]Inflation Quarterly and SA'!$D47</f>
        <v>5.8487521325489844E-3</v>
      </c>
      <c r="V44">
        <f>'[7]Inflation Quarterly and SA'!$E47</f>
        <v>1.9548523812532137E-2</v>
      </c>
      <c r="W44">
        <f>[8]Sheet1!$B43/100</f>
        <v>7.4170712131904626E-3</v>
      </c>
      <c r="X44" s="4">
        <f>'[9]Final database'!$C51/100</f>
        <v>3.1758241758241754E-2</v>
      </c>
      <c r="Y44" s="10">
        <v>4.8714639305412699E-2</v>
      </c>
      <c r="Z44">
        <f>'[10]Final database'!$C47</f>
        <v>8.9734822078191279E-4</v>
      </c>
      <c r="AA44">
        <f>'[10]Final database'!$B47</f>
        <v>1949.672967032966</v>
      </c>
      <c r="AB44">
        <f t="shared" si="11"/>
        <v>1415.5038773202959</v>
      </c>
      <c r="AC44">
        <f t="shared" si="5"/>
        <v>-7.3910542763814258E-3</v>
      </c>
      <c r="AD44">
        <v>70.404875580088998</v>
      </c>
      <c r="AE44">
        <f t="shared" si="13"/>
        <v>1.2089876098236418E-2</v>
      </c>
      <c r="AF44" s="9">
        <f>[13]Sheet1!$G44</f>
        <v>-8.1934637768575902E-3</v>
      </c>
      <c r="AG44">
        <f>[11]Database!$B43/[11]Database!$B$2</f>
        <v>1.6390574269639469</v>
      </c>
      <c r="AH44">
        <f>[11]Database!$D43/[11]Database!$D$2/(D44/$D$3)</f>
        <v>1.4168298278993234</v>
      </c>
      <c r="AI44">
        <f t="shared" si="4"/>
        <v>1.304191500636624</v>
      </c>
      <c r="AJ44">
        <f>[11]Database!$C43/[11]Database!$C$2/(D44/$D$3)</f>
        <v>0.88756702551756705</v>
      </c>
      <c r="AK44">
        <f t="shared" si="12"/>
        <v>0.88853362300807914</v>
      </c>
      <c r="AL44">
        <f t="shared" si="6"/>
        <v>5.6014983023331411E-3</v>
      </c>
      <c r="AM44">
        <f t="shared" si="7"/>
        <v>-1.0610138562052507E-2</v>
      </c>
      <c r="AN44" s="8">
        <f>[12]Datos!$D44/$D44</f>
        <v>4543059.0592486747</v>
      </c>
      <c r="AO44">
        <f t="shared" si="8"/>
        <v>3.3794432264178997E-2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s="1">
        <v>40422</v>
      </c>
      <c r="B45" s="6">
        <f>[1]Quarterly!$B256</f>
        <v>16872.266</v>
      </c>
      <c r="C45">
        <f>[1]Quarterly!$C256</f>
        <v>7.7108493604731709E-3</v>
      </c>
      <c r="D45">
        <f>[2]Quarterly!$B256</f>
        <v>218.27500000000001</v>
      </c>
      <c r="E45">
        <f>[2]Quarterly!$C256</f>
        <v>4.9539822927360255E-3</v>
      </c>
      <c r="F45">
        <v>-6.9463932045362E-3</v>
      </c>
      <c r="G45">
        <f t="shared" si="2"/>
        <v>5.2004550550513035E-3</v>
      </c>
      <c r="H45">
        <f>[14]Sheet1!$B32/100</f>
        <v>1.2784192424242429E-2</v>
      </c>
      <c r="I45">
        <v>-1.6098687742647699E-3</v>
      </c>
      <c r="J45">
        <f t="shared" si="10"/>
        <v>2.8820064035364412E-2</v>
      </c>
      <c r="K45">
        <f>[3]Hoja2!$I$17</f>
        <v>7.374055570454896E-3</v>
      </c>
      <c r="L45" s="7">
        <f>[4]Hoja1!$B45</f>
        <v>160349.82680000001</v>
      </c>
      <c r="M45">
        <f>[5]Hoja1!$G45</f>
        <v>7.4721079506316901E-3</v>
      </c>
      <c r="N45">
        <f>[5]Hoja1!$H45</f>
        <v>1.5380686624871354E-2</v>
      </c>
      <c r="O45">
        <f>[5]Hoja1!$I45</f>
        <v>-2.5910745687258707E-3</v>
      </c>
      <c r="P45">
        <f>[5]Hoja1!$J45</f>
        <v>-9.4576834818939082E-3</v>
      </c>
      <c r="Q45">
        <f>[5]Hoja1!$K45</f>
        <v>3.0909971853416707E-2</v>
      </c>
      <c r="R45">
        <f>'[6]Inflation Quarterly and SA'!$F48</f>
        <v>73.085086702826899</v>
      </c>
      <c r="S45">
        <f t="shared" si="3"/>
        <v>5.6567428409211029E-3</v>
      </c>
      <c r="T45">
        <f>'[7]Inflation Quarterly and SA'!$C48</f>
        <v>5.7015016287487175E-3</v>
      </c>
      <c r="U45">
        <f>'[7]Inflation Quarterly and SA'!$D48</f>
        <v>-5.6415720395774915E-4</v>
      </c>
      <c r="V45">
        <f>'[7]Inflation Quarterly and SA'!$E48</f>
        <v>7.9631752411675194E-3</v>
      </c>
      <c r="W45">
        <f>[8]Sheet1!$B44/100</f>
        <v>7.4170712131904626E-3</v>
      </c>
      <c r="X45" s="4">
        <f>'[9]Final database'!$C52/100</f>
        <v>0.03</v>
      </c>
      <c r="Y45" s="10">
        <v>4.8714639305412699E-2</v>
      </c>
      <c r="Z45">
        <f>'[10]Final database'!$C48</f>
        <v>-5.9278464214826965E-2</v>
      </c>
      <c r="AA45">
        <f>'[10]Final database'!$B48</f>
        <v>1834.0993478260868</v>
      </c>
      <c r="AB45">
        <f t="shared" si="11"/>
        <v>1330.664452724862</v>
      </c>
      <c r="AC45">
        <f t="shared" si="5"/>
        <v>-5.9935847548538201E-2</v>
      </c>
      <c r="AD45">
        <v>71.073090543909402</v>
      </c>
      <c r="AE45">
        <f t="shared" si="13"/>
        <v>9.49103252175032E-3</v>
      </c>
      <c r="AF45" s="9">
        <f>[13]Sheet1!$G45</f>
        <v>1.239259954848082E-3</v>
      </c>
      <c r="AG45">
        <f>[11]Database!$B44/[11]Database!$B$2</f>
        <v>1.6244161914241926</v>
      </c>
      <c r="AH45">
        <f>[11]Database!$D44/[11]Database!$D$2/(D45/$D$3)</f>
        <v>1.390154984951393</v>
      </c>
      <c r="AI45">
        <f t="shared" si="4"/>
        <v>1.2775166576886936</v>
      </c>
      <c r="AJ45">
        <f>[11]Database!$C44/[11]Database!$C$2/(D45/$D$3)</f>
        <v>0.88352911039820903</v>
      </c>
      <c r="AK45">
        <f t="shared" si="12"/>
        <v>0.88449570788872112</v>
      </c>
      <c r="AL45">
        <f t="shared" si="6"/>
        <v>-2.0453164228496745E-2</v>
      </c>
      <c r="AM45">
        <f t="shared" si="7"/>
        <v>-4.5444708166336722E-3</v>
      </c>
      <c r="AN45" s="8">
        <f>[12]Datos!$D45/$D45</f>
        <v>4604445.6287080515</v>
      </c>
      <c r="AO45">
        <f t="shared" si="8"/>
        <v>1.3512166286812288E-2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s="1">
        <v>40513</v>
      </c>
      <c r="B46" s="6">
        <f>[1]Quarterly!$B257</f>
        <v>16960.864000000001</v>
      </c>
      <c r="C46">
        <f>[1]Quarterly!$C257</f>
        <v>5.2511026082686652E-3</v>
      </c>
      <c r="D46">
        <f>[2]Quarterly!$B257</f>
        <v>220.47200000000001</v>
      </c>
      <c r="E46">
        <f>[2]Quarterly!$C257</f>
        <v>1.0065284618027803E-2</v>
      </c>
      <c r="F46">
        <v>-9.4533022070867941E-3</v>
      </c>
      <c r="G46">
        <f t="shared" si="2"/>
        <v>2.6935460525007102E-3</v>
      </c>
      <c r="H46">
        <f>[14]Sheet1!$B33/100</f>
        <v>1.0748663702239789E-2</v>
      </c>
      <c r="I46">
        <v>-3.3746895427599001E-3</v>
      </c>
      <c r="J46">
        <f t="shared" si="10"/>
        <v>2.70014532946663E-2</v>
      </c>
      <c r="K46">
        <f>[3]Hoja2!$I$17</f>
        <v>7.374055570454896E-3</v>
      </c>
      <c r="L46" s="7">
        <f>[4]Hoja1!$B46</f>
        <v>164006.6335</v>
      </c>
      <c r="M46">
        <f>[5]Hoja1!$G46</f>
        <v>2.2805180229854782E-2</v>
      </c>
      <c r="N46">
        <f>[5]Hoja1!$H46</f>
        <v>1.2720756397452515E-2</v>
      </c>
      <c r="O46">
        <f>[5]Hoja1!$I46</f>
        <v>6.4100579307292627E-2</v>
      </c>
      <c r="P46">
        <f>[5]Hoja1!$J46</f>
        <v>2.3261638079277835E-2</v>
      </c>
      <c r="Q46">
        <f>[5]Hoja1!$K46</f>
        <v>4.239309486366416E-2</v>
      </c>
      <c r="R46">
        <f>'[6]Inflation Quarterly and SA'!$F49</f>
        <v>73.851694355846305</v>
      </c>
      <c r="S46">
        <f t="shared" si="3"/>
        <v>1.0489248731913481E-2</v>
      </c>
      <c r="T46">
        <f>'[7]Inflation Quarterly and SA'!$C49</f>
        <v>5.2222660053318215E-3</v>
      </c>
      <c r="U46">
        <f>'[7]Inflation Quarterly and SA'!$D49</f>
        <v>2.0284196691139122E-2</v>
      </c>
      <c r="V46">
        <f>'[7]Inflation Quarterly and SA'!$E49</f>
        <v>2.0234991803532942E-2</v>
      </c>
      <c r="W46">
        <f>[8]Sheet1!$B45/100</f>
        <v>7.4170712131904626E-3</v>
      </c>
      <c r="X46" s="4">
        <f>'[9]Final database'!$C53/100</f>
        <v>0.03</v>
      </c>
      <c r="Y46" s="10">
        <v>4.8714639305412699E-2</v>
      </c>
      <c r="Z46">
        <f>'[10]Final database'!$C49</f>
        <v>1.6663610631305392E-2</v>
      </c>
      <c r="AA46">
        <f>'[10]Final database'!$B49</f>
        <v>1864.662065217392</v>
      </c>
      <c r="AB46">
        <f t="shared" si="11"/>
        <v>1352.2705259374329</v>
      </c>
      <c r="AC46">
        <f t="shared" si="5"/>
        <v>1.6237055982315507E-2</v>
      </c>
      <c r="AD46">
        <v>71.921568261835205</v>
      </c>
      <c r="AE46">
        <f t="shared" si="13"/>
        <v>1.1938100783750238E-2</v>
      </c>
      <c r="AF46" s="9">
        <f>[13]Sheet1!$G46</f>
        <v>1.4565985659976244E-2</v>
      </c>
      <c r="AG46">
        <f>[11]Database!$B45/[11]Database!$B$2</f>
        <v>1.7180978342548663</v>
      </c>
      <c r="AH46">
        <f>[11]Database!$D45/[11]Database!$D$2/(D46/$D$3)</f>
        <v>1.5023125883839943</v>
      </c>
      <c r="AI46">
        <f t="shared" si="4"/>
        <v>1.3896742611212949</v>
      </c>
      <c r="AJ46">
        <f>[11]Database!$C45/[11]Database!$C$2/(D46/$D$3)</f>
        <v>0.90642474231956816</v>
      </c>
      <c r="AK46">
        <f t="shared" si="12"/>
        <v>0.90739133981008024</v>
      </c>
      <c r="AL46">
        <f t="shared" si="6"/>
        <v>8.7793456748751053E-2</v>
      </c>
      <c r="AM46">
        <f t="shared" si="7"/>
        <v>2.5885520661271144E-2</v>
      </c>
      <c r="AN46" s="8">
        <f>[12]Datos!$D46/$D46</f>
        <v>4759736.3630616134</v>
      </c>
      <c r="AO46">
        <f t="shared" si="8"/>
        <v>3.372626085219621E-2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s="1">
        <v>40603</v>
      </c>
      <c r="B47" s="6">
        <f>[1]Quarterly!$B258</f>
        <v>16920.632000000001</v>
      </c>
      <c r="C47">
        <f>[1]Quarterly!$C258</f>
        <v>-2.3720489710901127E-3</v>
      </c>
      <c r="D47">
        <f>[2]Quarterly!$B258</f>
        <v>223.04599999999999</v>
      </c>
      <c r="E47">
        <f>[2]Quarterly!$C258</f>
        <v>1.1674951921332388E-2</v>
      </c>
      <c r="F47">
        <v>-1.0313321856717118E-2</v>
      </c>
      <c r="G47">
        <f t="shared" si="2"/>
        <v>1.8335264028703849E-3</v>
      </c>
      <c r="H47">
        <f>[14]Sheet1!$B34/100</f>
        <v>1.1522178002070393E-2</v>
      </c>
      <c r="I47">
        <v>-2.3539986338967402E-3</v>
      </c>
      <c r="J47">
        <f t="shared" si="10"/>
        <v>2.8053253841740622E-2</v>
      </c>
      <c r="K47">
        <f>[3]Hoja2!$I$17</f>
        <v>7.374055570454896E-3</v>
      </c>
      <c r="L47" s="7">
        <f>[4]Hoja1!$B47</f>
        <v>167166.51759999999</v>
      </c>
      <c r="M47">
        <f>[5]Hoja1!$G47</f>
        <v>1.9266806668524206E-2</v>
      </c>
      <c r="N47">
        <f>[5]Hoja1!$H47</f>
        <v>6.7058678493230328E-3</v>
      </c>
      <c r="O47">
        <f>[5]Hoja1!$I47</f>
        <v>2.0838322521149921E-2</v>
      </c>
      <c r="P47">
        <f>[5]Hoja1!$J47</f>
        <v>7.9916249528019678E-2</v>
      </c>
      <c r="Q47">
        <f>[5]Hoja1!$K47</f>
        <v>6.9678024767555913E-2</v>
      </c>
      <c r="R47">
        <f>'[6]Inflation Quarterly and SA'!$F50</f>
        <v>74.457688243552298</v>
      </c>
      <c r="S47">
        <f t="shared" si="3"/>
        <v>8.2055515853987071E-3</v>
      </c>
      <c r="T47">
        <f>'[7]Inflation Quarterly and SA'!$C50</f>
        <v>5.3382016232483842E-3</v>
      </c>
      <c r="U47">
        <f>'[7]Inflation Quarterly and SA'!$D50</f>
        <v>9.562943693051329E-3</v>
      </c>
      <c r="V47">
        <f>'[7]Inflation Quarterly and SA'!$E50</f>
        <v>1.8187395968059406E-2</v>
      </c>
      <c r="W47">
        <f>[8]Sheet1!$B46/100</f>
        <v>7.4170712131904626E-3</v>
      </c>
      <c r="X47" s="4">
        <f>'[9]Final database'!$C54/100</f>
        <v>3.1166666666666665E-2</v>
      </c>
      <c r="Y47" s="10">
        <v>4.8714639305412699E-2</v>
      </c>
      <c r="Z47">
        <f>'[10]Final database'!$C50</f>
        <v>6.5692816766427242E-3</v>
      </c>
      <c r="AA47">
        <f>'[10]Final database'!$B50</f>
        <v>1876.9115555555554</v>
      </c>
      <c r="AB47">
        <f t="shared" si="11"/>
        <v>1365.8379255497043</v>
      </c>
      <c r="AC47">
        <f t="shared" si="5"/>
        <v>1.003305133997956E-2</v>
      </c>
      <c r="AD47">
        <v>72.561123534496005</v>
      </c>
      <c r="AE47">
        <f t="shared" si="13"/>
        <v>8.8923988744580296E-3</v>
      </c>
      <c r="AF47" s="9">
        <f>[13]Sheet1!$G47</f>
        <v>-1.3006320698754292E-2</v>
      </c>
      <c r="AG47">
        <f>[11]Database!$B46/[11]Database!$B$2</f>
        <v>1.8927722866748411</v>
      </c>
      <c r="AH47">
        <f>[11]Database!$D46/[11]Database!$D$2/(D47/$D$3)</f>
        <v>1.6309985653181394</v>
      </c>
      <c r="AI47">
        <f t="shared" si="4"/>
        <v>1.51836023805544</v>
      </c>
      <c r="AJ47">
        <f>[11]Database!$C46/[11]Database!$C$2/(D47/$D$3)</f>
        <v>0.93119800186943169</v>
      </c>
      <c r="AK47">
        <f t="shared" si="12"/>
        <v>0.93216459935994378</v>
      </c>
      <c r="AL47">
        <f t="shared" si="6"/>
        <v>9.2601540184180653E-2</v>
      </c>
      <c r="AM47">
        <f t="shared" si="7"/>
        <v>2.730162661134572E-2</v>
      </c>
      <c r="AN47" s="8">
        <f>[12]Datos!$D47/$D47</f>
        <v>4583435.3040628396</v>
      </c>
      <c r="AO47">
        <f t="shared" si="8"/>
        <v>-3.7040089103878682E-2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s="1">
        <v>40695</v>
      </c>
      <c r="B48" s="6">
        <f>[1]Quarterly!$B259</f>
        <v>17035.114000000001</v>
      </c>
      <c r="C48">
        <f>[1]Quarterly!$C259</f>
        <v>6.7658229314366825E-3</v>
      </c>
      <c r="D48">
        <f>[2]Quarterly!$B259</f>
        <v>224.80600000000001</v>
      </c>
      <c r="E48">
        <f>[2]Quarterly!$C259</f>
        <v>7.8907489934811892E-3</v>
      </c>
      <c r="F48">
        <v>-1.1095263407985032E-2</v>
      </c>
      <c r="G48">
        <f t="shared" si="2"/>
        <v>1.0515848516024703E-3</v>
      </c>
      <c r="H48">
        <f>[14]Sheet1!$B35/100</f>
        <v>1.0372364430014429E-2</v>
      </c>
      <c r="I48">
        <v>-3.2837202865910798E-3</v>
      </c>
      <c r="J48">
        <f t="shared" si="10"/>
        <v>2.7095195202793798E-2</v>
      </c>
      <c r="K48">
        <f>[3]Hoja2!$I$17</f>
        <v>7.374055570454896E-3</v>
      </c>
      <c r="L48" s="7">
        <f>[4]Hoja1!$B48</f>
        <v>169759.65299999999</v>
      </c>
      <c r="M48">
        <f>[5]Hoja1!$G48</f>
        <v>1.5512289405973823E-2</v>
      </c>
      <c r="N48">
        <f>[5]Hoja1!$H48</f>
        <v>2.6340521046951171E-2</v>
      </c>
      <c r="O48">
        <f>[5]Hoja1!$I48</f>
        <v>1.6606629651305438E-2</v>
      </c>
      <c r="P48">
        <f>[5]Hoja1!$J48</f>
        <v>1.7373823281757961E-2</v>
      </c>
      <c r="Q48">
        <f>[5]Hoja1!$K48</f>
        <v>5.9377569017124543E-2</v>
      </c>
      <c r="R48">
        <f>'[6]Inflation Quarterly and SA'!$F51</f>
        <v>75.057930361572204</v>
      </c>
      <c r="S48">
        <f t="shared" si="3"/>
        <v>8.0615196654576504E-3</v>
      </c>
      <c r="T48">
        <f>'[7]Inflation Quarterly and SA'!$C51</f>
        <v>6.813449127502258E-3</v>
      </c>
      <c r="U48">
        <f>'[7]Inflation Quarterly and SA'!$D51</f>
        <v>9.0880577478440472E-3</v>
      </c>
      <c r="V48">
        <f>'[7]Inflation Quarterly and SA'!$E51</f>
        <v>1.142520820288162E-2</v>
      </c>
      <c r="W48">
        <f>[8]Sheet1!$B47/100</f>
        <v>7.4170712131904626E-3</v>
      </c>
      <c r="X48" s="4">
        <f>'[9]Final database'!$C55/100</f>
        <v>3.7802197802197804E-2</v>
      </c>
      <c r="Y48" s="10">
        <v>4.8714639305412699E-2</v>
      </c>
      <c r="Z48">
        <f>'[10]Final database'!$C51</f>
        <v>-4.2116075596727809E-2</v>
      </c>
      <c r="AA48">
        <f>'[10]Final database'!$B51</f>
        <v>1797.8634065934057</v>
      </c>
      <c r="AB48">
        <f t="shared" si="11"/>
        <v>1308.0925572453548</v>
      </c>
      <c r="AC48">
        <f t="shared" si="5"/>
        <v>-4.2278345932669104E-2</v>
      </c>
      <c r="AD48">
        <v>73.144583683608204</v>
      </c>
      <c r="AE48">
        <f t="shared" si="13"/>
        <v>8.0409470070403888E-3</v>
      </c>
      <c r="AF48" s="9">
        <f>[13]Sheet1!$G48</f>
        <v>-2.5678968132579749E-3</v>
      </c>
      <c r="AG48">
        <f>[11]Database!$B47/[11]Database!$B$2</f>
        <v>1.9005040477912702</v>
      </c>
      <c r="AH48">
        <f>[11]Database!$D47/[11]Database!$D$2/(D48/$D$3)</f>
        <v>1.8205362065375437</v>
      </c>
      <c r="AI48">
        <f t="shared" si="4"/>
        <v>1.7078978792748443</v>
      </c>
      <c r="AJ48">
        <f>[11]Database!$C47/[11]Database!$C$2/(D48/$D$3)</f>
        <v>0.96558486563796397</v>
      </c>
      <c r="AK48">
        <f t="shared" si="12"/>
        <v>0.96655146312847606</v>
      </c>
      <c r="AL48">
        <f t="shared" si="6"/>
        <v>0.12483048256199369</v>
      </c>
      <c r="AM48">
        <f t="shared" si="7"/>
        <v>3.6889261609101442E-2</v>
      </c>
      <c r="AN48" s="8">
        <f>[12]Datos!$D48/$D48</f>
        <v>4467162.7104540356</v>
      </c>
      <c r="AO48">
        <f t="shared" si="8"/>
        <v>-2.5368001486949732E-2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s="1">
        <v>40787</v>
      </c>
      <c r="B49" s="6">
        <f>[1]Quarterly!$B260</f>
        <v>17031.312999999998</v>
      </c>
      <c r="C49">
        <f>[1]Quarterly!$C260</f>
        <v>-2.2312735917140447E-4</v>
      </c>
      <c r="D49">
        <f>[2]Quarterly!$B260</f>
        <v>226.59700000000001</v>
      </c>
      <c r="E49">
        <f>[2]Quarterly!$C260</f>
        <v>7.9668692116758866E-3</v>
      </c>
      <c r="F49">
        <v>-1.3239525522963052E-2</v>
      </c>
      <c r="G49">
        <f t="shared" si="2"/>
        <v>-1.0926772633755508E-3</v>
      </c>
      <c r="H49">
        <f>[14]Sheet1!$B36/100</f>
        <v>1.4310870437292171E-2</v>
      </c>
      <c r="I49">
        <v>8.4571050938749102E-4</v>
      </c>
      <c r="J49">
        <f t="shared" si="10"/>
        <v>3.1350486920002973E-2</v>
      </c>
      <c r="K49">
        <f>[3]Hoja2!$I$17</f>
        <v>7.374055570454896E-3</v>
      </c>
      <c r="L49" s="7">
        <f>[4]Hoja1!$B49</f>
        <v>173217.0067</v>
      </c>
      <c r="M49">
        <f>[5]Hoja1!$G49</f>
        <v>2.036616851472961E-2</v>
      </c>
      <c r="N49">
        <f>[5]Hoja1!$H49</f>
        <v>9.6400070214386346E-3</v>
      </c>
      <c r="O49">
        <f>[5]Hoja1!$I49</f>
        <v>4.8444497602092573E-2</v>
      </c>
      <c r="P49">
        <f>[5]Hoja1!$J49</f>
        <v>-1.6875505143802982E-3</v>
      </c>
      <c r="Q49">
        <f>[5]Hoja1!$K49</f>
        <v>1.5362447739200702E-2</v>
      </c>
      <c r="R49">
        <f>'[6]Inflation Quarterly and SA'!$F52</f>
        <v>75.780456842562799</v>
      </c>
      <c r="S49">
        <f t="shared" si="3"/>
        <v>9.6262510504887544E-3</v>
      </c>
      <c r="T49">
        <f>'[7]Inflation Quarterly and SA'!$C52</f>
        <v>5.5374086676887035E-3</v>
      </c>
      <c r="U49">
        <f>'[7]Inflation Quarterly and SA'!$D52</f>
        <v>1.6932766935128463E-2</v>
      </c>
      <c r="V49">
        <f>'[7]Inflation Quarterly and SA'!$E52</f>
        <v>1.2787167976156866E-2</v>
      </c>
      <c r="W49">
        <f>[8]Sheet1!$B48/100</f>
        <v>7.4170712131904626E-3</v>
      </c>
      <c r="X49" s="4">
        <f>'[9]Final database'!$C56/100</f>
        <v>4.4157608695652176E-2</v>
      </c>
      <c r="Y49" s="10">
        <v>4.8714639305412699E-2</v>
      </c>
      <c r="Z49">
        <f>'[10]Final database'!$C52</f>
        <v>-2.6726978847320115E-3</v>
      </c>
      <c r="AA49">
        <f>'[10]Final database'!$B52</f>
        <v>1793.0582608695663</v>
      </c>
      <c r="AB49">
        <f t="shared" si="11"/>
        <v>1302.4522378719482</v>
      </c>
      <c r="AC49">
        <f t="shared" si="5"/>
        <v>-4.3118656567270319E-3</v>
      </c>
      <c r="AD49">
        <v>73.937615271450497</v>
      </c>
      <c r="AE49">
        <f t="shared" si="13"/>
        <v>1.0841972814728207E-2</v>
      </c>
      <c r="AF49" s="9">
        <f>[13]Sheet1!$G49</f>
        <v>1.1023275459545179E-3</v>
      </c>
      <c r="AG49">
        <f>[11]Database!$B48/[11]Database!$B$2</f>
        <v>1.9114812572433988</v>
      </c>
      <c r="AH49">
        <f>[11]Database!$D48/[11]Database!$D$2/(D49/$D$3)</f>
        <v>1.767011410497231</v>
      </c>
      <c r="AI49">
        <f t="shared" si="4"/>
        <v>1.6543730832345316</v>
      </c>
      <c r="AJ49">
        <f>[11]Database!$C48/[11]Database!$C$2/(D49/$D$3)</f>
        <v>0.96117935565721069</v>
      </c>
      <c r="AK49">
        <f t="shared" si="12"/>
        <v>0.96214595314772278</v>
      </c>
      <c r="AL49">
        <f t="shared" si="6"/>
        <v>-3.1339576382071965E-2</v>
      </c>
      <c r="AM49">
        <f t="shared" si="7"/>
        <v>-4.5579673186710856E-3</v>
      </c>
      <c r="AN49" s="8">
        <f>[12]Datos!$D49/$D49</f>
        <v>4516312.6108002756</v>
      </c>
      <c r="AO49">
        <f t="shared" si="8"/>
        <v>1.1002487156158258E-2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s="1">
        <v>40878</v>
      </c>
      <c r="B50" s="6">
        <f>[1]Quarterly!$B261</f>
        <v>17222.582999999999</v>
      </c>
      <c r="C50">
        <f>[1]Quarterly!$C261</f>
        <v>1.1230490567579965E-2</v>
      </c>
      <c r="D50">
        <f>[2]Quarterly!$B261</f>
        <v>227.22300000000001</v>
      </c>
      <c r="E50">
        <f>[2]Quarterly!$C261</f>
        <v>2.76261380336007E-3</v>
      </c>
      <c r="F50">
        <v>-1.4624081685704624E-2</v>
      </c>
      <c r="G50">
        <f t="shared" si="2"/>
        <v>-2.477233426117123E-3</v>
      </c>
      <c r="H50">
        <f>[14]Sheet1!$B37/100</f>
        <v>1.6249093434343432E-2</v>
      </c>
      <c r="I50">
        <v>2.94566008944849E-3</v>
      </c>
      <c r="J50">
        <f t="shared" si="10"/>
        <v>3.3514440863314565E-2</v>
      </c>
      <c r="K50">
        <f>[3]Hoja2!$I$17</f>
        <v>7.374055570454896E-3</v>
      </c>
      <c r="L50" s="7">
        <f>[4]Hoja1!$B50</f>
        <v>174484.82279999999</v>
      </c>
      <c r="M50">
        <f>[5]Hoja1!$G50</f>
        <v>7.3192357041231837E-3</v>
      </c>
      <c r="N50">
        <f>[5]Hoja1!$H50</f>
        <v>1.6570057635018509E-2</v>
      </c>
      <c r="O50">
        <f>[5]Hoja1!$I50</f>
        <v>8.7407362656750642E-3</v>
      </c>
      <c r="P50">
        <f>[5]Hoja1!$J50</f>
        <v>2.8390405089827597E-2</v>
      </c>
      <c r="Q50">
        <f>[5]Hoja1!$K50</f>
        <v>4.3360160301784356E-2</v>
      </c>
      <c r="R50">
        <f>'[6]Inflation Quarterly and SA'!$F53</f>
        <v>76.583372147111504</v>
      </c>
      <c r="S50">
        <f t="shared" si="3"/>
        <v>1.0595281923633681E-2</v>
      </c>
      <c r="T50">
        <f>'[7]Inflation Quarterly and SA'!$C53</f>
        <v>8.7643654210081134E-3</v>
      </c>
      <c r="U50">
        <f>'[7]Inflation Quarterly and SA'!$D53</f>
        <v>1.4072527964835269E-2</v>
      </c>
      <c r="V50">
        <f>'[7]Inflation Quarterly and SA'!$E53</f>
        <v>1.4105133667903447E-2</v>
      </c>
      <c r="W50">
        <f>[8]Sheet1!$B49/100</f>
        <v>7.4170712131904626E-3</v>
      </c>
      <c r="X50" s="4">
        <f>'[9]Final database'!$C57/100</f>
        <v>4.5923913043478259E-2</v>
      </c>
      <c r="Y50" s="10">
        <v>4.8714639305412699E-2</v>
      </c>
      <c r="Z50">
        <f>'[10]Final database'!$C53</f>
        <v>7.0881205150102211E-2</v>
      </c>
      <c r="AA50">
        <f>'[10]Final database'!$B53</f>
        <v>1920.1523913043477</v>
      </c>
      <c r="AB50">
        <f t="shared" si="11"/>
        <v>1383.9613765229451</v>
      </c>
      <c r="AC50">
        <f t="shared" si="5"/>
        <v>6.2581288035692628E-2</v>
      </c>
      <c r="AD50">
        <v>74.5596033668986</v>
      </c>
      <c r="AE50">
        <f t="shared" si="13"/>
        <v>8.4123364428858594E-3</v>
      </c>
      <c r="AF50" s="9">
        <f>[13]Sheet1!$G50</f>
        <v>-1.3627144102109079E-2</v>
      </c>
      <c r="AG50">
        <f>[11]Database!$B49/[11]Database!$B$2</f>
        <v>1.8798128451725062</v>
      </c>
      <c r="AH50">
        <f>[11]Database!$D49/[11]Database!$D$2/(D50/$D$3)</f>
        <v>1.7763204784174766</v>
      </c>
      <c r="AI50">
        <f t="shared" si="4"/>
        <v>1.6636821511547772</v>
      </c>
      <c r="AJ50">
        <f>[11]Database!$C49/[11]Database!$C$2/(D50/$D$3)</f>
        <v>0.95291742708325311</v>
      </c>
      <c r="AK50">
        <f t="shared" si="12"/>
        <v>0.9538840245737652</v>
      </c>
      <c r="AL50">
        <f t="shared" si="6"/>
        <v>5.6269459498490271E-3</v>
      </c>
      <c r="AM50">
        <f t="shared" si="7"/>
        <v>-8.5869805375453634E-3</v>
      </c>
      <c r="AN50" s="8">
        <f>[12]Datos!$D50/$D50</f>
        <v>4463259.5301274955</v>
      </c>
      <c r="AO50">
        <f t="shared" si="8"/>
        <v>-1.174699035357063E-2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s="1">
        <v>40969</v>
      </c>
      <c r="B51" s="6">
        <f>[1]Quarterly!$B262</f>
        <v>17367.009999999998</v>
      </c>
      <c r="C51">
        <f>[1]Quarterly!$C262</f>
        <v>8.3859081997166296E-3</v>
      </c>
      <c r="D51">
        <f>[2]Quarterly!$B262</f>
        <v>228.80699999999999</v>
      </c>
      <c r="E51">
        <f>[2]Quarterly!$C262</f>
        <v>6.9711252822115544E-3</v>
      </c>
      <c r="F51">
        <v>-1.4191875699495283E-2</v>
      </c>
      <c r="G51">
        <f t="shared" si="2"/>
        <v>-2.0450274399077817E-3</v>
      </c>
      <c r="H51">
        <f>[14]Sheet1!$B38/100</f>
        <v>1.3033531818181817E-2</v>
      </c>
      <c r="I51">
        <v>-1.3793178006690399E-4</v>
      </c>
      <c r="J51">
        <f t="shared" si="10"/>
        <v>3.033686419720838E-2</v>
      </c>
      <c r="K51">
        <f>[3]Hoja2!$I$17</f>
        <v>7.374055570454896E-3</v>
      </c>
      <c r="L51" s="7">
        <f>[4]Hoja1!$B51</f>
        <v>177206.10930000001</v>
      </c>
      <c r="M51">
        <f>[5]Hoja1!$G51</f>
        <v>1.559612152123524E-2</v>
      </c>
      <c r="N51">
        <f>[5]Hoja1!$H51</f>
        <v>1.320574880685732E-2</v>
      </c>
      <c r="O51">
        <f>[5]Hoja1!$I51</f>
        <v>-2.7292948556021046E-2</v>
      </c>
      <c r="P51">
        <f>[5]Hoja1!$J51</f>
        <v>3.8555216549515547E-2</v>
      </c>
      <c r="Q51">
        <f>[5]Hoja1!$K51</f>
        <v>1.5735761517056357E-2</v>
      </c>
      <c r="R51">
        <f>'[6]Inflation Quarterly and SA'!$F54</f>
        <v>77.006163802943206</v>
      </c>
      <c r="S51">
        <f t="shared" si="3"/>
        <v>5.5206717069020694E-3</v>
      </c>
      <c r="T51">
        <f>'[7]Inflation Quarterly and SA'!$C54</f>
        <v>6.4233654694816344E-3</v>
      </c>
      <c r="U51">
        <f>'[7]Inflation Quarterly and SA'!$D54</f>
        <v>2.2587812368235483E-4</v>
      </c>
      <c r="V51">
        <f>'[7]Inflation Quarterly and SA'!$E54</f>
        <v>1.1301165555733128E-2</v>
      </c>
      <c r="W51">
        <f>[8]Sheet1!$B50/100</f>
        <v>7.4170712131904626E-3</v>
      </c>
      <c r="X51" s="4">
        <f>'[9]Final database'!$C58/100</f>
        <v>5.0109890109890108E-2</v>
      </c>
      <c r="Y51" s="10">
        <v>4.8714639305412699E-2</v>
      </c>
      <c r="Z51">
        <f>'[10]Final database'!$C54</f>
        <v>-6.1956778939613155E-2</v>
      </c>
      <c r="AA51">
        <f>'[10]Final database'!$B54</f>
        <v>1801.1859340659346</v>
      </c>
      <c r="AB51">
        <f t="shared" si="11"/>
        <v>1300.0882505390052</v>
      </c>
      <c r="AC51">
        <f t="shared" si="5"/>
        <v>-6.0603660916218716E-2</v>
      </c>
      <c r="AD51">
        <v>75.391920371192597</v>
      </c>
      <c r="AE51">
        <f t="shared" si="13"/>
        <v>1.1163109334129118E-2</v>
      </c>
      <c r="AF51" s="9">
        <f>[13]Sheet1!$G51</f>
        <v>-2.1847603433972074E-3</v>
      </c>
      <c r="AG51">
        <f>[11]Database!$B50/[11]Database!$B$2</f>
        <v>1.9757516082797708</v>
      </c>
      <c r="AH51">
        <f>[11]Database!$D50/[11]Database!$D$2/(D51/$D$3)</f>
        <v>1.8140022679328893</v>
      </c>
      <c r="AI51">
        <f t="shared" si="4"/>
        <v>1.7013639406701899</v>
      </c>
      <c r="AJ51">
        <f>[11]Database!$C50/[11]Database!$C$2/(D51/$D$3)</f>
        <v>0.95173088843451992</v>
      </c>
      <c r="AK51">
        <f t="shared" si="12"/>
        <v>0.95269748592503201</v>
      </c>
      <c r="AL51">
        <f t="shared" si="6"/>
        <v>2.2649632617178339E-2</v>
      </c>
      <c r="AM51">
        <f t="shared" si="7"/>
        <v>-1.2439024222712369E-3</v>
      </c>
      <c r="AN51" s="8">
        <f>[12]Datos!$D51/$D51</f>
        <v>4278769.936873558</v>
      </c>
      <c r="AO51">
        <f t="shared" si="8"/>
        <v>-4.1335170408221211E-2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s="1">
        <v>41061</v>
      </c>
      <c r="B52" s="6">
        <f>[1]Quarterly!$B263</f>
        <v>17444.525000000001</v>
      </c>
      <c r="C52">
        <f>[1]Quarterly!$C263</f>
        <v>4.463347461653111E-3</v>
      </c>
      <c r="D52">
        <f>[2]Quarterly!$B263</f>
        <v>228.524</v>
      </c>
      <c r="E52">
        <f>[2]Quarterly!$C263</f>
        <v>-1.2368502711892493E-3</v>
      </c>
      <c r="F52">
        <v>-1.2034372959190126E-2</v>
      </c>
      <c r="G52">
        <f t="shared" si="2"/>
        <v>1.1247530039737441E-4</v>
      </c>
      <c r="H52">
        <f>[14]Sheet1!$B39/100</f>
        <v>1.3215842305037962E-2</v>
      </c>
      <c r="I52">
        <v>1.4418962962655101E-4</v>
      </c>
      <c r="J52">
        <f t="shared" si="10"/>
        <v>3.062758438534785E-2</v>
      </c>
      <c r="K52">
        <f>[3]Hoja2!$I$17</f>
        <v>7.374055570454896E-3</v>
      </c>
      <c r="L52" s="7">
        <f>[4]Hoja1!$B52</f>
        <v>177865.05869999999</v>
      </c>
      <c r="M52">
        <f>[5]Hoja1!$G52</f>
        <v>3.7185478683718909E-3</v>
      </c>
      <c r="N52">
        <f>[5]Hoja1!$H52</f>
        <v>1.0514088665567689E-2</v>
      </c>
      <c r="O52">
        <f>[5]Hoja1!$I52</f>
        <v>3.9823540143705261E-2</v>
      </c>
      <c r="P52">
        <f>[5]Hoja1!$J52</f>
        <v>-4.197029755350612E-2</v>
      </c>
      <c r="Q52">
        <f>[5]Hoja1!$K52</f>
        <v>1.4606538207061481E-2</v>
      </c>
      <c r="R52">
        <f>'[6]Inflation Quarterly and SA'!$F55</f>
        <v>77.483240141224996</v>
      </c>
      <c r="S52">
        <f t="shared" si="3"/>
        <v>6.1953006710295799E-3</v>
      </c>
      <c r="T52">
        <f>'[7]Inflation Quarterly and SA'!$C55</f>
        <v>6.8396587722598934E-3</v>
      </c>
      <c r="U52">
        <f>'[7]Inflation Quarterly and SA'!$D55</f>
        <v>6.1580052045622224E-3</v>
      </c>
      <c r="V52">
        <f>'[7]Inflation Quarterly and SA'!$E55</f>
        <v>2.0811344152611433E-3</v>
      </c>
      <c r="W52">
        <f>[8]Sheet1!$B51/100</f>
        <v>7.4170712131904626E-3</v>
      </c>
      <c r="X52" s="4">
        <f>'[9]Final database'!$C59/100</f>
        <v>5.2499999999999998E-2</v>
      </c>
      <c r="Y52" s="10">
        <v>4.8714639305412699E-2</v>
      </c>
      <c r="Z52">
        <f>'[10]Final database'!$C55</f>
        <v>-8.0073616942979431E-3</v>
      </c>
      <c r="AA52">
        <f>'[10]Final database'!$B55</f>
        <v>1786.7631868131868</v>
      </c>
      <c r="AB52">
        <f t="shared" si="11"/>
        <v>1280.1519091491646</v>
      </c>
      <c r="AC52">
        <f t="shared" si="5"/>
        <v>-1.5334606232750181E-2</v>
      </c>
      <c r="AD52">
        <v>76.124054876807705</v>
      </c>
      <c r="AE52">
        <f t="shared" si="13"/>
        <v>9.7110473113091178E-3</v>
      </c>
      <c r="AF52" s="9">
        <f>[13]Sheet1!$G52</f>
        <v>2.5602742476158458E-3</v>
      </c>
      <c r="AG52">
        <f>[11]Database!$B51/[11]Database!$B$2</f>
        <v>1.6430298879765515</v>
      </c>
      <c r="AH52">
        <f>[11]Database!$D51/[11]Database!$D$2/(D52/$D$3)</f>
        <v>1.6826984930197606</v>
      </c>
      <c r="AI52">
        <f t="shared" si="4"/>
        <v>1.5700601657570612</v>
      </c>
      <c r="AJ52">
        <f>[11]Database!$C51/[11]Database!$C$2/(D52/$D$3)</f>
        <v>0.96850613517377915</v>
      </c>
      <c r="AK52">
        <f t="shared" si="12"/>
        <v>0.96947273266429124</v>
      </c>
      <c r="AL52">
        <f t="shared" si="6"/>
        <v>-7.7175595282339415E-2</v>
      </c>
      <c r="AM52">
        <f t="shared" si="7"/>
        <v>1.760815682532324E-2</v>
      </c>
      <c r="AN52" s="8">
        <f>[12]Datos!$D52/$D52</f>
        <v>4479891.2302354677</v>
      </c>
      <c r="AO52">
        <f t="shared" si="8"/>
        <v>4.7004465378866822E-2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s="1">
        <v>41153</v>
      </c>
      <c r="B53" s="6">
        <f>[1]Quarterly!$B264</f>
        <v>17469.650000000001</v>
      </c>
      <c r="C53">
        <f>[1]Quarterly!$C264</f>
        <v>1.4402799732293747E-3</v>
      </c>
      <c r="D53">
        <f>[2]Quarterly!$B264</f>
        <v>231.01499999999999</v>
      </c>
      <c r="E53">
        <f>[2]Quarterly!$C264</f>
        <v>1.0900386830267284E-2</v>
      </c>
      <c r="F53">
        <v>-1.2659691527456076E-2</v>
      </c>
      <c r="G53">
        <f t="shared" si="2"/>
        <v>-5.1284326786857348E-4</v>
      </c>
      <c r="H53">
        <f>[14]Sheet1!$B40/100</f>
        <v>1.1528417068511199E-2</v>
      </c>
      <c r="I53">
        <v>-1.4778957453233301E-3</v>
      </c>
      <c r="J53">
        <f t="shared" si="10"/>
        <v>2.8956059470254925E-2</v>
      </c>
      <c r="K53">
        <f>[3]Hoja2!$I$17</f>
        <v>7.374055570454896E-3</v>
      </c>
      <c r="L53" s="7">
        <f>[4]Hoja1!$B53</f>
        <v>177039.98920000001</v>
      </c>
      <c r="M53">
        <f>[5]Hoja1!$G53</f>
        <v>-4.6387385247577129E-3</v>
      </c>
      <c r="N53">
        <f>[5]Hoja1!$H53</f>
        <v>1.2811443413368151E-2</v>
      </c>
      <c r="O53">
        <f>[5]Hoja1!$I53</f>
        <v>4.9695933878490806E-4</v>
      </c>
      <c r="P53">
        <f>[5]Hoja1!$J53</f>
        <v>4.6945199711288188E-2</v>
      </c>
      <c r="Q53">
        <f>[5]Hoja1!$K53</f>
        <v>2.5801736067152525E-2</v>
      </c>
      <c r="R53">
        <f>'[6]Inflation Quarterly and SA'!$F56</f>
        <v>78.098938055347205</v>
      </c>
      <c r="S53">
        <f t="shared" si="3"/>
        <v>7.9462076314826824E-3</v>
      </c>
      <c r="T53">
        <f>'[7]Inflation Quarterly and SA'!$C56</f>
        <v>7.5617719517644399E-3</v>
      </c>
      <c r="U53">
        <f>'[7]Inflation Quarterly and SA'!$D56</f>
        <v>6.969518355815163E-3</v>
      </c>
      <c r="V53">
        <f>'[7]Inflation Quarterly and SA'!$E56</f>
        <v>7.434501957074513E-3</v>
      </c>
      <c r="W53">
        <f>[8]Sheet1!$B52/100</f>
        <v>7.4170712131904626E-3</v>
      </c>
      <c r="X53" s="4">
        <f>'[9]Final database'!$C60/100</f>
        <v>4.9836956521739133E-2</v>
      </c>
      <c r="Y53" s="10">
        <v>4.8714639305412699E-2</v>
      </c>
      <c r="Z53">
        <f>'[10]Final database'!$C56</f>
        <v>5.8998281771804884E-3</v>
      </c>
      <c r="AA53">
        <f>'[10]Final database'!$B56</f>
        <v>1797.3047826086961</v>
      </c>
      <c r="AB53">
        <f t="shared" si="11"/>
        <v>1291.4787056119592</v>
      </c>
      <c r="AC53">
        <f t="shared" si="5"/>
        <v>8.8480096634178107E-3</v>
      </c>
      <c r="AD53">
        <v>76.898075728923004</v>
      </c>
      <c r="AE53">
        <f t="shared" si="13"/>
        <v>1.0167887842652323E-2</v>
      </c>
      <c r="AF53" s="9">
        <f>[13]Sheet1!$G53</f>
        <v>8.216850820825794E-4</v>
      </c>
      <c r="AG53">
        <f>[11]Database!$B52/[11]Database!$B$2</f>
        <v>1.7312414944362857</v>
      </c>
      <c r="AH53">
        <f>[11]Database!$D52/[11]Database!$D$2/(D53/$D$3)</f>
        <v>1.5213711636618694</v>
      </c>
      <c r="AI53">
        <f t="shared" si="4"/>
        <v>1.40873283639917</v>
      </c>
      <c r="AJ53">
        <f>[11]Database!$C52/[11]Database!$C$2/(D53/$D$3)</f>
        <v>0.9395738550417595</v>
      </c>
      <c r="AK53">
        <f t="shared" si="12"/>
        <v>0.94054045253227159</v>
      </c>
      <c r="AL53">
        <f t="shared" si="6"/>
        <v>-0.10275232304878035</v>
      </c>
      <c r="AM53">
        <f t="shared" si="7"/>
        <v>-2.9843314986805591E-2</v>
      </c>
      <c r="AN53" s="8">
        <f>[12]Datos!$D53/$D53</f>
        <v>4274955.2708385605</v>
      </c>
      <c r="AO53">
        <f t="shared" si="8"/>
        <v>-4.5745744453294601E-2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s="1">
        <v>41244</v>
      </c>
      <c r="B54" s="6">
        <f>[1]Quarterly!$B265</f>
        <v>17489.851999999999</v>
      </c>
      <c r="C54">
        <f>[1]Quarterly!$C265</f>
        <v>1.1564055376036553E-3</v>
      </c>
      <c r="D54">
        <f>[2]Quarterly!$B265</f>
        <v>231.221</v>
      </c>
      <c r="E54">
        <f>[2]Quarterly!$C265</f>
        <v>8.9171698807444244E-4</v>
      </c>
      <c r="F54">
        <v>-1.397240762183986E-2</v>
      </c>
      <c r="G54">
        <f t="shared" si="2"/>
        <v>-1.8255593622523575E-3</v>
      </c>
      <c r="H54">
        <f>[14]Sheet1!$B41/100</f>
        <v>9.9811112993286894E-3</v>
      </c>
      <c r="I54">
        <v>-2.99673808728727E-3</v>
      </c>
      <c r="J54">
        <f t="shared" si="10"/>
        <v>2.7390924332550304E-2</v>
      </c>
      <c r="K54">
        <f>[3]Hoja2!$I$17</f>
        <v>7.374055570454896E-3</v>
      </c>
      <c r="L54" s="7">
        <f>[4]Hoja1!$B54</f>
        <v>179303.84280000001</v>
      </c>
      <c r="M54">
        <f>[5]Hoja1!$G54</f>
        <v>1.2787244340839665E-2</v>
      </c>
      <c r="N54">
        <f>[5]Hoja1!$H54</f>
        <v>1.0503135396507268E-2</v>
      </c>
      <c r="O54">
        <f>[5]Hoja1!$I54</f>
        <v>-1.2022406938370644E-2</v>
      </c>
      <c r="P54">
        <f>[5]Hoja1!$J54</f>
        <v>-3.6873476590796872E-2</v>
      </c>
      <c r="Q54">
        <f>[5]Hoja1!$K54</f>
        <v>-1.0955490269051404E-2</v>
      </c>
      <c r="R54">
        <f>'[6]Inflation Quarterly and SA'!$F57</f>
        <v>78.461455258328996</v>
      </c>
      <c r="S54">
        <f t="shared" si="3"/>
        <v>4.6417686591959662E-3</v>
      </c>
      <c r="T54">
        <f>'[7]Inflation Quarterly and SA'!$C57</f>
        <v>6.5654070077902915E-3</v>
      </c>
      <c r="U54">
        <f>'[7]Inflation Quarterly and SA'!$D57</f>
        <v>2.1368068683400576E-3</v>
      </c>
      <c r="V54">
        <f>'[7]Inflation Quarterly and SA'!$E57</f>
        <v>1.9433259896952659E-3</v>
      </c>
      <c r="W54">
        <f>[8]Sheet1!$B53/100</f>
        <v>7.4170712131904626E-3</v>
      </c>
      <c r="X54" s="4">
        <f>'[9]Final database'!$C61/100</f>
        <v>4.6304347826086951E-2</v>
      </c>
      <c r="Y54" s="10">
        <v>4.8714639305412699E-2</v>
      </c>
      <c r="Z54">
        <f>'[10]Final database'!$C57</f>
        <v>4.7301502902534764E-3</v>
      </c>
      <c r="AA54">
        <f>'[10]Final database'!$B57</f>
        <v>1805.8063043478267</v>
      </c>
      <c r="AB54">
        <f t="shared" si="11"/>
        <v>1292.7440560435332</v>
      </c>
      <c r="AC54">
        <f t="shared" si="5"/>
        <v>9.7976871478833161E-4</v>
      </c>
      <c r="AD54">
        <v>77.821855499204901</v>
      </c>
      <c r="AE54">
        <f t="shared" si="13"/>
        <v>1.2013041438622585E-2</v>
      </c>
      <c r="AF54" s="9">
        <f>[13]Sheet1!$G54</f>
        <v>7.0869529616324201E-5</v>
      </c>
      <c r="AG54">
        <f>[11]Database!$B53/[11]Database!$B$2</f>
        <v>1.7037592898261751</v>
      </c>
      <c r="AH54">
        <f>[11]Database!$D53/[11]Database!$D$2/(D54/$D$3)</f>
        <v>1.5880414360342134</v>
      </c>
      <c r="AI54">
        <f t="shared" si="4"/>
        <v>1.475403108771514</v>
      </c>
      <c r="AJ54">
        <f>[11]Database!$C53/[11]Database!$C$2/(D54/$D$3)</f>
        <v>0.9479078269294462</v>
      </c>
      <c r="AK54">
        <f t="shared" si="12"/>
        <v>0.94887442441995828</v>
      </c>
      <c r="AL54">
        <f t="shared" si="6"/>
        <v>4.7326413248631516E-2</v>
      </c>
      <c r="AM54">
        <f t="shared" si="7"/>
        <v>8.860833008562885E-3</v>
      </c>
      <c r="AN54" s="8">
        <f>[12]Datos!$D54/$D54</f>
        <v>4235368.031721496</v>
      </c>
      <c r="AO54">
        <f t="shared" si="8"/>
        <v>-9.2602697827289804E-3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s="1">
        <v>41334</v>
      </c>
      <c r="B55" s="6">
        <f>[1]Quarterly!$B266</f>
        <v>17662.400000000001</v>
      </c>
      <c r="C55">
        <f>[1]Quarterly!$C266</f>
        <v>9.8656066386384467E-3</v>
      </c>
      <c r="D55">
        <f>[2]Quarterly!$B266</f>
        <v>232.28200000000001</v>
      </c>
      <c r="E55">
        <f>[2]Quarterly!$C266</f>
        <v>4.5886835538295756E-3</v>
      </c>
      <c r="F55">
        <v>-1.4068987846870152E-2</v>
      </c>
      <c r="G55">
        <f t="shared" si="2"/>
        <v>-1.9221395872826494E-3</v>
      </c>
      <c r="H55">
        <f>[14]Sheet1!$B42/100</f>
        <v>9.5544490269151138E-3</v>
      </c>
      <c r="I55">
        <v>-3.43329289379515E-3</v>
      </c>
      <c r="J55">
        <f t="shared" si="10"/>
        <v>2.694106377209482E-2</v>
      </c>
      <c r="K55">
        <f>[3]Hoja2!$I$17</f>
        <v>7.374055570454896E-3</v>
      </c>
      <c r="L55" s="7">
        <f>[4]Hoja1!$B55</f>
        <v>181877.11170000001</v>
      </c>
      <c r="M55">
        <f>[5]Hoja1!$G55</f>
        <v>1.43514431136329E-2</v>
      </c>
      <c r="N55">
        <f>[5]Hoja1!$H55</f>
        <v>1.6219072653357092E-2</v>
      </c>
      <c r="O55">
        <f>[5]Hoja1!$I55</f>
        <v>7.2669641248753525E-2</v>
      </c>
      <c r="P55">
        <f>[5]Hoja1!$J55</f>
        <v>9.1630828420528054E-3</v>
      </c>
      <c r="Q55">
        <f>[5]Hoja1!$K55</f>
        <v>4.1428275535775105E-2</v>
      </c>
      <c r="R55">
        <f>'[6]Inflation Quarterly and SA'!$F58</f>
        <v>78.478061929362497</v>
      </c>
      <c r="S55">
        <f t="shared" si="3"/>
        <v>2.1165387487176446E-4</v>
      </c>
      <c r="T55">
        <f>'[7]Inflation Quarterly and SA'!$C58</f>
        <v>5.2506477370730664E-3</v>
      </c>
      <c r="U55">
        <f>'[7]Inflation Quarterly and SA'!$D58</f>
        <v>-8.9205554011537735E-3</v>
      </c>
      <c r="V55">
        <f>'[7]Inflation Quarterly and SA'!$E58</f>
        <v>-2.7656124541589611E-3</v>
      </c>
      <c r="W55">
        <f>[8]Sheet1!$B54/100</f>
        <v>7.4170712131904626E-3</v>
      </c>
      <c r="X55" s="4">
        <f>'[9]Final database'!$C62/100</f>
        <v>3.9472222222222221E-2</v>
      </c>
      <c r="Y55" s="10">
        <v>4.8714639305412699E-2</v>
      </c>
      <c r="Z55">
        <f>'[10]Final database'!$C58</f>
        <v>-8.006072093185268E-3</v>
      </c>
      <c r="AA55">
        <f>'[10]Final database'!$B58</f>
        <v>1791.3488888888894</v>
      </c>
      <c r="AB55">
        <f t="shared" si="11"/>
        <v>1288.0061438641515</v>
      </c>
      <c r="AC55">
        <f t="shared" si="5"/>
        <v>-3.665004033267194E-3</v>
      </c>
      <c r="AD55">
        <v>77.583489340134307</v>
      </c>
      <c r="AE55">
        <f t="shared" si="13"/>
        <v>-3.0629719317477599E-3</v>
      </c>
      <c r="AF55" s="9">
        <f>[13]Sheet1!$G55</f>
        <v>8.5609032526301476E-4</v>
      </c>
      <c r="AG55">
        <f>[11]Database!$B54/[11]Database!$B$2</f>
        <v>1.6878229189380716</v>
      </c>
      <c r="AH55">
        <f>[11]Database!$D54/[11]Database!$D$2/(D55/$D$3)</f>
        <v>1.5919866396057456</v>
      </c>
      <c r="AI55">
        <f t="shared" si="4"/>
        <v>1.4793483123430462</v>
      </c>
      <c r="AJ55">
        <f>[11]Database!$C54/[11]Database!$C$2/(D55/$D$3)</f>
        <v>0.95283937180800105</v>
      </c>
      <c r="AK55">
        <f t="shared" si="12"/>
        <v>0.95380596929851313</v>
      </c>
      <c r="AL55">
        <f t="shared" si="6"/>
        <v>2.6739835019171654E-3</v>
      </c>
      <c r="AM55">
        <f t="shared" si="7"/>
        <v>5.1972576682837168E-3</v>
      </c>
      <c r="AN55" s="8">
        <f>[12]Datos!$D55/$D55</f>
        <v>4409535.7995220032</v>
      </c>
      <c r="AO55">
        <f t="shared" si="8"/>
        <v>4.112222751270922E-2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s="1">
        <v>41426</v>
      </c>
      <c r="B56" s="6">
        <f>[1]Quarterly!$B267</f>
        <v>17709.670999999998</v>
      </c>
      <c r="C56">
        <f>[1]Quarterly!$C267</f>
        <v>2.6763633481292626E-3</v>
      </c>
      <c r="D56">
        <f>[2]Quarterly!$B267</f>
        <v>232.44499999999999</v>
      </c>
      <c r="E56">
        <f>[2]Quarterly!$C267</f>
        <v>7.0173323804678667E-4</v>
      </c>
      <c r="F56">
        <v>-1.2540718627501207E-2</v>
      </c>
      <c r="G56">
        <f t="shared" si="2"/>
        <v>-3.93870367913704E-4</v>
      </c>
      <c r="H56">
        <f>[14]Sheet1!$B43/100</f>
        <v>1.0434094822134386E-2</v>
      </c>
      <c r="I56">
        <v>-2.6015037010722998E-3</v>
      </c>
      <c r="J56">
        <f t="shared" si="10"/>
        <v>2.779820506762265E-2</v>
      </c>
      <c r="K56">
        <f>[3]Hoja2!$I$17</f>
        <v>7.374055570454896E-3</v>
      </c>
      <c r="L56" s="7">
        <f>[4]Hoja1!$B56</f>
        <v>187148.22099999999</v>
      </c>
      <c r="M56">
        <f>[5]Hoja1!$G56</f>
        <v>2.898170776262643E-2</v>
      </c>
      <c r="N56">
        <f>[5]Hoja1!$H56</f>
        <v>1.6675919265434658E-2</v>
      </c>
      <c r="O56">
        <f>[5]Hoja1!$I56</f>
        <v>-1.2156896113645899E-2</v>
      </c>
      <c r="P56">
        <f>[5]Hoja1!$J56</f>
        <v>6.7689169905642999E-2</v>
      </c>
      <c r="Q56">
        <f>[5]Hoja1!$K56</f>
        <v>3.4233723054654552E-2</v>
      </c>
      <c r="R56">
        <f>'[6]Inflation Quarterly and SA'!$F59</f>
        <v>79.143920012437206</v>
      </c>
      <c r="S56">
        <f t="shared" si="3"/>
        <v>8.484639741410005E-3</v>
      </c>
      <c r="T56">
        <f>'[7]Inflation Quarterly and SA'!$C59</f>
        <v>6.6104300457461296E-3</v>
      </c>
      <c r="U56">
        <f>'[7]Inflation Quarterly and SA'!$D59</f>
        <v>3.6211010873477001E-3</v>
      </c>
      <c r="V56">
        <f>'[7]Inflation Quarterly and SA'!$E59</f>
        <v>1.7589146549080725E-2</v>
      </c>
      <c r="W56">
        <f>[8]Sheet1!$B55/100</f>
        <v>7.4170712131904626E-3</v>
      </c>
      <c r="X56" s="4">
        <f>'[9]Final database'!$C63/100</f>
        <v>3.2500000000000001E-2</v>
      </c>
      <c r="Y56" s="10">
        <v>4.8714639305412699E-2</v>
      </c>
      <c r="Z56">
        <f>'[10]Final database'!$C59</f>
        <v>3.9722237403190253E-2</v>
      </c>
      <c r="AA56">
        <f>'[10]Final database'!$B59</f>
        <v>1862.5052747252751</v>
      </c>
      <c r="AB56">
        <f t="shared" si="11"/>
        <v>1328.833693659345</v>
      </c>
      <c r="AC56">
        <f t="shared" si="5"/>
        <v>3.1698257022832799E-2</v>
      </c>
      <c r="AD56">
        <v>78.876879587482406</v>
      </c>
      <c r="AE56">
        <f t="shared" si="13"/>
        <v>1.6670947109348688E-2</v>
      </c>
      <c r="AF56" s="9">
        <f>[13]Sheet1!$G56</f>
        <v>-6.1933668594945646E-3</v>
      </c>
      <c r="AG56">
        <f>[11]Database!$B55/[11]Database!$B$2</f>
        <v>1.6148845538567402</v>
      </c>
      <c r="AH56">
        <f>[11]Database!$D55/[11]Database!$D$2/(D56/$D$3)</f>
        <v>1.4823869804579177</v>
      </c>
      <c r="AI56">
        <f t="shared" si="4"/>
        <v>1.3697486531952183</v>
      </c>
      <c r="AJ56">
        <f>[11]Database!$C55/[11]Database!$C$2/(D56/$D$3)</f>
        <v>0.9456435767281256</v>
      </c>
      <c r="AK56">
        <f t="shared" si="12"/>
        <v>0.94661017421863769</v>
      </c>
      <c r="AL56">
        <f t="shared" si="6"/>
        <v>-7.4086446196190203E-2</v>
      </c>
      <c r="AM56">
        <f t="shared" si="7"/>
        <v>-7.5442965461494094E-3</v>
      </c>
      <c r="AN56" s="8">
        <f>[12]Datos!$D56/$D56</f>
        <v>5055251.6324505154</v>
      </c>
      <c r="AO56">
        <f t="shared" si="8"/>
        <v>0.1464362378004751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s="1">
        <v>41518</v>
      </c>
      <c r="B57" s="6">
        <f>[1]Quarterly!$B268</f>
        <v>17860.45</v>
      </c>
      <c r="C57">
        <f>[1]Quarterly!$C268</f>
        <v>8.5139356908439101E-3</v>
      </c>
      <c r="D57">
        <f>[2]Quarterly!$B268</f>
        <v>233.54400000000001</v>
      </c>
      <c r="E57">
        <f>[2]Quarterly!$C268</f>
        <v>4.7280001720837461E-3</v>
      </c>
      <c r="F57">
        <v>-1.6636745542311052E-2</v>
      </c>
      <c r="G57">
        <f t="shared" si="2"/>
        <v>-4.4898972827235491E-3</v>
      </c>
      <c r="H57">
        <f>[14]Sheet1!$B44/100</f>
        <v>1.3008320553359685E-2</v>
      </c>
      <c r="I57">
        <v>-1.1056023728542599E-4</v>
      </c>
      <c r="J57">
        <f t="shared" si="10"/>
        <v>3.03650699972422E-2</v>
      </c>
      <c r="K57">
        <f>[3]Hoja2!$I$17</f>
        <v>7.374055570454896E-3</v>
      </c>
      <c r="L57" s="7">
        <f>[4]Hoja1!$B57</f>
        <v>188107.17379999999</v>
      </c>
      <c r="M57">
        <f>[5]Hoja1!$G57</f>
        <v>5.1240284031339733E-3</v>
      </c>
      <c r="N57">
        <f>[5]Hoja1!$H57</f>
        <v>6.7834662752384034E-3</v>
      </c>
      <c r="O57">
        <f>[5]Hoja1!$I57</f>
        <v>-6.6870169275847768E-3</v>
      </c>
      <c r="P57">
        <f>[5]Hoja1!$J57</f>
        <v>-2.4738071962865371E-2</v>
      </c>
      <c r="Q57">
        <f>[5]Hoja1!$K57</f>
        <v>1.6585809601427748E-2</v>
      </c>
      <c r="R57">
        <f>'[6]Inflation Quarterly and SA'!$F60</f>
        <v>79.869560088476803</v>
      </c>
      <c r="S57">
        <f t="shared" si="3"/>
        <v>9.1686142905931245E-3</v>
      </c>
      <c r="T57">
        <f>'[7]Inflation Quarterly and SA'!$C60</f>
        <v>8.6021608282436102E-3</v>
      </c>
      <c r="U57">
        <f>'[7]Inflation Quarterly and SA'!$D60</f>
        <v>1.5770129513809739E-2</v>
      </c>
      <c r="V57">
        <f>'[7]Inflation Quarterly and SA'!$E60</f>
        <v>4.6404638914010476E-4</v>
      </c>
      <c r="W57">
        <f>[8]Sheet1!$B56/100</f>
        <v>7.4170712131904626E-3</v>
      </c>
      <c r="X57" s="4">
        <f>'[9]Final database'!$C64/100</f>
        <v>3.2500000000000001E-2</v>
      </c>
      <c r="Y57" s="10">
        <v>4.8714639305412699E-2</v>
      </c>
      <c r="Z57">
        <f>'[10]Final database'!$C60</f>
        <v>2.4207312390299274E-2</v>
      </c>
      <c r="AA57">
        <f>'[10]Final database'!$B60</f>
        <v>1907.59152173913</v>
      </c>
      <c r="AB57">
        <f t="shared" si="11"/>
        <v>1355.0124136583115</v>
      </c>
      <c r="AC57">
        <f t="shared" si="5"/>
        <v>1.9700523943575909E-2</v>
      </c>
      <c r="AD57">
        <v>79.533397097756506</v>
      </c>
      <c r="AE57">
        <f t="shared" si="13"/>
        <v>8.3233200109793515E-3</v>
      </c>
      <c r="AF57" s="9">
        <f>[13]Sheet1!$G57</f>
        <v>-5.7692505974703545E-3</v>
      </c>
      <c r="AG57">
        <f>[11]Database!$B56/[11]Database!$B$2</f>
        <v>1.643476175459162</v>
      </c>
      <c r="AH57">
        <f>[11]Database!$D56/[11]Database!$D$2/(D57/$D$3)</f>
        <v>1.4967979329832539</v>
      </c>
      <c r="AI57">
        <f t="shared" si="4"/>
        <v>1.3841596057205545</v>
      </c>
      <c r="AJ57">
        <f>[11]Database!$C56/[11]Database!$C$2/(D57/$D$3)</f>
        <v>0.93130010889397408</v>
      </c>
      <c r="AK57">
        <f t="shared" si="12"/>
        <v>0.93226670638448617</v>
      </c>
      <c r="AL57">
        <f t="shared" si="6"/>
        <v>1.0520873659353169E-2</v>
      </c>
      <c r="AM57">
        <f t="shared" si="7"/>
        <v>-1.5152454753606603E-2</v>
      </c>
      <c r="AN57" s="8">
        <f>[12]Datos!$D57/$D57</f>
        <v>4791532.3754638955</v>
      </c>
      <c r="AO57">
        <f t="shared" si="8"/>
        <v>-5.2167384763551872E-2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s="1">
        <v>41609</v>
      </c>
      <c r="B58" s="6">
        <f>[1]Quarterly!$B269</f>
        <v>18016.147000000001</v>
      </c>
      <c r="C58">
        <f>[1]Quarterly!$C269</f>
        <v>8.7174175342725757E-3</v>
      </c>
      <c r="D58">
        <f>[2]Quarterly!$B269</f>
        <v>234.71899999999999</v>
      </c>
      <c r="E58">
        <f>[2]Quarterly!$C269</f>
        <v>5.0311718562667807E-3</v>
      </c>
      <c r="F58">
        <v>-1.9947603033051792E-2</v>
      </c>
      <c r="G58">
        <f t="shared" si="2"/>
        <v>-7.8007547734642857E-3</v>
      </c>
      <c r="H58">
        <f>[14]Sheet1!$B45/100</f>
        <v>1.2442546976284583E-2</v>
      </c>
      <c r="I58">
        <v>-7.9087829078806297E-4</v>
      </c>
      <c r="J58">
        <f t="shared" si="10"/>
        <v>2.9664016529787007E-2</v>
      </c>
      <c r="K58">
        <f>[3]Hoja2!$I$17</f>
        <v>7.374055570454896E-3</v>
      </c>
      <c r="L58" s="7">
        <f>[4]Hoja1!$B58</f>
        <v>190806.49350000001</v>
      </c>
      <c r="M58">
        <f>[5]Hoja1!$G58</f>
        <v>1.4349903012577325E-2</v>
      </c>
      <c r="N58">
        <f>[5]Hoja1!$H58</f>
        <v>1.3928436984753434E-2</v>
      </c>
      <c r="O58">
        <f>[5]Hoja1!$I58</f>
        <v>9.3381026402984624E-2</v>
      </c>
      <c r="P58">
        <f>[5]Hoja1!$J58</f>
        <v>6.3799225195830367E-2</v>
      </c>
      <c r="Q58">
        <f>[5]Hoja1!$K58</f>
        <v>-1.7998914187364878E-3</v>
      </c>
      <c r="R58">
        <f>'[6]Inflation Quarterly and SA'!$F61</f>
        <v>80.011784386607204</v>
      </c>
      <c r="S58">
        <f t="shared" si="3"/>
        <v>1.780707167697626E-3</v>
      </c>
      <c r="T58">
        <f>'[7]Inflation Quarterly and SA'!$C61</f>
        <v>6.7583123156713665E-3</v>
      </c>
      <c r="U58">
        <f>'[7]Inflation Quarterly and SA'!$D61</f>
        <v>-1.1420160950717739E-2</v>
      </c>
      <c r="V58">
        <f>'[7]Inflation Quarterly and SA'!$E61</f>
        <v>-9.9913494946091141E-5</v>
      </c>
      <c r="W58">
        <f>[8]Sheet1!$B57/100</f>
        <v>7.4170712131904626E-3</v>
      </c>
      <c r="X58" s="4">
        <f>'[9]Final database'!$C65/100</f>
        <v>3.2500000000000001E-2</v>
      </c>
      <c r="Y58" s="10">
        <v>4.8714639305412699E-2</v>
      </c>
      <c r="Z58">
        <f>'[10]Final database'!$C61</f>
        <v>2.9338155864881976E-3</v>
      </c>
      <c r="AA58">
        <f>'[10]Final database'!$B61</f>
        <v>1913.1880434782609</v>
      </c>
      <c r="AB58">
        <f t="shared" si="11"/>
        <v>1363.397259946609</v>
      </c>
      <c r="AC58">
        <f t="shared" si="5"/>
        <v>6.1880217507821467E-3</v>
      </c>
      <c r="AD58">
        <v>80.265346829911394</v>
      </c>
      <c r="AE58">
        <f t="shared" si="13"/>
        <v>9.2030487677425832E-3</v>
      </c>
      <c r="AF58" s="9">
        <f>[13]Sheet1!$G58</f>
        <v>4.6700467744213991E-3</v>
      </c>
      <c r="AG58">
        <f>[11]Database!$B57/[11]Database!$B$2</f>
        <v>1.6302244566434747</v>
      </c>
      <c r="AH58">
        <f>[11]Database!$D57/[11]Database!$D$2/(D58/$D$3)</f>
        <v>1.4611393657184211</v>
      </c>
      <c r="AI58">
        <f t="shared" si="4"/>
        <v>1.3485010384557217</v>
      </c>
      <c r="AJ58">
        <f>[11]Database!$C57/[11]Database!$C$2/(D58/$D$3)</f>
        <v>0.91953561519254068</v>
      </c>
      <c r="AK58">
        <f t="shared" si="12"/>
        <v>0.92050221268305277</v>
      </c>
      <c r="AL58">
        <f t="shared" si="6"/>
        <v>-2.5761889826477091E-2</v>
      </c>
      <c r="AM58">
        <f t="shared" si="7"/>
        <v>-1.2619236127243472E-2</v>
      </c>
      <c r="AN58" s="8">
        <f>[12]Datos!$D58/$D58</f>
        <v>4612718.19756871</v>
      </c>
      <c r="AO58">
        <f t="shared" si="8"/>
        <v>-3.731878736974481E-2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s="1">
        <v>41699</v>
      </c>
      <c r="B59" s="6">
        <f>[1]Quarterly!$B270</f>
        <v>17953.973999999998</v>
      </c>
      <c r="C59">
        <f>[1]Quarterly!$C270</f>
        <v>-3.4509598528477126E-3</v>
      </c>
      <c r="D59">
        <f>[2]Quarterly!$B270</f>
        <v>236.02799999999999</v>
      </c>
      <c r="E59">
        <f>[2]Quarterly!$C270</f>
        <v>5.5768812920982125E-3</v>
      </c>
      <c r="F59">
        <v>-2.5142650586261594E-2</v>
      </c>
      <c r="G59">
        <f t="shared" si="2"/>
        <v>-1.2995802326674091E-2</v>
      </c>
      <c r="H59">
        <f>[14]Sheet1!$B46/100</f>
        <v>1.1833453322981366E-2</v>
      </c>
      <c r="I59">
        <v>-1.54154454978545E-3</v>
      </c>
      <c r="J59">
        <f t="shared" si="10"/>
        <v>2.8890470713881511E-2</v>
      </c>
      <c r="K59">
        <f>[3]Hoja2!$I$17</f>
        <v>7.374055570454896E-3</v>
      </c>
      <c r="L59" s="7">
        <f>[4]Hoja1!$B59</f>
        <v>193478.36600000001</v>
      </c>
      <c r="M59">
        <f>[5]Hoja1!$G59</f>
        <v>1.4003048067124491E-2</v>
      </c>
      <c r="N59">
        <f>[5]Hoja1!$H59</f>
        <v>1.0409883116186736E-2</v>
      </c>
      <c r="O59">
        <f>[5]Hoja1!$I59</f>
        <v>4.4123208973008143E-3</v>
      </c>
      <c r="P59">
        <f>[5]Hoja1!$J59</f>
        <v>-4.2764166695717143E-2</v>
      </c>
      <c r="Q59">
        <f>[5]Hoja1!$K59</f>
        <v>3.2419965483051483E-2</v>
      </c>
      <c r="R59">
        <f>'[6]Inflation Quarterly and SA'!$F62</f>
        <v>80.418515694481599</v>
      </c>
      <c r="S59">
        <f t="shared" si="3"/>
        <v>5.0833925401427837E-3</v>
      </c>
      <c r="T59">
        <f>'[7]Inflation Quarterly and SA'!$C62</f>
        <v>5.8124399992254272E-3</v>
      </c>
      <c r="U59">
        <f>'[7]Inflation Quarterly and SA'!$D62</f>
        <v>4.9658939978205474E-3</v>
      </c>
      <c r="V59">
        <f>'[7]Inflation Quarterly and SA'!$E62</f>
        <v>9.7186687545243178E-3</v>
      </c>
      <c r="W59">
        <f>[8]Sheet1!$B58/100</f>
        <v>7.4170712131904626E-3</v>
      </c>
      <c r="X59" s="4">
        <f>'[9]Final database'!$C66/100</f>
        <v>3.2500000000000001E-2</v>
      </c>
      <c r="Y59" s="10">
        <v>4.8714639305412699E-2</v>
      </c>
      <c r="Z59">
        <f>'[10]Final database'!$C62</f>
        <v>4.7494176102980568E-2</v>
      </c>
      <c r="AA59">
        <f>'[10]Final database'!$B62</f>
        <v>2004.0533333333342</v>
      </c>
      <c r="AB59">
        <f t="shared" si="11"/>
        <v>1428.8519012755401</v>
      </c>
      <c r="AC59">
        <f t="shared" si="5"/>
        <v>4.8008488246114256E-2</v>
      </c>
      <c r="AD59">
        <v>80.925835283344497</v>
      </c>
      <c r="AE59">
        <f t="shared" si="13"/>
        <v>8.2288120530111808E-3</v>
      </c>
      <c r="AF59" s="9">
        <f>[13]Sheet1!$G59</f>
        <v>-2.8472651084548994E-3</v>
      </c>
      <c r="AG59">
        <f>[11]Database!$B58/[11]Database!$B$2</f>
        <v>1.6071465135468421</v>
      </c>
      <c r="AH59">
        <f>[11]Database!$D58/[11]Database!$D$2/(D59/$D$3)</f>
        <v>1.4096378977992265</v>
      </c>
      <c r="AI59">
        <f t="shared" si="4"/>
        <v>1.2969995705365271</v>
      </c>
      <c r="AJ59">
        <f>[11]Database!$C58/[11]Database!$C$2/(D59/$D$3)</f>
        <v>0.91041370451133874</v>
      </c>
      <c r="AK59">
        <f t="shared" si="12"/>
        <v>0.91138030200185083</v>
      </c>
      <c r="AL59">
        <f t="shared" si="6"/>
        <v>-3.8191641274650467E-2</v>
      </c>
      <c r="AM59">
        <f t="shared" si="7"/>
        <v>-9.9097107595359502E-3</v>
      </c>
      <c r="AN59" s="8">
        <f>[12]Datos!$D59/$D59</f>
        <v>4513153.538663676</v>
      </c>
      <c r="AO59">
        <f t="shared" si="8"/>
        <v>-2.158481282414193E-2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s="1">
        <v>41791</v>
      </c>
      <c r="B60" s="6">
        <f>[1]Quarterly!$B271</f>
        <v>18185.911</v>
      </c>
      <c r="C60">
        <f>[1]Quarterly!$C271</f>
        <v>1.2918421292132942E-2</v>
      </c>
      <c r="D60">
        <f>[2]Quarterly!$B271</f>
        <v>237.23099999999999</v>
      </c>
      <c r="E60">
        <f>[2]Quarterly!$C271</f>
        <v>5.0968529157557896E-3</v>
      </c>
      <c r="F60">
        <v>-2.9220033489795738E-2</v>
      </c>
      <c r="G60">
        <f t="shared" si="2"/>
        <v>-1.7073185230208232E-2</v>
      </c>
      <c r="H60">
        <f>[14]Sheet1!$B47/100</f>
        <v>8.9776992784992779E-3</v>
      </c>
      <c r="I60">
        <v>-4.5611714035510799E-3</v>
      </c>
      <c r="J60">
        <f t="shared" si="10"/>
        <v>2.5778808653240004E-2</v>
      </c>
      <c r="K60">
        <f>[3]Hoja2!$I$17</f>
        <v>7.374055570454896E-3</v>
      </c>
      <c r="L60" s="7">
        <f>[4]Hoja1!$B60</f>
        <v>194158.5024</v>
      </c>
      <c r="M60">
        <f>[5]Hoja1!$G60</f>
        <v>3.5153098202203026E-3</v>
      </c>
      <c r="N60">
        <f>[5]Hoja1!$H60</f>
        <v>7.8383480970649622E-3</v>
      </c>
      <c r="O60">
        <f>[5]Hoja1!$I60</f>
        <v>1.3513268313541271E-2</v>
      </c>
      <c r="P60">
        <f>[5]Hoja1!$J60</f>
        <v>-2.2535584258760899E-2</v>
      </c>
      <c r="Q60">
        <f>[5]Hoja1!$K60</f>
        <v>2.1342010560809088E-2</v>
      </c>
      <c r="R60">
        <f>'[6]Inflation Quarterly and SA'!$F63</f>
        <v>81.346806437379897</v>
      </c>
      <c r="S60">
        <f t="shared" si="3"/>
        <v>1.1543246413860286E-2</v>
      </c>
      <c r="T60">
        <f>'[7]Inflation Quarterly and SA'!$C63</f>
        <v>6.6586588537598246E-3</v>
      </c>
      <c r="U60">
        <f>'[7]Inflation Quarterly and SA'!$D63</f>
        <v>1.9592718376058249E-2</v>
      </c>
      <c r="V60">
        <f>'[7]Inflation Quarterly and SA'!$E63</f>
        <v>1.4415122803643765E-2</v>
      </c>
      <c r="W60">
        <f>[8]Sheet1!$B59/100</f>
        <v>7.4170712131904626E-3</v>
      </c>
      <c r="X60" s="4">
        <f>'[9]Final database'!$C67/100</f>
        <v>3.5219780219780221E-2</v>
      </c>
      <c r="Y60" s="10">
        <v>4.8714639305412699E-2</v>
      </c>
      <c r="Z60">
        <f>'[10]Final database'!$C63</f>
        <v>-4.5132012308534808E-2</v>
      </c>
      <c r="AA60">
        <f>'[10]Final database'!$B63</f>
        <v>1913.6063736263739</v>
      </c>
      <c r="AB60">
        <f t="shared" si="11"/>
        <v>1355.6700733880482</v>
      </c>
      <c r="AC60">
        <f t="shared" si="5"/>
        <v>-5.1217223997926054E-2</v>
      </c>
      <c r="AD60">
        <v>81.655012788505005</v>
      </c>
      <c r="AE60">
        <f t="shared" si="13"/>
        <v>9.0104415061944554E-3</v>
      </c>
      <c r="AF60" s="9">
        <f>[13]Sheet1!$G60</f>
        <v>7.9269204827765449E-3</v>
      </c>
      <c r="AG60">
        <f>[11]Database!$B59/[11]Database!$B$2</f>
        <v>1.6616694936235799</v>
      </c>
      <c r="AH60">
        <f>[11]Database!$D59/[11]Database!$D$2/(D60/$D$3)</f>
        <v>1.4261305323227393</v>
      </c>
      <c r="AI60">
        <f t="shared" si="4"/>
        <v>1.3134922050600399</v>
      </c>
      <c r="AJ60">
        <f>[11]Database!$C59/[11]Database!$C$2/(D60/$D$3)</f>
        <v>0.92058752165765156</v>
      </c>
      <c r="AK60">
        <f t="shared" si="12"/>
        <v>0.92155411914816365</v>
      </c>
      <c r="AL60">
        <f t="shared" si="6"/>
        <v>1.2715990735980176E-2</v>
      </c>
      <c r="AM60">
        <f t="shared" si="7"/>
        <v>1.1163086500735275E-2</v>
      </c>
      <c r="AN60" s="8">
        <f>[12]Datos!$D60/$D60</f>
        <v>4056935.0532829692</v>
      </c>
      <c r="AO60">
        <f t="shared" si="8"/>
        <v>-0.10108640919754552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s="1">
        <v>41883</v>
      </c>
      <c r="B61" s="6">
        <f>[1]Quarterly!$B272</f>
        <v>18406.940999999999</v>
      </c>
      <c r="C61">
        <f>[1]Quarterly!$C272</f>
        <v>1.2153914093167906E-2</v>
      </c>
      <c r="D61">
        <f>[2]Quarterly!$B272</f>
        <v>237.477</v>
      </c>
      <c r="E61">
        <f>[2]Quarterly!$C272</f>
        <v>1.0369639718250667E-3</v>
      </c>
      <c r="F61">
        <v>-2.8447993105843034E-2</v>
      </c>
      <c r="G61">
        <f t="shared" si="2"/>
        <v>-1.6301144846255528E-2</v>
      </c>
      <c r="H61">
        <f>[14]Sheet1!$B48/100</f>
        <v>8.567164913106216E-3</v>
      </c>
      <c r="I61">
        <v>-5.15218777601482E-3</v>
      </c>
      <c r="J61">
        <f t="shared" si="10"/>
        <v>2.5169778692760048E-2</v>
      </c>
      <c r="K61">
        <f>[3]Hoja2!$I$17</f>
        <v>7.374055570454896E-3</v>
      </c>
      <c r="L61" s="7">
        <f>[4]Hoja1!$B61</f>
        <v>196017.6642</v>
      </c>
      <c r="M61">
        <f>[5]Hoja1!$G61</f>
        <v>9.5754848591167452E-3</v>
      </c>
      <c r="N61">
        <f>[5]Hoja1!$H61</f>
        <v>7.3273270321156936E-3</v>
      </c>
      <c r="O61">
        <f>[5]Hoja1!$I61</f>
        <v>2.3596690685496302E-2</v>
      </c>
      <c r="P61">
        <f>[5]Hoja1!$J61</f>
        <v>3.9592780517991644E-2</v>
      </c>
      <c r="Q61">
        <f>[5]Hoja1!$K61</f>
        <v>-6.7452327222913278E-3</v>
      </c>
      <c r="R61">
        <f>'[6]Inflation Quarterly and SA'!$F64</f>
        <v>82.165735452165606</v>
      </c>
      <c r="S61">
        <f t="shared" si="3"/>
        <v>1.0067131712369282E-2</v>
      </c>
      <c r="T61">
        <f>'[7]Inflation Quarterly and SA'!$C64</f>
        <v>6.1298505820728266E-3</v>
      </c>
      <c r="U61">
        <f>'[7]Inflation Quarterly and SA'!$D64</f>
        <v>1.9448545405258866E-2</v>
      </c>
      <c r="V61">
        <f>'[7]Inflation Quarterly and SA'!$E64</f>
        <v>1.0695876055709652E-2</v>
      </c>
      <c r="W61">
        <f>[8]Sheet1!$B60/100</f>
        <v>7.4170712131904626E-3</v>
      </c>
      <c r="X61" s="4">
        <f>'[9]Final database'!$C68/100</f>
        <v>4.2472826086956524E-2</v>
      </c>
      <c r="Y61" s="10">
        <v>4.8714639305412699E-2</v>
      </c>
      <c r="Z61">
        <f>'[10]Final database'!$C64</f>
        <v>-2.3370190220801668E-3</v>
      </c>
      <c r="AA61">
        <f>'[10]Final database'!$B64</f>
        <v>1909.1342391304352</v>
      </c>
      <c r="AB61">
        <f t="shared" si="11"/>
        <v>1340.4102557325962</v>
      </c>
      <c r="AC61">
        <f t="shared" si="5"/>
        <v>-1.1256291597051438E-2</v>
      </c>
      <c r="AD61">
        <v>82.524706167458703</v>
      </c>
      <c r="AE61">
        <f t="shared" si="13"/>
        <v>1.0650826559862159E-2</v>
      </c>
      <c r="AF61" s="9">
        <f>[13]Sheet1!$G61</f>
        <v>-1.17151258402447E-2</v>
      </c>
      <c r="AG61">
        <f>[11]Database!$B60/[11]Database!$B$2</f>
        <v>1.4936029904763104</v>
      </c>
      <c r="AH61">
        <f>[11]Database!$D60/[11]Database!$D$2/(D61/$D$3)</f>
        <v>1.326405797875682</v>
      </c>
      <c r="AI61">
        <f t="shared" si="4"/>
        <v>1.2137674706129826</v>
      </c>
      <c r="AJ61">
        <f>[11]Database!$C60/[11]Database!$C$2/(D61/$D$3)</f>
        <v>0.89442408446982458</v>
      </c>
      <c r="AK61">
        <f t="shared" si="12"/>
        <v>0.89539068196033667</v>
      </c>
      <c r="AL61">
        <f t="shared" si="6"/>
        <v>-7.5923354598437798E-2</v>
      </c>
      <c r="AM61">
        <f t="shared" si="7"/>
        <v>-2.8390559647230584E-2</v>
      </c>
      <c r="AN61" s="8">
        <f>[12]Datos!$D61/$D61</f>
        <v>4216859.9551838282</v>
      </c>
      <c r="AO61">
        <f t="shared" si="8"/>
        <v>3.9420128693320899E-2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s="1">
        <v>41974</v>
      </c>
      <c r="B62" s="6">
        <f>[1]Quarterly!$B273</f>
        <v>18500.030999999999</v>
      </c>
      <c r="C62">
        <f>[1]Quarterly!$C273</f>
        <v>5.0573313621204985E-3</v>
      </c>
      <c r="D62">
        <f>[2]Quarterly!$B273</f>
        <v>236.25200000000001</v>
      </c>
      <c r="E62">
        <f>[2]Quarterly!$C273</f>
        <v>-5.158394286604584E-3</v>
      </c>
      <c r="F62">
        <v>-2.6636005728374313E-2</v>
      </c>
      <c r="G62">
        <f t="shared" si="2"/>
        <v>-1.448915746878681E-2</v>
      </c>
      <c r="H62">
        <f>[14]Sheet1!$B49/100</f>
        <v>1.1062462463768115E-2</v>
      </c>
      <c r="I62">
        <v>-2.8454408589793298E-3</v>
      </c>
      <c r="J62">
        <f t="shared" si="10"/>
        <v>2.754683294907978E-2</v>
      </c>
      <c r="K62">
        <f>[3]Hoja2!$I$17</f>
        <v>7.374055570454896E-3</v>
      </c>
      <c r="L62" s="7">
        <f>[4]Hoja1!$B62</f>
        <v>197934.46739999999</v>
      </c>
      <c r="M62">
        <f>[5]Hoja1!$G62</f>
        <v>9.7787268704734309E-3</v>
      </c>
      <c r="N62">
        <f>[5]Hoja1!$H62</f>
        <v>1.8565506464080617E-2</v>
      </c>
      <c r="O62">
        <f>[5]Hoja1!$I62</f>
        <v>7.5507769360778632E-3</v>
      </c>
      <c r="P62">
        <f>[5]Hoja1!$J62</f>
        <v>-4.3852782218904873E-2</v>
      </c>
      <c r="Q62">
        <f>[5]Hoja1!$K62</f>
        <v>6.1390437332838221E-2</v>
      </c>
      <c r="R62">
        <f>'[6]Inflation Quarterly and SA'!$F65</f>
        <v>82.974009127615503</v>
      </c>
      <c r="S62">
        <f t="shared" si="3"/>
        <v>9.8371136216561794E-3</v>
      </c>
      <c r="T62">
        <f>'[7]Inflation Quarterly and SA'!$C65</f>
        <v>9.6139405412953849E-3</v>
      </c>
      <c r="U62">
        <f>'[7]Inflation Quarterly and SA'!$D65</f>
        <v>8.9748748359919084E-3</v>
      </c>
      <c r="V62">
        <f>'[7]Inflation Quarterly and SA'!$E65</f>
        <v>1.2865868827459881E-2</v>
      </c>
      <c r="W62">
        <f>[8]Sheet1!$B61/100</f>
        <v>7.4170712131904626E-3</v>
      </c>
      <c r="X62" s="4">
        <f>'[9]Final database'!$C69/100</f>
        <v>4.4999999999999998E-2</v>
      </c>
      <c r="Y62" s="10">
        <v>4.8714639305412699E-2</v>
      </c>
      <c r="Z62">
        <f>'[10]Final database'!$C65</f>
        <v>0.13855364100561118</v>
      </c>
      <c r="AA62">
        <f>'[10]Final database'!$B65</f>
        <v>2173.6517391304342</v>
      </c>
      <c r="AB62">
        <f t="shared" si="11"/>
        <v>1503.4668280951237</v>
      </c>
      <c r="AC62">
        <f t="shared" si="5"/>
        <v>0.12164676573099586</v>
      </c>
      <c r="AD62">
        <v>83.297440585221494</v>
      </c>
      <c r="AE62">
        <f t="shared" si="13"/>
        <v>9.3636736639177709E-3</v>
      </c>
      <c r="AF62" s="9">
        <f>[13]Sheet1!$G62</f>
        <v>2.3722133903434361E-3</v>
      </c>
      <c r="AG62">
        <f>[11]Database!$B61/[11]Database!$B$2</f>
        <v>1.202619705885051</v>
      </c>
      <c r="AH62">
        <f>[11]Database!$D61/[11]Database!$D$2/(D62/$D$3)</f>
        <v>1.1156993483234103</v>
      </c>
      <c r="AI62">
        <f t="shared" si="4"/>
        <v>1.0030610210607109</v>
      </c>
      <c r="AJ62">
        <f>[11]Database!$C61/[11]Database!$C$2/(D62/$D$3)</f>
        <v>0.87875876771337214</v>
      </c>
      <c r="AK62">
        <f t="shared" si="12"/>
        <v>0.87972536520388422</v>
      </c>
      <c r="AL62">
        <f t="shared" si="6"/>
        <v>-0.17359704774907148</v>
      </c>
      <c r="AM62">
        <f t="shared" si="7"/>
        <v>-1.7495510141065318E-2</v>
      </c>
      <c r="AN62" s="8">
        <f>[12]Datos!$D62/$D62</f>
        <v>4504264.028976432</v>
      </c>
      <c r="AO62">
        <f t="shared" si="8"/>
        <v>6.8155944671412394E-2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s="1">
        <v>42064</v>
      </c>
      <c r="B63" s="6">
        <f>[1]Quarterly!$B274</f>
        <v>18666.620999999999</v>
      </c>
      <c r="C63">
        <f>[1]Quarterly!$C274</f>
        <v>9.0048497756571866E-3</v>
      </c>
      <c r="D63">
        <f>[2]Quarterly!$B274</f>
        <v>235.976</v>
      </c>
      <c r="E63">
        <f>[2]Quarterly!$C274</f>
        <v>-1.168244078357028E-3</v>
      </c>
      <c r="F63">
        <v>-2.0169492908609477E-2</v>
      </c>
      <c r="G63">
        <f t="shared" si="2"/>
        <v>-8.0226446490219705E-3</v>
      </c>
      <c r="H63">
        <f>[14]Sheet1!$B50/100</f>
        <v>1.5690916515151514E-2</v>
      </c>
      <c r="I63">
        <v>1.5981582731127201E-3</v>
      </c>
      <c r="J63">
        <f t="shared" si="10"/>
        <v>3.2125868539119029E-2</v>
      </c>
      <c r="K63">
        <f>[3]Hoja2!$I$17</f>
        <v>7.374055570454896E-3</v>
      </c>
      <c r="L63" s="7">
        <f>[4]Hoja1!$B63</f>
        <v>199108.32879999999</v>
      </c>
      <c r="M63">
        <f>[5]Hoja1!$G63</f>
        <v>5.9305557815141352E-3</v>
      </c>
      <c r="N63">
        <f>[5]Hoja1!$H63</f>
        <v>6.2160585588890704E-3</v>
      </c>
      <c r="O63">
        <f>[5]Hoja1!$I63</f>
        <v>8.2995002278400953E-3</v>
      </c>
      <c r="P63">
        <f>[5]Hoja1!$J63</f>
        <v>3.8293731926304364E-2</v>
      </c>
      <c r="Q63">
        <f>[5]Hoja1!$K63</f>
        <v>-5.8981430903401577E-2</v>
      </c>
      <c r="R63">
        <f>'[6]Inflation Quarterly and SA'!$F66</f>
        <v>84.052776673528399</v>
      </c>
      <c r="S63">
        <f t="shared" si="3"/>
        <v>1.3001270605759618E-2</v>
      </c>
      <c r="T63">
        <f>'[7]Inflation Quarterly and SA'!$C66</f>
        <v>1.1529463052066591E-2</v>
      </c>
      <c r="U63">
        <f>'[7]Inflation Quarterly and SA'!$D66</f>
        <v>3.9318972882963266E-2</v>
      </c>
      <c r="V63">
        <f>'[7]Inflation Quarterly and SA'!$E66</f>
        <v>-2.808863618966484E-3</v>
      </c>
      <c r="W63">
        <f>[8]Sheet1!$B62/100</f>
        <v>7.4170712131904626E-3</v>
      </c>
      <c r="X63" s="4">
        <f>'[9]Final database'!$C70/100</f>
        <v>4.4999999999999998E-2</v>
      </c>
      <c r="Y63" s="10">
        <v>4.8714639305412699E-2</v>
      </c>
      <c r="Z63">
        <f>'[10]Final database'!$C66</f>
        <v>0.13603019082893675</v>
      </c>
      <c r="AA63">
        <f>'[10]Final database'!$B66</f>
        <v>2469.3339999999976</v>
      </c>
      <c r="AB63">
        <f t="shared" si="11"/>
        <v>1684.0930167376391</v>
      </c>
      <c r="AC63">
        <f t="shared" si="5"/>
        <v>0.12013978976268258</v>
      </c>
      <c r="AD63">
        <v>83.557430374843804</v>
      </c>
      <c r="AE63">
        <f t="shared" si="13"/>
        <v>3.1212218262133273E-3</v>
      </c>
      <c r="AF63" s="9">
        <f>[13]Sheet1!$G63</f>
        <v>-3.0704860617166707E-3</v>
      </c>
      <c r="AG63">
        <f>[11]Database!$B62/[11]Database!$B$2</f>
        <v>1.1870302322851822</v>
      </c>
      <c r="AH63">
        <f>[11]Database!$D62/[11]Database!$D$2/(D63/$D$3)</f>
        <v>0.90529455938820047</v>
      </c>
      <c r="AI63">
        <f t="shared" si="4"/>
        <v>0.79265623212550107</v>
      </c>
      <c r="AJ63">
        <f>[11]Database!$C62/[11]Database!$C$2/(D63/$D$3)</f>
        <v>0.82664434115782304</v>
      </c>
      <c r="AK63">
        <f t="shared" si="12"/>
        <v>0.82761093864833513</v>
      </c>
      <c r="AL63">
        <f t="shared" si="6"/>
        <v>-0.2097627008900339</v>
      </c>
      <c r="AM63">
        <f t="shared" si="7"/>
        <v>-5.9239427003984546E-2</v>
      </c>
      <c r="AN63" s="8">
        <f>[12]Datos!$D63/$D63</f>
        <v>5066934.4594609197</v>
      </c>
      <c r="AO63">
        <f t="shared" si="8"/>
        <v>0.12491950446616062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s="1">
        <v>42156</v>
      </c>
      <c r="B64" s="6">
        <f>[1]Quarterly!$B275</f>
        <v>18782.242999999999</v>
      </c>
      <c r="C64">
        <f>[1]Quarterly!$C275</f>
        <v>6.1940508675886186E-3</v>
      </c>
      <c r="D64">
        <f>[2]Quarterly!$B275</f>
        <v>237.65700000000001</v>
      </c>
      <c r="E64">
        <f>[2]Quarterly!$C275</f>
        <v>7.1236057904193739E-3</v>
      </c>
      <c r="F64">
        <v>-1.4768727562231803E-2</v>
      </c>
      <c r="G64">
        <f t="shared" si="2"/>
        <v>-2.6218793026442991E-3</v>
      </c>
      <c r="H64">
        <f>[14]Sheet1!$B51/100</f>
        <v>1.5032081529581529E-2</v>
      </c>
      <c r="I64">
        <v>7.7170194635561796E-4</v>
      </c>
      <c r="J64">
        <f t="shared" si="10"/>
        <v>3.1274222649978478E-2</v>
      </c>
      <c r="K64">
        <f>[3]Hoja2!$I$17</f>
        <v>7.374055570454896E-3</v>
      </c>
      <c r="L64" s="7">
        <f>[4]Hoja1!$B64</f>
        <v>200908.13740000001</v>
      </c>
      <c r="M64">
        <f>[5]Hoja1!$G64</f>
        <v>9.0393436118278991E-3</v>
      </c>
      <c r="N64">
        <f>[5]Hoja1!$H64</f>
        <v>7.9551011265552862E-3</v>
      </c>
      <c r="O64">
        <f>[5]Hoja1!$I64</f>
        <v>1.2173359421096874E-2</v>
      </c>
      <c r="P64">
        <f>[5]Hoja1!$J64</f>
        <v>2.943308307846082E-2</v>
      </c>
      <c r="Q64">
        <f>[5]Hoja1!$K64</f>
        <v>-2.531983364510737E-2</v>
      </c>
      <c r="R64">
        <f>'[6]Inflation Quarterly and SA'!$F67</f>
        <v>84.904712077445694</v>
      </c>
      <c r="S64">
        <f t="shared" si="3"/>
        <v>1.013571993256468E-2</v>
      </c>
      <c r="T64">
        <f>'[7]Inflation Quarterly and SA'!$C67</f>
        <v>1.2233294523593452E-2</v>
      </c>
      <c r="U64">
        <f>'[7]Inflation Quarterly and SA'!$D67</f>
        <v>1.5370514738322072E-5</v>
      </c>
      <c r="V64">
        <f>'[7]Inflation Quarterly and SA'!$E67</f>
        <v>8.3173858183529514E-3</v>
      </c>
      <c r="W64">
        <f>[8]Sheet1!$B63/100</f>
        <v>7.4170712131904626E-3</v>
      </c>
      <c r="X64" s="4">
        <f>'[9]Final database'!$C71/100</f>
        <v>4.4999999999999998E-2</v>
      </c>
      <c r="Y64" s="10">
        <v>4.8714639305412699E-2</v>
      </c>
      <c r="Z64">
        <f>'[10]Final database'!$C67</f>
        <v>1.28431034796892E-2</v>
      </c>
      <c r="AA64">
        <f>'[10]Final database'!$B67</f>
        <v>2501.0479120879122</v>
      </c>
      <c r="AB64">
        <f t="shared" si="11"/>
        <v>1700.6357213412909</v>
      </c>
      <c r="AC64">
        <f t="shared" si="5"/>
        <v>9.8229162161707073E-3</v>
      </c>
      <c r="AD64">
        <v>84.748432322846696</v>
      </c>
      <c r="AE64">
        <f t="shared" si="13"/>
        <v>1.4253692851251998E-2</v>
      </c>
      <c r="AF64" s="9">
        <f>[13]Sheet1!$G64</f>
        <v>-5.028817566824606E-3</v>
      </c>
      <c r="AG64">
        <f>[11]Database!$B63/[11]Database!$B$2</f>
        <v>1.2517231615769171</v>
      </c>
      <c r="AH64">
        <f>[11]Database!$D63/[11]Database!$D$2/(D64/$D$3)</f>
        <v>0.95043563903785044</v>
      </c>
      <c r="AI64">
        <f t="shared" si="4"/>
        <v>0.83779731177515104</v>
      </c>
      <c r="AJ64">
        <f>[11]Database!$C63/[11]Database!$C$2/(D64/$D$3)</f>
        <v>0.78478076894168625</v>
      </c>
      <c r="AK64">
        <f t="shared" si="12"/>
        <v>0.78574736643219834</v>
      </c>
      <c r="AL64">
        <f t="shared" si="6"/>
        <v>5.6949126014696816E-2</v>
      </c>
      <c r="AM64">
        <f t="shared" si="7"/>
        <v>-5.0583638109603646E-2</v>
      </c>
      <c r="AN64" s="8">
        <f>[12]Datos!$D64/$D64</f>
        <v>4744104.4636827018</v>
      </c>
      <c r="AO64">
        <f t="shared" si="8"/>
        <v>-6.3713079054226518E-2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s="1">
        <v>42248</v>
      </c>
      <c r="B65" s="6">
        <f>[1]Quarterly!$B276</f>
        <v>18857.418000000001</v>
      </c>
      <c r="C65">
        <f>[1]Quarterly!$C276</f>
        <v>4.0024506125282411E-3</v>
      </c>
      <c r="D65">
        <f>[2]Quarterly!$B276</f>
        <v>237.49799999999999</v>
      </c>
      <c r="E65">
        <f>[2]Quarterly!$C276</f>
        <v>-6.6903141923035925E-4</v>
      </c>
      <c r="F65">
        <v>-9.8363850927211949E-3</v>
      </c>
      <c r="G65">
        <f t="shared" si="2"/>
        <v>2.3104631668663077E-3</v>
      </c>
      <c r="H65">
        <f>[14]Sheet1!$B52/100</f>
        <v>2.0176971347010478E-2</v>
      </c>
      <c r="I65">
        <v>5.77874563792285E-3</v>
      </c>
      <c r="J65">
        <f t="shared" si="10"/>
        <v>3.6433876026221057E-2</v>
      </c>
      <c r="K65">
        <f>[3]Hoja2!$I$17</f>
        <v>7.374055570454896E-3</v>
      </c>
      <c r="L65" s="7">
        <f>[4]Hoja1!$B65</f>
        <v>202724.8823</v>
      </c>
      <c r="M65">
        <f>[5]Hoja1!$G65</f>
        <v>9.042664590448668E-3</v>
      </c>
      <c r="N65">
        <f>[5]Hoja1!$H65</f>
        <v>1.6571648764971858E-2</v>
      </c>
      <c r="O65">
        <f>[5]Hoja1!$I65</f>
        <v>5.99498875515736E-3</v>
      </c>
      <c r="P65">
        <f>[5]Hoja1!$J65</f>
        <v>-4.8814739322798895E-2</v>
      </c>
      <c r="Q65">
        <f>[5]Hoja1!$K65</f>
        <v>7.0483434325843808E-2</v>
      </c>
      <c r="R65">
        <f>'[6]Inflation Quarterly and SA'!$F68</f>
        <v>86.588153834584801</v>
      </c>
      <c r="S65">
        <f t="shared" si="3"/>
        <v>1.9827424367254931E-2</v>
      </c>
      <c r="T65">
        <f>'[7]Inflation Quarterly and SA'!$C68</f>
        <v>1.4883411503010313E-2</v>
      </c>
      <c r="U65">
        <f>'[7]Inflation Quarterly and SA'!$D68</f>
        <v>3.5086514565682903E-2</v>
      </c>
      <c r="V65">
        <f>'[7]Inflation Quarterly and SA'!$E68</f>
        <v>1.7882132801493755E-2</v>
      </c>
      <c r="W65">
        <f>[8]Sheet1!$B64/100</f>
        <v>7.4170712131904626E-3</v>
      </c>
      <c r="X65" s="4">
        <f>'[9]Final database'!$C72/100</f>
        <v>4.5081521739130437E-2</v>
      </c>
      <c r="Y65" s="10">
        <v>4.8714639305412699E-2</v>
      </c>
      <c r="Z65">
        <f>'[10]Final database'!$C68</f>
        <v>0.17374957067207508</v>
      </c>
      <c r="AA65">
        <f>'[10]Final database'!$B68</f>
        <v>2935.603913043477</v>
      </c>
      <c r="AB65">
        <f t="shared" si="11"/>
        <v>1956.0024890833308</v>
      </c>
      <c r="AC65">
        <f t="shared" si="5"/>
        <v>0.15015959299069181</v>
      </c>
      <c r="AD65">
        <v>85.737258877365505</v>
      </c>
      <c r="AE65">
        <f t="shared" si="13"/>
        <v>1.1667785791622753E-2</v>
      </c>
      <c r="AF65" s="9">
        <f>[13]Sheet1!$G65</f>
        <v>3.7001844780559789E-3</v>
      </c>
      <c r="AG65">
        <f>[11]Database!$B64/[11]Database!$B$2</f>
        <v>1.0867289160861391</v>
      </c>
      <c r="AH65">
        <f>[11]Database!$D64/[11]Database!$D$2/(D65/$D$3)</f>
        <v>0.84066459584201858</v>
      </c>
      <c r="AI65">
        <f t="shared" si="4"/>
        <v>0.72802626857931918</v>
      </c>
      <c r="AJ65">
        <f>[11]Database!$C64/[11]Database!$C$2/(D65/$D$3)</f>
        <v>0.77270981339283895</v>
      </c>
      <c r="AK65">
        <f t="shared" si="12"/>
        <v>0.77367641088335104</v>
      </c>
      <c r="AL65">
        <f t="shared" si="6"/>
        <v>-0.13102338913363853</v>
      </c>
      <c r="AM65">
        <f t="shared" si="7"/>
        <v>-1.5362387536412947E-2</v>
      </c>
      <c r="AN65" s="8">
        <f>[12]Datos!$D65/$D65</f>
        <v>5913916.3498547785</v>
      </c>
      <c r="AO65">
        <f t="shared" si="8"/>
        <v>0.24658223593668249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s="1">
        <v>42339</v>
      </c>
      <c r="B66" s="6">
        <f>[1]Quarterly!$B277</f>
        <v>18892.205999999998</v>
      </c>
      <c r="C66">
        <f>[1]Quarterly!$C277</f>
        <v>1.8447912646364362E-3</v>
      </c>
      <c r="D66">
        <f>[2]Quarterly!$B277</f>
        <v>237.761</v>
      </c>
      <c r="E66">
        <f>[2]Quarterly!$C277</f>
        <v>1.1073777463388446E-3</v>
      </c>
      <c r="F66">
        <v>-9.3353594048837846E-4</v>
      </c>
      <c r="G66">
        <f t="shared" si="2"/>
        <v>1.1213312319099123E-2</v>
      </c>
      <c r="H66">
        <f>[14]Sheet1!$B53/100</f>
        <v>2.2492262321977537E-2</v>
      </c>
      <c r="I66">
        <v>7.9980265112714905E-3</v>
      </c>
      <c r="J66">
        <f t="shared" si="10"/>
        <v>3.8720798361308484E-2</v>
      </c>
      <c r="K66">
        <f>[3]Hoja2!$I$17</f>
        <v>7.374055570454896E-3</v>
      </c>
      <c r="L66" s="7">
        <f>[4]Hoja1!$B66</f>
        <v>201950.65150000001</v>
      </c>
      <c r="M66">
        <f>[5]Hoja1!$G66</f>
        <v>-3.8191207276384587E-3</v>
      </c>
      <c r="N66">
        <f>[5]Hoja1!$H66</f>
        <v>-2.4688973074652454E-2</v>
      </c>
      <c r="O66">
        <f>[5]Hoja1!$I66</f>
        <v>-5.1987885422683511E-2</v>
      </c>
      <c r="P66">
        <f>[5]Hoja1!$J66</f>
        <v>8.1495949881589258E-3</v>
      </c>
      <c r="Q66">
        <f>[5]Hoja1!$K66</f>
        <v>-4.4526814531254955E-2</v>
      </c>
      <c r="R66">
        <f>'[6]Inflation Quarterly and SA'!$F69</f>
        <v>88.606500230090006</v>
      </c>
      <c r="S66">
        <f t="shared" si="3"/>
        <v>2.3309728942379149E-2</v>
      </c>
      <c r="T66">
        <f>'[7]Inflation Quarterly and SA'!$C69</f>
        <v>1.5462604412611602E-2</v>
      </c>
      <c r="U66">
        <f>'[7]Inflation Quarterly and SA'!$D69</f>
        <v>5.1903773914173224E-2</v>
      </c>
      <c r="V66">
        <f>'[7]Inflation Quarterly and SA'!$E69</f>
        <v>1.9954008324317485E-2</v>
      </c>
      <c r="W66">
        <f>[8]Sheet1!$B65/100</f>
        <v>7.4170712131904626E-3</v>
      </c>
      <c r="X66" s="4">
        <f>'[9]Final database'!$C73/100</f>
        <v>5.1874999999999998E-2</v>
      </c>
      <c r="Y66" s="10">
        <v>4.8714639305412699E-2</v>
      </c>
      <c r="Z66">
        <f>'[10]Final database'!$C69</f>
        <v>4.20238691720205E-2</v>
      </c>
      <c r="AA66">
        <f>'[10]Final database'!$B69</f>
        <v>3058.9693478260874</v>
      </c>
      <c r="AB66">
        <f t="shared" si="11"/>
        <v>1993.9792252689683</v>
      </c>
      <c r="AC66">
        <f t="shared" si="5"/>
        <v>1.9415484590428633E-2</v>
      </c>
      <c r="AD66">
        <v>86.777021092598602</v>
      </c>
      <c r="AE66">
        <f t="shared" si="13"/>
        <v>1.2127308813550064E-2</v>
      </c>
      <c r="AF66" s="9">
        <f>[13]Sheet1!$G66</f>
        <v>-2.1578101845738384E-3</v>
      </c>
      <c r="AG66">
        <f>[11]Database!$B65/[11]Database!$B$2</f>
        <v>0.97944234909057304</v>
      </c>
      <c r="AH66">
        <f>[11]Database!$D65/[11]Database!$D$2/(D66/$D$3)</f>
        <v>0.73550957507307968</v>
      </c>
      <c r="AI66">
        <f t="shared" si="4"/>
        <v>0.62287124781038028</v>
      </c>
      <c r="AJ66">
        <f>[11]Database!$C65/[11]Database!$C$2/(D66/$D$3)</f>
        <v>0.72831531608885902</v>
      </c>
      <c r="AK66">
        <f t="shared" si="12"/>
        <v>0.72928191357937111</v>
      </c>
      <c r="AL66">
        <f t="shared" si="6"/>
        <v>-0.14443849804230269</v>
      </c>
      <c r="AM66">
        <f t="shared" si="7"/>
        <v>-5.7381221243765435E-2</v>
      </c>
      <c r="AN66" s="8">
        <f>[12]Datos!$D66/$D66</f>
        <v>5171967.3714822866</v>
      </c>
      <c r="AO66">
        <f t="shared" si="8"/>
        <v>-0.12545814558075563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s="1">
        <v>42430</v>
      </c>
      <c r="B67" s="6">
        <f>[1]Quarterly!$B278</f>
        <v>19001.689999999999</v>
      </c>
      <c r="C67">
        <f>[1]Quarterly!$C278</f>
        <v>5.7951940604501484E-3</v>
      </c>
      <c r="D67">
        <f>[2]Quarterly!$B278</f>
        <v>238.08</v>
      </c>
      <c r="E67">
        <f>[2]Quarterly!$C278</f>
        <v>1.3416834552344437E-3</v>
      </c>
      <c r="F67">
        <v>4.7812044777328583E-3</v>
      </c>
      <c r="G67">
        <f t="shared" si="2"/>
        <v>1.692805273732036E-2</v>
      </c>
      <c r="H67">
        <f>[14]Sheet1!$B54/100</f>
        <v>2.6687705866114558E-2</v>
      </c>
      <c r="I67">
        <v>1.21477430138348E-2</v>
      </c>
      <c r="J67">
        <f t="shared" si="10"/>
        <v>4.2996994073153383E-2</v>
      </c>
      <c r="K67">
        <f>[3]Hoja2!$I$21</f>
        <v>1.6546969591288985E-3</v>
      </c>
      <c r="L67" s="7">
        <f>[4]Hoja1!$B67</f>
        <v>204636.4235</v>
      </c>
      <c r="M67">
        <f>[5]Hoja1!$G67</f>
        <v>1.3299149965851909E-2</v>
      </c>
      <c r="N67">
        <f>[5]Hoja1!$H67</f>
        <v>1.9054657910617667E-2</v>
      </c>
      <c r="O67">
        <f>[5]Hoja1!$I67</f>
        <v>-4.7487956604514991E-3</v>
      </c>
      <c r="P67">
        <f>[5]Hoja1!$J67</f>
        <v>2.2185425199485742E-3</v>
      </c>
      <c r="Q67">
        <f>[5]Hoja1!$K67</f>
        <v>-2.3995953100393042E-2</v>
      </c>
      <c r="R67">
        <f>'[6]Inflation Quarterly and SA'!$F70</f>
        <v>90.726850573883297</v>
      </c>
      <c r="S67">
        <f t="shared" si="3"/>
        <v>2.3929963809508736E-2</v>
      </c>
      <c r="T67">
        <f>'[7]Inflation Quarterly and SA'!$C70</f>
        <v>1.6826865949023162E-2</v>
      </c>
      <c r="U67">
        <f>'[7]Inflation Quarterly and SA'!$D70</f>
        <v>5.0640586436351276E-2</v>
      </c>
      <c r="V67">
        <f>'[7]Inflation Quarterly and SA'!$E70</f>
        <v>2.4501938898155551E-2</v>
      </c>
      <c r="W67">
        <f>[8]Sheet1!$B66/100</f>
        <v>7.4170712131904626E-3</v>
      </c>
      <c r="X67" s="4">
        <f>'[9]Final database'!$C74/100</f>
        <v>6.0494505494505496E-2</v>
      </c>
      <c r="Y67" s="10">
        <v>4.8714639305412699E-2</v>
      </c>
      <c r="Z67">
        <f>'[10]Final database'!$C70</f>
        <v>6.2134155245723743E-2</v>
      </c>
      <c r="AA67">
        <f>'[10]Final database'!$B70</f>
        <v>3249.0358241758236</v>
      </c>
      <c r="AB67">
        <f t="shared" ref="AB67:AB82" si="14">$AA67*(D67/$D$3)/(R67/$R$3)</f>
        <v>2071.1523548673631</v>
      </c>
      <c r="AC67">
        <f t="shared" si="5"/>
        <v>3.8703076050345953E-2</v>
      </c>
      <c r="AD67">
        <v>87.902399647749803</v>
      </c>
      <c r="AE67">
        <f t="shared" si="13"/>
        <v>1.2968623962676951E-2</v>
      </c>
      <c r="AF67" s="9">
        <f>[13]Sheet1!$G67</f>
        <v>8.0152769376939936E-3</v>
      </c>
      <c r="AG67">
        <f>[11]Database!$B66/[11]Database!$B$2</f>
        <v>1.0599178286848878</v>
      </c>
      <c r="AH67">
        <f>[11]Database!$D66/[11]Database!$D$2/(D67/$D$3)</f>
        <v>0.64561961562588355</v>
      </c>
      <c r="AI67">
        <f t="shared" si="4"/>
        <v>0.53298128836318415</v>
      </c>
      <c r="AJ67">
        <f>[11]Database!$C66/[11]Database!$C$2/(D67/$D$3)</f>
        <v>0.68497212119928097</v>
      </c>
      <c r="AK67">
        <f t="shared" ref="AK67:AK82" si="15">AJ67-AVERAGE($AJ$3:$AJ$82)+0.8402</f>
        <v>0.68593871868979306</v>
      </c>
      <c r="AL67">
        <f t="shared" si="6"/>
        <v>-0.14431547412598056</v>
      </c>
      <c r="AM67">
        <f t="shared" si="7"/>
        <v>-5.9432702337078869E-2</v>
      </c>
      <c r="AN67" s="8">
        <f>[12]Datos!$D67/$D67</f>
        <v>5570243.773558341</v>
      </c>
      <c r="AO67">
        <f t="shared" si="8"/>
        <v>7.7006750713879413E-2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s="1">
        <v>42522</v>
      </c>
      <c r="B68" s="6">
        <f>[1]Quarterly!$B279</f>
        <v>19062.708999999999</v>
      </c>
      <c r="C68">
        <f>[1]Quarterly!$C279</f>
        <v>3.2112406843811669E-3</v>
      </c>
      <c r="D68">
        <f>[2]Quarterly!$B279</f>
        <v>240.22200000000001</v>
      </c>
      <c r="E68">
        <f>[2]Quarterly!$C279</f>
        <v>8.9969758064516459E-3</v>
      </c>
      <c r="F68">
        <v>4.3666371327544737E-3</v>
      </c>
      <c r="G68">
        <f t="shared" ref="G68:G82" si="16">F68-AVERAGE($F$3:$F$82)+0.02459</f>
        <v>1.6513485392341976E-2</v>
      </c>
      <c r="H68">
        <f>[14]Sheet1!$B55/100</f>
        <v>2.2482277056277054E-2</v>
      </c>
      <c r="I68">
        <v>7.9503178264768697E-3</v>
      </c>
      <c r="J68">
        <f t="shared" si="10"/>
        <v>3.8671635563509943E-2</v>
      </c>
      <c r="K68">
        <f>[3]Hoja2!$I$21</f>
        <v>1.6546969591288985E-3</v>
      </c>
      <c r="L68" s="7">
        <f>[4]Hoja1!$B68</f>
        <v>204724.87040000001</v>
      </c>
      <c r="M68">
        <f>[5]Hoja1!$G68</f>
        <v>4.3221484468536353E-4</v>
      </c>
      <c r="N68">
        <f>[5]Hoja1!$H68</f>
        <v>3.3311800075799258E-3</v>
      </c>
      <c r="O68">
        <f>[5]Hoja1!$I68</f>
        <v>9.2999056661857704E-3</v>
      </c>
      <c r="P68">
        <f>[5]Hoja1!$J68</f>
        <v>-6.4638515271019381E-3</v>
      </c>
      <c r="Q68">
        <f>[5]Hoja1!$K68</f>
        <v>-1.3740278334844924E-2</v>
      </c>
      <c r="R68">
        <f>'[6]Inflation Quarterly and SA'!$F71</f>
        <v>92.189859405987605</v>
      </c>
      <c r="S68">
        <f t="shared" ref="S68:S82" si="17">(R68/R67-1)</f>
        <v>1.6125422880329143E-2</v>
      </c>
      <c r="T68">
        <f>'[7]Inflation Quarterly and SA'!$C71</f>
        <v>1.5351595182631073E-2</v>
      </c>
      <c r="U68">
        <f>'[7]Inflation Quarterly and SA'!$D71</f>
        <v>2.2407957311814997E-2</v>
      </c>
      <c r="V68">
        <f>'[7]Inflation Quarterly and SA'!$E71</f>
        <v>4.1468483634712339E-3</v>
      </c>
      <c r="W68">
        <f>[8]Sheet1!$B67/100</f>
        <v>7.4170712131904626E-3</v>
      </c>
      <c r="X68" s="4">
        <f>'[9]Final database'!$C75/100</f>
        <v>6.9368131868131871E-2</v>
      </c>
      <c r="Y68" s="10">
        <v>4.8714639305412699E-2</v>
      </c>
      <c r="Z68">
        <f>'[10]Final database'!$C71</f>
        <v>-7.8285033740863263E-2</v>
      </c>
      <c r="AA68">
        <f>'[10]Final database'!$B71</f>
        <v>2994.6849450549457</v>
      </c>
      <c r="AB68">
        <f t="shared" si="14"/>
        <v>1895.6197880650452</v>
      </c>
      <c r="AC68">
        <f t="shared" si="5"/>
        <v>-8.4751161057661117E-2</v>
      </c>
      <c r="AD68">
        <v>88.913106833060894</v>
      </c>
      <c r="AE68">
        <f t="shared" si="13"/>
        <v>1.1498061365347034E-2</v>
      </c>
      <c r="AF68" s="9">
        <f>[13]Sheet1!$G68</f>
        <v>-9.1082808709638252E-3</v>
      </c>
      <c r="AG68">
        <f>[11]Database!$B67/[11]Database!$B$2</f>
        <v>1.1765228137851869</v>
      </c>
      <c r="AH68">
        <f>[11]Database!$D67/[11]Database!$D$2/(D68/$D$3)</f>
        <v>0.75345466359022129</v>
      </c>
      <c r="AI68">
        <f t="shared" ref="AI68:AI82" si="18">AH68-AVERAGE($AH$3:$AH$82)+1</f>
        <v>0.64081633632752188</v>
      </c>
      <c r="AJ68">
        <f>[11]Database!$C67/[11]Database!$C$2/(D68/$D$3)</f>
        <v>0.67990186777996942</v>
      </c>
      <c r="AK68">
        <f t="shared" si="15"/>
        <v>0.6808684652704815</v>
      </c>
      <c r="AL68">
        <f t="shared" si="6"/>
        <v>0.20232426600848474</v>
      </c>
      <c r="AM68">
        <f t="shared" si="7"/>
        <v>-7.3917002804509968E-3</v>
      </c>
      <c r="AN68" s="8">
        <f>[12]Datos!$D68/$D68</f>
        <v>5209486.0769265927</v>
      </c>
      <c r="AO68">
        <f t="shared" si="8"/>
        <v>-6.4765154147157111E-2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s="1">
        <v>42614</v>
      </c>
      <c r="B69" s="6">
        <f>[1]Quarterly!$B280</f>
        <v>19197.937999999998</v>
      </c>
      <c r="C69">
        <f>[1]Quarterly!$C280</f>
        <v>7.0939025507863462E-3</v>
      </c>
      <c r="D69">
        <f>[2]Quarterly!$B280</f>
        <v>241.17599999999999</v>
      </c>
      <c r="E69">
        <f>[2]Quarterly!$C280</f>
        <v>3.9713265229661676E-3</v>
      </c>
      <c r="F69">
        <v>4.7681856763586604E-3</v>
      </c>
      <c r="G69">
        <f t="shared" si="16"/>
        <v>1.6915033935946164E-2</v>
      </c>
      <c r="H69">
        <f>[14]Sheet1!$B56/100</f>
        <v>1.7893675983436858E-2</v>
      </c>
      <c r="I69">
        <v>3.4193082906776098E-3</v>
      </c>
      <c r="J69">
        <f t="shared" si="10"/>
        <v>3.4002525388069138E-2</v>
      </c>
      <c r="K69">
        <f>[3]Hoja2!$I$21</f>
        <v>1.6546969591288985E-3</v>
      </c>
      <c r="L69" s="7">
        <f>[4]Hoja1!$B69</f>
        <v>205568.24590000001</v>
      </c>
      <c r="M69">
        <f>[5]Hoja1!$G69</f>
        <v>4.1195556668429667E-3</v>
      </c>
      <c r="N69">
        <f>[5]Hoja1!$H69</f>
        <v>3.4056839041527454E-3</v>
      </c>
      <c r="O69">
        <f>[5]Hoja1!$I69</f>
        <v>-1.9934203893713143E-2</v>
      </c>
      <c r="P69">
        <f>[5]Hoja1!$J69</f>
        <v>8.2325773365843347E-3</v>
      </c>
      <c r="Q69">
        <f>[5]Hoja1!$K69</f>
        <v>-3.639030264922849E-3</v>
      </c>
      <c r="R69">
        <f>'[6]Inflation Quarterly and SA'!$F72</f>
        <v>92.924875459110694</v>
      </c>
      <c r="S69">
        <f t="shared" si="17"/>
        <v>7.9728514378811788E-3</v>
      </c>
      <c r="T69">
        <f>'[7]Inflation Quarterly and SA'!$C72</f>
        <v>1.3852979467856796E-2</v>
      </c>
      <c r="U69">
        <f>'[7]Inflation Quarterly and SA'!$D72</f>
        <v>-1.4983906349415488E-2</v>
      </c>
      <c r="V69">
        <f>'[7]Inflation Quarterly and SA'!$E72</f>
        <v>1.3854012365773771E-2</v>
      </c>
      <c r="W69">
        <f>[8]Sheet1!$B68/100</f>
        <v>7.4170712131904626E-3</v>
      </c>
      <c r="X69" s="4">
        <f>'[9]Final database'!$C76/100</f>
        <v>7.6657608695652177E-2</v>
      </c>
      <c r="Y69" s="10">
        <v>4.8714639305412699E-2</v>
      </c>
      <c r="Z69">
        <f>'[10]Final database'!$C72</f>
        <v>-1.6174652566771974E-2</v>
      </c>
      <c r="AA69">
        <f>'[10]Final database'!$B72</f>
        <v>2946.2469565217393</v>
      </c>
      <c r="AB69">
        <f t="shared" si="14"/>
        <v>1857.5551457131073</v>
      </c>
      <c r="AC69">
        <f t="shared" ref="AC69:AC82" si="19">(AB69/AB68-1)</f>
        <v>-2.0080314940578048E-2</v>
      </c>
      <c r="AD69">
        <v>89.805186504375499</v>
      </c>
      <c r="AE69">
        <f t="shared" si="13"/>
        <v>1.0033162748317004E-2</v>
      </c>
      <c r="AF69" s="9">
        <f>[13]Sheet1!$G69</f>
        <v>1.3844700586724823E-3</v>
      </c>
      <c r="AG69">
        <f>[11]Database!$B68/[11]Database!$B$2</f>
        <v>1.1631404459795953</v>
      </c>
      <c r="AH69">
        <f>[11]Database!$D68/[11]Database!$D$2/(D69/$D$3)</f>
        <v>0.76166854727978084</v>
      </c>
      <c r="AI69">
        <f t="shared" si="18"/>
        <v>0.64903022001708144</v>
      </c>
      <c r="AJ69">
        <f>[11]Database!$C68/[11]Database!$C$2/(D69/$D$3)</f>
        <v>0.67800487828046363</v>
      </c>
      <c r="AK69">
        <f t="shared" si="15"/>
        <v>0.67897147577097572</v>
      </c>
      <c r="AL69">
        <f t="shared" ref="AL69:AL82" si="20">AI69/AI68-1</f>
        <v>1.2817843778192062E-2</v>
      </c>
      <c r="AM69">
        <f t="shared" ref="AM69:AM82" si="21">(AK69/AK68-1)</f>
        <v>-2.7861321184146082E-3</v>
      </c>
      <c r="AN69" s="8">
        <f>[12]Datos!$D69/$D69</f>
        <v>5213071.4292959077</v>
      </c>
      <c r="AO69">
        <f t="shared" ref="AO69:AO82" si="22">(AN69/AN68-1)</f>
        <v>6.882353300059485E-4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s="1">
        <v>42705</v>
      </c>
      <c r="B70" s="6">
        <f>[1]Quarterly!$B281</f>
        <v>19304.351999999999</v>
      </c>
      <c r="C70">
        <f>[1]Quarterly!$C281</f>
        <v>5.5429911274846866E-3</v>
      </c>
      <c r="D70">
        <f>[2]Quarterly!$B281</f>
        <v>242.637</v>
      </c>
      <c r="E70">
        <f>[2]Quarterly!$C281</f>
        <v>6.0578166981790638E-3</v>
      </c>
      <c r="F70">
        <v>4.5804556401831172E-3</v>
      </c>
      <c r="G70">
        <f t="shared" si="16"/>
        <v>1.6727303899770618E-2</v>
      </c>
      <c r="H70">
        <f>[14]Sheet1!$B57/100</f>
        <v>1.7955234415584415E-2</v>
      </c>
      <c r="I70">
        <v>3.5789327992757098E-3</v>
      </c>
      <c r="J70">
        <f t="shared" si="10"/>
        <v>3.4167015092064768E-2</v>
      </c>
      <c r="K70">
        <f>[3]Hoja2!$I$21</f>
        <v>1.6546969591288985E-3</v>
      </c>
      <c r="L70" s="7">
        <f>[4]Hoja1!$B70</f>
        <v>206559.4602</v>
      </c>
      <c r="M70">
        <f>[5]Hoja1!$G70</f>
        <v>4.82182593746594E-3</v>
      </c>
      <c r="N70">
        <f>[5]Hoja1!$H70</f>
        <v>6.6315716749236753E-3</v>
      </c>
      <c r="O70">
        <f>[5]Hoja1!$I70</f>
        <v>5.1785171511462114E-2</v>
      </c>
      <c r="P70">
        <f>[5]Hoja1!$J70</f>
        <v>3.3324088256904805E-2</v>
      </c>
      <c r="Q70">
        <f>[5]Hoja1!$K70</f>
        <v>2.9191429391452806E-2</v>
      </c>
      <c r="R70">
        <f>'[6]Inflation Quarterly and SA'!$F73</f>
        <v>93.689398919996094</v>
      </c>
      <c r="S70">
        <f t="shared" si="17"/>
        <v>8.2273283349387771E-3</v>
      </c>
      <c r="T70">
        <f>'[7]Inflation Quarterly and SA'!$C73</f>
        <v>7.6326871109961836E-3</v>
      </c>
      <c r="U70">
        <f>'[7]Inflation Quarterly and SA'!$D73</f>
        <v>8.5503726518361134E-3</v>
      </c>
      <c r="V70">
        <f>'[7]Inflation Quarterly and SA'!$E73</f>
        <v>1.2231965203845618E-2</v>
      </c>
      <c r="W70">
        <f>[8]Sheet1!$B69/100</f>
        <v>7.4170712131904626E-3</v>
      </c>
      <c r="X70" s="4">
        <f>'[9]Final database'!$C77/100</f>
        <v>7.714673913043478E-2</v>
      </c>
      <c r="Y70" s="10">
        <v>4.8714639305412699E-2</v>
      </c>
      <c r="Z70">
        <f>'[10]Final database'!$C73</f>
        <v>2.3500310195668117E-2</v>
      </c>
      <c r="AA70">
        <f>'[10]Final database'!$B73</f>
        <v>3015.484673913043</v>
      </c>
      <c r="AB70">
        <f t="shared" si="14"/>
        <v>1897.1172326715205</v>
      </c>
      <c r="AC70">
        <f t="shared" si="19"/>
        <v>2.1297934034268273E-2</v>
      </c>
      <c r="AD70">
        <v>90.968292155303402</v>
      </c>
      <c r="AE70">
        <f t="shared" si="13"/>
        <v>1.2951430715766543E-2</v>
      </c>
      <c r="AF70" s="9">
        <f>[13]Sheet1!$G70</f>
        <v>-3.3733475779528233E-3</v>
      </c>
      <c r="AG70">
        <f>[11]Database!$B69/[11]Database!$B$2</f>
        <v>1.256152541911612</v>
      </c>
      <c r="AH70">
        <f>[11]Database!$D69/[11]Database!$D$2/(D70/$D$3)</f>
        <v>0.79329987617321607</v>
      </c>
      <c r="AI70">
        <f t="shared" si="18"/>
        <v>0.68066154891051667</v>
      </c>
      <c r="AJ70">
        <f>[11]Database!$C69/[11]Database!$C$2/(D70/$D$3)</f>
        <v>0.66778971101078177</v>
      </c>
      <c r="AK70">
        <f t="shared" si="15"/>
        <v>0.66875630850129386</v>
      </c>
      <c r="AL70">
        <f t="shared" si="20"/>
        <v>4.873629596569895E-2</v>
      </c>
      <c r="AM70">
        <f t="shared" si="21"/>
        <v>-1.5045060999186233E-2</v>
      </c>
      <c r="AN70" s="8">
        <f>[12]Datos!$D70/$D70</f>
        <v>5409708.6717520412</v>
      </c>
      <c r="AO70">
        <f t="shared" si="22"/>
        <v>3.7720036090641562E-2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s="1">
        <v>42795</v>
      </c>
      <c r="B71" s="6">
        <f>[1]Quarterly!$B282</f>
        <v>19398.343000000001</v>
      </c>
      <c r="C71">
        <f>[1]Quarterly!$C282</f>
        <v>4.8689021004175714E-3</v>
      </c>
      <c r="D71">
        <f>[2]Quarterly!$B282</f>
        <v>243.892</v>
      </c>
      <c r="E71">
        <f>[2]Quarterly!$C282</f>
        <v>5.1723356289437028E-3</v>
      </c>
      <c r="F71">
        <v>4.687479810066811E-3</v>
      </c>
      <c r="G71">
        <f t="shared" si="16"/>
        <v>1.6834328069654313E-2</v>
      </c>
      <c r="H71">
        <f>[14]Sheet1!$B58/100</f>
        <v>1.4453956910408435E-2</v>
      </c>
      <c r="I71">
        <v>2.0494767742812599E-4</v>
      </c>
      <c r="J71">
        <f t="shared" si="10"/>
        <v>3.0690194277688487E-2</v>
      </c>
      <c r="K71">
        <f>[3]Hoja2!$I$21</f>
        <v>1.6546969591288985E-3</v>
      </c>
      <c r="L71" s="7">
        <f>[4]Hoja1!$B71</f>
        <v>206510.46580000001</v>
      </c>
      <c r="M71">
        <f>[5]Hoja1!$G71</f>
        <v>-2.3719271899991234E-4</v>
      </c>
      <c r="N71">
        <f>[5]Hoja1!$H71</f>
        <v>3.7464630352928019E-3</v>
      </c>
      <c r="O71">
        <f>[5]Hoja1!$I71</f>
        <v>-2.4973189371085058E-2</v>
      </c>
      <c r="P71">
        <f>[5]Hoja1!$J71</f>
        <v>-5.2018542220000352E-4</v>
      </c>
      <c r="Q71">
        <f>[5]Hoja1!$K71</f>
        <v>1.5328976919545489E-2</v>
      </c>
      <c r="R71">
        <f>'[6]Inflation Quarterly and SA'!$F74</f>
        <v>94.983997878794895</v>
      </c>
      <c r="S71">
        <f t="shared" si="17"/>
        <v>1.3817987666932208E-2</v>
      </c>
      <c r="T71">
        <f>'[7]Inflation Quarterly and SA'!$C74</f>
        <v>1.9992854029619256E-2</v>
      </c>
      <c r="U71">
        <f>'[7]Inflation Quarterly and SA'!$D74</f>
        <v>-1.0402529023217921E-3</v>
      </c>
      <c r="V71">
        <f>'[7]Inflation Quarterly and SA'!$E74</f>
        <v>1.5921422312758171E-2</v>
      </c>
      <c r="W71">
        <f>[8]Sheet1!$B70/100</f>
        <v>7.4170712131904626E-3</v>
      </c>
      <c r="X71" s="4">
        <f>'[9]Final database'!$C78/100</f>
        <v>7.3944444444444452E-2</v>
      </c>
      <c r="Y71" s="10">
        <v>4.8714639305412699E-2</v>
      </c>
      <c r="Z71">
        <f>'[10]Final database'!$C74</f>
        <v>-3.0846342784538683E-2</v>
      </c>
      <c r="AA71">
        <f>'[10]Final database'!$B74</f>
        <v>2922.4679999999985</v>
      </c>
      <c r="AB71">
        <f t="shared" si="14"/>
        <v>1822.9188800889071</v>
      </c>
      <c r="AC71">
        <f t="shared" si="19"/>
        <v>-3.9111105684347836E-2</v>
      </c>
      <c r="AD71">
        <v>92.744758124549904</v>
      </c>
      <c r="AE71">
        <f t="shared" si="13"/>
        <v>1.9528408494397853E-2</v>
      </c>
      <c r="AF71" s="9">
        <f>[13]Sheet1!$G71</f>
        <v>3.6289863071625739E-4</v>
      </c>
      <c r="AG71">
        <f>[11]Database!$B70/[11]Database!$B$2</f>
        <v>1.2737847761613994</v>
      </c>
      <c r="AH71">
        <f>[11]Database!$D70/[11]Database!$D$2/(D71/$D$3)</f>
        <v>0.8582705552152502</v>
      </c>
      <c r="AI71">
        <f t="shared" si="18"/>
        <v>0.7456322279525508</v>
      </c>
      <c r="AJ71">
        <f>[11]Database!$C70/[11]Database!$C$2/(D71/$D$3)</f>
        <v>0.67583931215024096</v>
      </c>
      <c r="AK71">
        <f t="shared" si="15"/>
        <v>0.67680590964075305</v>
      </c>
      <c r="AL71">
        <f t="shared" si="20"/>
        <v>9.545225398147994E-2</v>
      </c>
      <c r="AM71">
        <f t="shared" si="21"/>
        <v>1.2036673205369164E-2</v>
      </c>
      <c r="AN71" s="8">
        <f>[12]Datos!$D71/$D71</f>
        <v>5577937.4087699885</v>
      </c>
      <c r="AO71">
        <f t="shared" si="22"/>
        <v>3.1097559448328482E-2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s="1">
        <v>42887</v>
      </c>
      <c r="B72" s="6">
        <f>[1]Quarterly!$B283</f>
        <v>19506.949000000001</v>
      </c>
      <c r="C72">
        <f>[1]Quarterly!$C283</f>
        <v>5.5987256231111449E-3</v>
      </c>
      <c r="D72">
        <f>[2]Quarterly!$B283</f>
        <v>244.16300000000001</v>
      </c>
      <c r="E72">
        <f>[2]Quarterly!$C283</f>
        <v>1.1111475571154994E-3</v>
      </c>
      <c r="F72">
        <v>9.7718451942839374E-3</v>
      </c>
      <c r="G72">
        <f t="shared" si="16"/>
        <v>2.191869345387144E-2</v>
      </c>
      <c r="H72">
        <f>[14]Sheet1!$B59/100</f>
        <v>1.29940125428195E-2</v>
      </c>
      <c r="I72">
        <v>-1.11196558270775E-3</v>
      </c>
      <c r="J72">
        <f t="shared" si="10"/>
        <v>2.9333142818296798E-2</v>
      </c>
      <c r="K72">
        <f>[3]Hoja2!$I$21</f>
        <v>1.6546969591288985E-3</v>
      </c>
      <c r="L72" s="7">
        <f>[4]Hoja1!$B72</f>
        <v>207855.83730000001</v>
      </c>
      <c r="M72">
        <f>[5]Hoja1!$G72</f>
        <v>6.5147860414151992E-3</v>
      </c>
      <c r="N72">
        <f>[5]Hoja1!$H72</f>
        <v>9.7125549054954963E-3</v>
      </c>
      <c r="O72">
        <f>[5]Hoja1!$I72</f>
        <v>5.4229225280837401E-3</v>
      </c>
      <c r="P72">
        <f>[5]Hoja1!$J72</f>
        <v>-8.0326381822156678E-3</v>
      </c>
      <c r="Q72">
        <f>[5]Hoja1!$K72</f>
        <v>-1.8280766437461793E-2</v>
      </c>
      <c r="R72">
        <f>'[6]Inflation Quarterly and SA'!$F75</f>
        <v>95.859518006547404</v>
      </c>
      <c r="S72">
        <f t="shared" si="17"/>
        <v>9.2175539807213269E-3</v>
      </c>
      <c r="T72">
        <f>'[7]Inflation Quarterly and SA'!$C75</f>
        <v>8.8052073096123173E-3</v>
      </c>
      <c r="U72">
        <f>'[7]Inflation Quarterly and SA'!$D75</f>
        <v>-5.53621688364625E-3</v>
      </c>
      <c r="V72">
        <f>'[7]Inflation Quarterly and SA'!$E75</f>
        <v>1.9936070692311292E-2</v>
      </c>
      <c r="W72">
        <f>[8]Sheet1!$B71/100</f>
        <v>7.4170712131904626E-3</v>
      </c>
      <c r="X72" s="4">
        <f>'[9]Final database'!$C79/100</f>
        <v>6.5824175824175823E-2</v>
      </c>
      <c r="Y72" s="10">
        <v>4.8714639305412699E-2</v>
      </c>
      <c r="Z72">
        <f>'[10]Final database'!$C75</f>
        <v>-9.9640305521020434E-4</v>
      </c>
      <c r="AA72">
        <f>'[10]Final database'!$B75</f>
        <v>2919.5560439560445</v>
      </c>
      <c r="AB72">
        <f t="shared" si="14"/>
        <v>1806.4747532091669</v>
      </c>
      <c r="AC72">
        <f t="shared" si="19"/>
        <v>-9.0207672208311163E-3</v>
      </c>
      <c r="AD72">
        <v>93.862916053529304</v>
      </c>
      <c r="AE72">
        <f t="shared" ref="AE72" si="23">(AD72/AD71-1)</f>
        <v>1.2056292469680985E-2</v>
      </c>
      <c r="AF72" s="9">
        <f>[13]Sheet1!$G72</f>
        <v>-2.7415542159070494E-4</v>
      </c>
      <c r="AG72">
        <f>[11]Database!$B71/[11]Database!$B$2</f>
        <v>1.2506971327652374</v>
      </c>
      <c r="AH72">
        <f>[11]Database!$D71/[11]Database!$D$2/(D72/$D$3)</f>
        <v>0.83678264360741905</v>
      </c>
      <c r="AI72">
        <f t="shared" si="18"/>
        <v>0.72414431634471965</v>
      </c>
      <c r="AJ72">
        <f>[11]Database!$C71/[11]Database!$C$2/(D72/$D$3)</f>
        <v>0.67872247604803559</v>
      </c>
      <c r="AK72">
        <f t="shared" si="15"/>
        <v>0.67968907353854768</v>
      </c>
      <c r="AL72">
        <f t="shared" si="20"/>
        <v>-2.881837828661904E-2</v>
      </c>
      <c r="AM72">
        <f t="shared" si="21"/>
        <v>4.2599567419927542E-3</v>
      </c>
      <c r="AN72" s="8">
        <f>[12]Datos!$D72/$D72</f>
        <v>5799878.9083341863</v>
      </c>
      <c r="AO72">
        <f t="shared" si="22"/>
        <v>3.9789169956487402E-2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s="1">
        <v>42979</v>
      </c>
      <c r="B73" s="6">
        <f>[1]Quarterly!$B284</f>
        <v>19660.766</v>
      </c>
      <c r="C73">
        <f>[1]Quarterly!$C284</f>
        <v>7.8852413055470194E-3</v>
      </c>
      <c r="D73">
        <f>[2]Quarterly!$B284</f>
        <v>246.435</v>
      </c>
      <c r="E73">
        <f>[2]Quarterly!$C284</f>
        <v>9.3052591916056304E-3</v>
      </c>
      <c r="F73">
        <v>1.0968351324004699E-2</v>
      </c>
      <c r="G73">
        <f t="shared" si="16"/>
        <v>2.3115199583592202E-2</v>
      </c>
      <c r="H73">
        <f>[14]Sheet1!$B60/100</f>
        <v>1.2718898343685298E-2</v>
      </c>
      <c r="I73">
        <v>-1.24192558127292E-3</v>
      </c>
      <c r="J73">
        <f t="shared" si="10"/>
        <v>2.9199221768935413E-2</v>
      </c>
      <c r="K73">
        <f>[3]Hoja2!$I$21</f>
        <v>1.6546969591288985E-3</v>
      </c>
      <c r="L73" s="7">
        <f>[4]Hoja1!$B73</f>
        <v>208983.16949999999</v>
      </c>
      <c r="M73">
        <f>[5]Hoja1!$G73</f>
        <v>5.4236254061650335E-3</v>
      </c>
      <c r="N73">
        <f>[5]Hoja1!$H73</f>
        <v>6.7402635585880333E-3</v>
      </c>
      <c r="O73">
        <f>[5]Hoja1!$I73</f>
        <v>1.9851733581423447E-2</v>
      </c>
      <c r="P73">
        <f>[5]Hoja1!$J73</f>
        <v>9.6122575434847146E-3</v>
      </c>
      <c r="Q73">
        <f>[5]Hoja1!$K73</f>
        <v>-1.1274301234341588E-2</v>
      </c>
      <c r="R73">
        <f>'[6]Inflation Quarterly and SA'!$F76</f>
        <v>96.627698296545702</v>
      </c>
      <c r="S73">
        <f t="shared" si="17"/>
        <v>8.0136047621879314E-3</v>
      </c>
      <c r="T73">
        <f>'[7]Inflation Quarterly and SA'!$C76</f>
        <v>7.9739739944302279E-3</v>
      </c>
      <c r="U73">
        <f>'[7]Inflation Quarterly and SA'!$D76</f>
        <v>4.2797933139100408E-3</v>
      </c>
      <c r="V73">
        <f>'[7]Inflation Quarterly and SA'!$E76</f>
        <v>1.2250841231712384E-2</v>
      </c>
      <c r="W73">
        <f>[8]Sheet1!$B72/100</f>
        <v>7.4170712131904626E-3</v>
      </c>
      <c r="X73" s="4">
        <f>'[9]Final database'!$C80/100</f>
        <v>5.5081521739130439E-2</v>
      </c>
      <c r="Y73" s="10">
        <v>4.8714639305412699E-2</v>
      </c>
      <c r="Z73">
        <f>'[10]Final database'!$C76</f>
        <v>1.9422413803825034E-2</v>
      </c>
      <c r="AA73">
        <f>'[10]Final database'!$B76</f>
        <v>2976.2608695652175</v>
      </c>
      <c r="AB73">
        <f t="shared" si="14"/>
        <v>1843.9206035206175</v>
      </c>
      <c r="AC73">
        <f t="shared" si="19"/>
        <v>2.0728687320389572E-2</v>
      </c>
      <c r="AD73">
        <v>94.817573421551302</v>
      </c>
      <c r="AE73">
        <f t="shared" ref="AE73:AE82" si="24">(AD73/AD72-1)</f>
        <v>1.0170761874450651E-2</v>
      </c>
      <c r="AF73" s="9">
        <f>[13]Sheet1!$G73</f>
        <v>-3.541830678047142E-3</v>
      </c>
      <c r="AG73">
        <f>[11]Database!$B72/[11]Database!$B$2</f>
        <v>1.3248991102924581</v>
      </c>
      <c r="AH73">
        <f>[11]Database!$D72/[11]Database!$D$2/(D73/$D$3)</f>
        <v>0.82878267611719425</v>
      </c>
      <c r="AI73">
        <f t="shared" si="18"/>
        <v>0.71614434885449485</v>
      </c>
      <c r="AJ73">
        <f>[11]Database!$C72/[11]Database!$C$2/(D73/$D$3)</f>
        <v>0.66161689873186724</v>
      </c>
      <c r="AK73">
        <f t="shared" si="15"/>
        <v>0.66258349622237933</v>
      </c>
      <c r="AL73">
        <f t="shared" si="20"/>
        <v>-1.1047476738623607E-2</v>
      </c>
      <c r="AM73">
        <f t="shared" si="21"/>
        <v>-2.5166768132838357E-2</v>
      </c>
      <c r="AN73" s="8">
        <f>[12]Datos!$D73/$D73</f>
        <v>5944854.6145515451</v>
      </c>
      <c r="AO73">
        <f t="shared" si="22"/>
        <v>2.4996333287068184E-2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s="1">
        <v>43070</v>
      </c>
      <c r="B74" s="6">
        <f>[1]Quarterly!$B285</f>
        <v>19882.351999999999</v>
      </c>
      <c r="C74">
        <f>[1]Quarterly!$C285</f>
        <v>1.1270466267692791E-2</v>
      </c>
      <c r="D74">
        <f>[2]Quarterly!$B285</f>
        <v>247.80500000000001</v>
      </c>
      <c r="E74">
        <f>[2]Quarterly!$C285</f>
        <v>5.5592752652828814E-3</v>
      </c>
      <c r="F74">
        <v>1.2828696203594937E-2</v>
      </c>
      <c r="G74">
        <f t="shared" si="16"/>
        <v>2.4975544463182439E-2</v>
      </c>
      <c r="H74">
        <f>[14]Sheet1!$B61/100</f>
        <v>1.1330754761904762E-2</v>
      </c>
      <c r="I74">
        <v>-2.4957089399191999E-3</v>
      </c>
      <c r="J74">
        <f t="shared" si="10"/>
        <v>2.7907224347300863E-2</v>
      </c>
      <c r="K74">
        <f>[3]Hoja2!$I$21</f>
        <v>1.6546969591288985E-3</v>
      </c>
      <c r="L74" s="7">
        <f>[4]Hoja1!$B74</f>
        <v>209306.52739999999</v>
      </c>
      <c r="M74">
        <f>[5]Hoja1!$G74</f>
        <v>1.5472915870384796E-3</v>
      </c>
      <c r="N74">
        <f>[5]Hoja1!$H74</f>
        <v>4.7338844568691751E-3</v>
      </c>
      <c r="O74">
        <f>[5]Hoja1!$I74</f>
        <v>-8.7706168135393003E-4</v>
      </c>
      <c r="P74">
        <f>[5]Hoja1!$J74</f>
        <v>8.4076336516325512E-4</v>
      </c>
      <c r="Q74">
        <f>[5]Hoja1!$K74</f>
        <v>-7.576390119545362E-3</v>
      </c>
      <c r="R74">
        <f>'[6]Inflation Quarterly and SA'!$F77</f>
        <v>97.502828257962804</v>
      </c>
      <c r="S74">
        <f t="shared" si="17"/>
        <v>9.0567195208497431E-3</v>
      </c>
      <c r="T74">
        <f>'[7]Inflation Quarterly and SA'!$C77</f>
        <v>8.8470772844404522E-3</v>
      </c>
      <c r="U74">
        <f>'[7]Inflation Quarterly and SA'!$D77</f>
        <v>7.2574709463586462E-3</v>
      </c>
      <c r="V74">
        <f>'[7]Inflation Quarterly and SA'!$E77</f>
        <v>1.2646596907338603E-2</v>
      </c>
      <c r="W74">
        <f>[8]Sheet1!$B73/100</f>
        <v>7.4170712131904626E-3</v>
      </c>
      <c r="X74" s="4">
        <f>'[9]Final database'!$C81/100</f>
        <v>4.9836956521739133E-2</v>
      </c>
      <c r="Y74" s="10">
        <v>4.8714639305412699E-2</v>
      </c>
      <c r="Z74">
        <f>'[10]Final database'!$C77</f>
        <v>3.2834092967546358E-3</v>
      </c>
      <c r="AA74">
        <f>'[10]Final database'!$B77</f>
        <v>2986.0331521739149</v>
      </c>
      <c r="AB74">
        <f t="shared" si="14"/>
        <v>1843.5628380083438</v>
      </c>
      <c r="AC74">
        <f t="shared" si="19"/>
        <v>-1.9402435852755584E-4</v>
      </c>
      <c r="AD74">
        <v>95.952414011319604</v>
      </c>
      <c r="AE74">
        <f t="shared" si="24"/>
        <v>1.1968673620478487E-2</v>
      </c>
      <c r="AF74" s="9">
        <f>[13]Sheet1!$G74</f>
        <v>-4.4036297826932636E-4</v>
      </c>
      <c r="AG74">
        <f>[11]Database!$B73/[11]Database!$B$2</f>
        <v>1.422457250165772</v>
      </c>
      <c r="AH74">
        <f>[11]Database!$D73/[11]Database!$D$2/(D74/$D$3)</f>
        <v>0.90905907506001016</v>
      </c>
      <c r="AI74">
        <f t="shared" si="18"/>
        <v>0.79642074779731076</v>
      </c>
      <c r="AJ74">
        <f>[11]Database!$C73/[11]Database!$C$2/(D74/$D$3)</f>
        <v>0.67598236337607986</v>
      </c>
      <c r="AK74">
        <f t="shared" si="15"/>
        <v>0.67694896086659195</v>
      </c>
      <c r="AL74">
        <f t="shared" si="20"/>
        <v>0.11209527670115893</v>
      </c>
      <c r="AM74">
        <f t="shared" si="21"/>
        <v>2.1680987718702971E-2</v>
      </c>
      <c r="AN74" s="8">
        <f>[12]Datos!$D74/$D74</f>
        <v>6223319.1770450957</v>
      </c>
      <c r="AO74">
        <f t="shared" si="22"/>
        <v>4.6841273765036773E-2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s="1">
        <v>43160</v>
      </c>
      <c r="B75" s="6">
        <f>[1]Quarterly!$B286</f>
        <v>20044.077000000001</v>
      </c>
      <c r="C75">
        <f>[1]Quarterly!$C286</f>
        <v>8.134098018182323E-3</v>
      </c>
      <c r="D75">
        <f>[2]Quarterly!$B286</f>
        <v>249.577</v>
      </c>
      <c r="E75">
        <f>[2]Quarterly!$C286</f>
        <v>7.150783882488243E-3</v>
      </c>
      <c r="F75">
        <v>1.5306083613717629E-2</v>
      </c>
      <c r="G75">
        <f t="shared" si="16"/>
        <v>2.7452931873305129E-2</v>
      </c>
      <c r="H75">
        <f>[14]Sheet1!$B62/100</f>
        <v>9.9263565480895918E-3</v>
      </c>
      <c r="I75">
        <v>-3.7886860768101098E-3</v>
      </c>
      <c r="J75">
        <f t="shared" si="10"/>
        <v>2.6574838560254666E-2</v>
      </c>
      <c r="K75">
        <f>[3]Hoja2!$I$21</f>
        <v>1.6546969591288985E-3</v>
      </c>
      <c r="L75" s="7">
        <f>[4]Hoja1!$B75</f>
        <v>210698.3273</v>
      </c>
      <c r="M75">
        <f>[5]Hoja1!$G75</f>
        <v>6.6495771407080184E-3</v>
      </c>
      <c r="N75">
        <f>[5]Hoja1!$H75</f>
        <v>1.6820201626727371E-2</v>
      </c>
      <c r="O75">
        <f>[5]Hoja1!$I75</f>
        <v>-3.9380692753273161E-2</v>
      </c>
      <c r="P75">
        <f>[5]Hoja1!$J75</f>
        <v>-2.1369701535710606E-2</v>
      </c>
      <c r="Q75">
        <f>[5]Hoja1!$K75</f>
        <v>2.2292551609611522E-2</v>
      </c>
      <c r="R75">
        <f>'[6]Inflation Quarterly and SA'!$F78</f>
        <v>97.972930597224703</v>
      </c>
      <c r="S75">
        <f t="shared" si="17"/>
        <v>4.8214225952312173E-3</v>
      </c>
      <c r="T75">
        <f>'[7]Inflation Quarterly and SA'!$C78</f>
        <v>6.9706773032509606E-3</v>
      </c>
      <c r="U75">
        <f>'[7]Inflation Quarterly and SA'!$D78</f>
        <v>-5.6189354740685538E-3</v>
      </c>
      <c r="V75">
        <f>'[7]Inflation Quarterly and SA'!$E78</f>
        <v>1.6192622204700635E-2</v>
      </c>
      <c r="W75">
        <f>[8]Sheet1!$B74/100</f>
        <v>7.4170712131904626E-3</v>
      </c>
      <c r="X75" s="4">
        <f>'[9]Final database'!$C82/100</f>
        <v>4.5805555555555558E-2</v>
      </c>
      <c r="Y75" s="10">
        <v>4.8714639305412699E-2</v>
      </c>
      <c r="Z75">
        <f>'[10]Final database'!$C78</f>
        <v>-4.2584604584924968E-2</v>
      </c>
      <c r="AA75">
        <f>'[10]Final database'!$B78</f>
        <v>2858.8741111111117</v>
      </c>
      <c r="AB75">
        <f t="shared" si="14"/>
        <v>1769.147167414287</v>
      </c>
      <c r="AC75">
        <f t="shared" si="19"/>
        <v>-4.0365139207541367E-2</v>
      </c>
      <c r="AD75">
        <v>96.930820054924695</v>
      </c>
      <c r="AE75">
        <f t="shared" si="24"/>
        <v>1.0196784038071893E-2</v>
      </c>
      <c r="AF75" s="9">
        <f>[13]Sheet1!$G75</f>
        <v>3.5303138783282506E-4</v>
      </c>
      <c r="AG75">
        <f>[11]Database!$B74/[11]Database!$B$2</f>
        <v>1.3889139081866069</v>
      </c>
      <c r="AH75">
        <f>[11]Database!$D74/[11]Database!$D$2/(D75/$D$3)</f>
        <v>0.94802171350036812</v>
      </c>
      <c r="AI75">
        <f t="shared" si="18"/>
        <v>0.83538338623766872</v>
      </c>
      <c r="AJ75">
        <f>[11]Database!$C74/[11]Database!$C$2/(D75/$D$3)</f>
        <v>0.6929998201192259</v>
      </c>
      <c r="AK75">
        <f t="shared" si="15"/>
        <v>0.69396641760973798</v>
      </c>
      <c r="AL75">
        <f t="shared" si="20"/>
        <v>4.8922179071952065E-2</v>
      </c>
      <c r="AM75">
        <f t="shared" si="21"/>
        <v>2.51384634985794E-2</v>
      </c>
      <c r="AN75" s="8">
        <f>[12]Datos!$D75/$D75</f>
        <v>6265341.6071072249</v>
      </c>
      <c r="AO75">
        <f t="shared" si="22"/>
        <v>6.7524144056647639E-3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s="1">
        <v>43252</v>
      </c>
      <c r="B76" s="6">
        <f>[1]Quarterly!$B287</f>
        <v>20150.475999999999</v>
      </c>
      <c r="C76">
        <f>[1]Quarterly!$C287</f>
        <v>5.308251410129694E-3</v>
      </c>
      <c r="D76">
        <f>[2]Quarterly!$B287</f>
        <v>251.018</v>
      </c>
      <c r="E76">
        <f>[2]Quarterly!$C287</f>
        <v>5.7737692175161559E-3</v>
      </c>
      <c r="F76">
        <v>1.7881028548203549E-2</v>
      </c>
      <c r="G76">
        <f t="shared" si="16"/>
        <v>3.0027876807791051E-2</v>
      </c>
      <c r="H76">
        <f>[14]Sheet1!$B63/100</f>
        <v>1.1297002415458935E-2</v>
      </c>
      <c r="I76">
        <v>-2.3401425920216998E-3</v>
      </c>
      <c r="J76">
        <f t="shared" si="10"/>
        <v>2.8067532201915935E-2</v>
      </c>
      <c r="K76">
        <f>[3]Hoja2!$I$21</f>
        <v>1.6546969591288985E-3</v>
      </c>
      <c r="L76" s="7">
        <f>[4]Hoja1!$B76</f>
        <v>213014.628</v>
      </c>
      <c r="M76">
        <f>[5]Hoja1!$G76</f>
        <v>1.0993446078487068E-2</v>
      </c>
      <c r="N76">
        <f>[5]Hoja1!$H76</f>
        <v>1.0244512990612575E-2</v>
      </c>
      <c r="O76">
        <f>[5]Hoja1!$I76</f>
        <v>4.8206307043989316E-2</v>
      </c>
      <c r="P76">
        <f>[5]Hoja1!$J76</f>
        <v>1.1559737668472847E-2</v>
      </c>
      <c r="Q76">
        <f>[5]Hoja1!$K76</f>
        <v>4.3057882998593255E-2</v>
      </c>
      <c r="R76">
        <f>'[6]Inflation Quarterly and SA'!$F79</f>
        <v>98.940044293146997</v>
      </c>
      <c r="S76">
        <f t="shared" si="17"/>
        <v>9.8712337175885789E-3</v>
      </c>
      <c r="T76">
        <f>'[7]Inflation Quarterly and SA'!$C79</f>
        <v>6.1636940412996832E-3</v>
      </c>
      <c r="U76">
        <f>'[7]Inflation Quarterly and SA'!$D79</f>
        <v>4.0353910877608534E-3</v>
      </c>
      <c r="V76">
        <f>'[7]Inflation Quarterly and SA'!$E79</f>
        <v>1.9815811278933726E-2</v>
      </c>
      <c r="W76">
        <f>[8]Sheet1!$B75/100</f>
        <v>7.4170712131904626E-3</v>
      </c>
      <c r="X76" s="4">
        <f>'[9]Final database'!$C83/100</f>
        <v>4.3296703296703293E-2</v>
      </c>
      <c r="Y76" s="10">
        <v>4.8714639305412699E-2</v>
      </c>
      <c r="Z76">
        <f>'[10]Final database'!$C79</f>
        <v>-6.7717586938731422E-3</v>
      </c>
      <c r="AA76">
        <f>'[10]Final database'!$B79</f>
        <v>2839.514505494506</v>
      </c>
      <c r="AB76">
        <f t="shared" si="14"/>
        <v>1750.0373780580358</v>
      </c>
      <c r="AC76">
        <f t="shared" si="19"/>
        <v>-1.0801695703010039E-2</v>
      </c>
      <c r="AD76">
        <v>98.181071639790005</v>
      </c>
      <c r="AE76">
        <f t="shared" si="24"/>
        <v>1.2898390668281356E-2</v>
      </c>
      <c r="AF76" s="9">
        <f>[13]Sheet1!$G76</f>
        <v>2.5091862983632751E-3</v>
      </c>
      <c r="AG76">
        <f>[11]Database!$B75/[11]Database!$B$2</f>
        <v>1.4436417472061913</v>
      </c>
      <c r="AH76">
        <f>[11]Database!$D75/[11]Database!$D$2/(D76/$D$3)</f>
        <v>0.98324097694569612</v>
      </c>
      <c r="AI76">
        <f t="shared" si="18"/>
        <v>0.87060264968299672</v>
      </c>
      <c r="AJ76">
        <f>[11]Database!$C75/[11]Database!$C$2/(D76/$D$3)</f>
        <v>0.70524515207937022</v>
      </c>
      <c r="AK76">
        <f t="shared" si="15"/>
        <v>0.70621174956988231</v>
      </c>
      <c r="AL76">
        <f t="shared" si="20"/>
        <v>4.2159401330622126E-2</v>
      </c>
      <c r="AM76">
        <f t="shared" si="21"/>
        <v>1.7645424402986887E-2</v>
      </c>
      <c r="AN76" s="8">
        <f>[12]Datos!$D76/$D76</f>
        <v>6440975.9999336703</v>
      </c>
      <c r="AO76">
        <f t="shared" si="22"/>
        <v>2.803269220423843E-2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s="1">
        <v>43344</v>
      </c>
      <c r="B77" s="6">
        <f>[1]Quarterly!$B288</f>
        <v>20276.153999999999</v>
      </c>
      <c r="C77">
        <f>[1]Quarterly!$C288</f>
        <v>6.2369742531143135E-3</v>
      </c>
      <c r="D77">
        <f>[2]Quarterly!$B288</f>
        <v>252.18199999999999</v>
      </c>
      <c r="E77">
        <f>[2]Quarterly!$C288</f>
        <v>4.637117656901113E-3</v>
      </c>
      <c r="F77">
        <v>2.0316012181967769E-2</v>
      </c>
      <c r="G77">
        <f t="shared" si="16"/>
        <v>3.2462860441555275E-2</v>
      </c>
      <c r="H77">
        <f>[14]Sheet1!$B64/100</f>
        <v>1.1027326903820814E-2</v>
      </c>
      <c r="I77">
        <v>-2.57365715683204E-3</v>
      </c>
      <c r="J77">
        <f t="shared" si="10"/>
        <v>2.7826900346684891E-2</v>
      </c>
      <c r="K77">
        <f>[3]Hoja2!$I$21</f>
        <v>1.6546969591288985E-3</v>
      </c>
      <c r="L77" s="7">
        <f>[4]Hoja1!$B77</f>
        <v>215102.8015</v>
      </c>
      <c r="M77">
        <f>[5]Hoja1!$G77</f>
        <v>9.8029582268877036E-3</v>
      </c>
      <c r="N77">
        <f>[5]Hoja1!$H77</f>
        <v>6.4095754557287332E-3</v>
      </c>
      <c r="O77">
        <f>[5]Hoja1!$I77</f>
        <v>7.3436901771479768E-3</v>
      </c>
      <c r="P77">
        <f>[5]Hoja1!$J77</f>
        <v>2.3423106995546394E-2</v>
      </c>
      <c r="Q77">
        <f>[5]Hoja1!$K77</f>
        <v>-5.4339671094313369E-3</v>
      </c>
      <c r="R77">
        <f>'[6]Inflation Quarterly and SA'!$F80</f>
        <v>99.728100254377594</v>
      </c>
      <c r="S77">
        <f t="shared" si="17"/>
        <v>7.9649849245637672E-3</v>
      </c>
      <c r="T77">
        <f>'[7]Inflation Quarterly and SA'!$C80</f>
        <v>6.3456683882621157E-3</v>
      </c>
      <c r="U77">
        <f>'[7]Inflation Quarterly and SA'!$D80</f>
        <v>8.9160697627590491E-3</v>
      </c>
      <c r="V77">
        <f>'[7]Inflation Quarterly and SA'!$E80</f>
        <v>1.3878568143238068E-2</v>
      </c>
      <c r="W77">
        <f>[8]Sheet1!$B76/100</f>
        <v>7.4170712131904626E-3</v>
      </c>
      <c r="X77" s="4">
        <f>'[9]Final database'!$C84/100</f>
        <v>4.2500000000000003E-2</v>
      </c>
      <c r="Y77" s="10">
        <v>4.8714639305412699E-2</v>
      </c>
      <c r="Z77">
        <f>'[10]Final database'!$C80</f>
        <v>4.1883137727968034E-2</v>
      </c>
      <c r="AA77">
        <f>'[10]Final database'!$B80</f>
        <v>2958.4422826086952</v>
      </c>
      <c r="AB77">
        <f t="shared" si="14"/>
        <v>1817.3145677580328</v>
      </c>
      <c r="AC77">
        <f t="shared" si="19"/>
        <v>3.8443287294041895E-2</v>
      </c>
      <c r="AD77">
        <v>99.187657490953995</v>
      </c>
      <c r="AE77">
        <f t="shared" si="24"/>
        <v>1.0252341254299857E-2</v>
      </c>
      <c r="AF77" s="9">
        <f>[13]Sheet1!$G77</f>
        <v>-6.0414380976370197E-4</v>
      </c>
      <c r="AG77">
        <f>[11]Database!$B76/[11]Database!$B$2</f>
        <v>1.5242394047141476</v>
      </c>
      <c r="AH77">
        <f>[11]Database!$D76/[11]Database!$D$2/(D77/$D$3)</f>
        <v>0.99167735634950349</v>
      </c>
      <c r="AI77">
        <f t="shared" si="18"/>
        <v>0.87903902908680409</v>
      </c>
      <c r="AJ77">
        <f>[11]Database!$C76/[11]Database!$C$2/(D77/$D$3)</f>
        <v>0.69425469720066735</v>
      </c>
      <c r="AK77">
        <f t="shared" si="15"/>
        <v>0.69522129469117944</v>
      </c>
      <c r="AL77">
        <f t="shared" si="20"/>
        <v>9.6902753591194823E-3</v>
      </c>
      <c r="AM77">
        <f t="shared" si="21"/>
        <v>-1.5562548889050065E-2</v>
      </c>
      <c r="AN77" s="8">
        <f>[12]Datos!$D77/$D77</f>
        <v>6749902.5506582558</v>
      </c>
      <c r="AO77">
        <f t="shared" si="22"/>
        <v>4.7962692413039187E-2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s="1">
        <v>43435</v>
      </c>
      <c r="B78" s="6">
        <f>[1]Quarterly!$B289</f>
        <v>20304.874</v>
      </c>
      <c r="C78">
        <f>[1]Quarterly!$C289</f>
        <v>1.4164421911571079E-3</v>
      </c>
      <c r="D78">
        <f>[2]Quarterly!$B289</f>
        <v>252.767</v>
      </c>
      <c r="E78">
        <f>[2]Quarterly!$C289</f>
        <v>2.3197531941216987E-3</v>
      </c>
      <c r="F78">
        <v>2.4111332832986821E-2</v>
      </c>
      <c r="G78">
        <f t="shared" si="16"/>
        <v>3.6258181092574324E-2</v>
      </c>
      <c r="H78">
        <f>[14]Sheet1!$B65/100</f>
        <v>1.3238616983499594E-2</v>
      </c>
      <c r="I78">
        <v>-3.7469785339914601E-4</v>
      </c>
      <c r="J78">
        <f t="shared" si="10"/>
        <v>3.0092881730727106E-2</v>
      </c>
      <c r="K78">
        <f>[3]Hoja2!$I$21</f>
        <v>1.6546969591288985E-3</v>
      </c>
      <c r="L78" s="7">
        <f>[4]Hoja1!$B78</f>
        <v>215192.2432</v>
      </c>
      <c r="M78">
        <f>[5]Hoja1!$G78</f>
        <v>4.1580908931115879E-4</v>
      </c>
      <c r="N78">
        <f>[5]Hoja1!$H78</f>
        <v>8.4060990407304192E-3</v>
      </c>
      <c r="O78">
        <f>[5]Hoja1!$I78</f>
        <v>3.1817522982788837E-3</v>
      </c>
      <c r="P78">
        <f>[5]Hoja1!$J78</f>
        <v>1.7017356511856763E-2</v>
      </c>
      <c r="Q78">
        <f>[5]Hoja1!$K78</f>
        <v>8.6002544892124444E-2</v>
      </c>
      <c r="R78">
        <f>'[6]Inflation Quarterly and SA'!$F81</f>
        <v>100.595183253115</v>
      </c>
      <c r="S78">
        <f t="shared" si="17"/>
        <v>8.694470229812179E-3</v>
      </c>
      <c r="T78">
        <f>'[7]Inflation Quarterly and SA'!$C81</f>
        <v>5.6356496697029801E-3</v>
      </c>
      <c r="U78">
        <f>'[7]Inflation Quarterly and SA'!$D81</f>
        <v>1.1791009135202701E-2</v>
      </c>
      <c r="V78">
        <f>'[7]Inflation Quarterly and SA'!$E81</f>
        <v>1.4936371865114317E-2</v>
      </c>
      <c r="W78">
        <f>[8]Sheet1!$B77/100</f>
        <v>7.4170712131904626E-3</v>
      </c>
      <c r="X78" s="4">
        <f>'[9]Final database'!$C85/100</f>
        <v>4.2500000000000003E-2</v>
      </c>
      <c r="Y78" s="10">
        <v>4.8714639305412699E-2</v>
      </c>
      <c r="Z78">
        <f>'[10]Final database'!$C81</f>
        <v>6.998828591823969E-2</v>
      </c>
      <c r="AA78">
        <f>'[10]Final database'!$B81</f>
        <v>3165.4985869565221</v>
      </c>
      <c r="AB78">
        <f t="shared" si="14"/>
        <v>1932.2164731057999</v>
      </c>
      <c r="AC78">
        <f t="shared" si="19"/>
        <v>6.3226206065974733E-2</v>
      </c>
      <c r="AD78">
        <v>100</v>
      </c>
      <c r="AE78">
        <f t="shared" si="24"/>
        <v>8.1899555811173474E-3</v>
      </c>
      <c r="AF78" s="9">
        <f>[13]Sheet1!$G78</f>
        <v>-4.0587971619964192E-3</v>
      </c>
      <c r="AG78">
        <f>[11]Database!$B77/[11]Database!$B$2</f>
        <v>1.3322990046713055</v>
      </c>
      <c r="AH78">
        <f>[11]Database!$D77/[11]Database!$D$2/(D78/$D$3)</f>
        <v>0.94229852228897182</v>
      </c>
      <c r="AI78">
        <f t="shared" si="18"/>
        <v>0.82966019502627242</v>
      </c>
      <c r="AJ78">
        <f>[11]Database!$C77/[11]Database!$C$2/(D78/$D$3)</f>
        <v>0.67810637454802536</v>
      </c>
      <c r="AK78">
        <f t="shared" si="15"/>
        <v>0.67907297203853745</v>
      </c>
      <c r="AL78">
        <f t="shared" si="20"/>
        <v>-5.6173653758956776E-2</v>
      </c>
      <c r="AM78">
        <f t="shared" si="21"/>
        <v>-2.3227600730807763E-2</v>
      </c>
      <c r="AN78" s="8">
        <f>[12]Datos!$D78/$D78</f>
        <v>6937258.4203695506</v>
      </c>
      <c r="AO78">
        <f t="shared" si="22"/>
        <v>2.7756825866030344E-2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s="1">
        <v>43525</v>
      </c>
      <c r="B79" s="6">
        <f>[1]Quarterly!$B290</f>
        <v>20431.641</v>
      </c>
      <c r="C79">
        <f>[1]Quarterly!$C290</f>
        <v>6.2431808244660658E-3</v>
      </c>
      <c r="D79">
        <f>[2]Quarterly!$B290</f>
        <v>254.27699999999999</v>
      </c>
      <c r="E79">
        <f>[2]Quarterly!$C290</f>
        <v>5.9738810841605261E-3</v>
      </c>
      <c r="F79">
        <v>2.4509592445679521E-2</v>
      </c>
      <c r="G79">
        <f t="shared" si="16"/>
        <v>3.6656440705267024E-2</v>
      </c>
      <c r="H79">
        <f>[14]Sheet1!$B66/100</f>
        <v>1.2067830179434094E-2</v>
      </c>
      <c r="I79">
        <v>-1.6114512281580199E-3</v>
      </c>
      <c r="J79">
        <f t="shared" si="10"/>
        <v>2.8818433349858896E-2</v>
      </c>
      <c r="K79">
        <f>[3]Hoja2!$I$21</f>
        <v>1.6546969591288985E-3</v>
      </c>
      <c r="L79" s="7">
        <f>[4]Hoja1!$B79</f>
        <v>217508.22940000001</v>
      </c>
      <c r="M79">
        <f>[5]Hoja1!$G79</f>
        <v>1.0762405584701096E-2</v>
      </c>
      <c r="N79">
        <f>[5]Hoja1!$H79</f>
        <v>1.0270857324389704E-2</v>
      </c>
      <c r="O79">
        <f>[5]Hoja1!$I79</f>
        <v>1.258634171830475E-2</v>
      </c>
      <c r="P79">
        <f>[5]Hoja1!$J79</f>
        <v>1.5298445571236163E-2</v>
      </c>
      <c r="Q79">
        <f>[5]Hoja1!$K79</f>
        <v>-9.8744834475839038E-3</v>
      </c>
      <c r="R79">
        <f>'[6]Inflation Quarterly and SA'!$F82</f>
        <v>101.136137421963</v>
      </c>
      <c r="S79">
        <f t="shared" si="17"/>
        <v>5.3775354977669831E-3</v>
      </c>
      <c r="T79">
        <f>'[7]Inflation Quarterly and SA'!$C82</f>
        <v>5.791337701103183E-3</v>
      </c>
      <c r="U79">
        <f>'[7]Inflation Quarterly and SA'!$D82</f>
        <v>7.8011885654327706E-3</v>
      </c>
      <c r="V79">
        <f>'[7]Inflation Quarterly and SA'!$E82</f>
        <v>1.2825716756903693E-2</v>
      </c>
      <c r="W79">
        <f>[8]Sheet1!$B78/100</f>
        <v>7.4170712131904626E-3</v>
      </c>
      <c r="X79" s="4">
        <f>'[9]Final database'!$C86/100</f>
        <v>4.2500000000000003E-2</v>
      </c>
      <c r="Y79" s="10">
        <v>4.8714639305412699E-2</v>
      </c>
      <c r="Z79">
        <f>'[10]Final database'!$C82</f>
        <v>-8.9203178733173738E-3</v>
      </c>
      <c r="AA79">
        <f>'[10]Final database'!$B82</f>
        <v>3137.2613333333329</v>
      </c>
      <c r="AB79">
        <f t="shared" si="14"/>
        <v>1916.1163698823357</v>
      </c>
      <c r="AC79">
        <f t="shared" si="19"/>
        <v>-8.3324531425742476E-3</v>
      </c>
      <c r="AD79">
        <v>101.28892596956101</v>
      </c>
      <c r="AE79">
        <f t="shared" si="24"/>
        <v>1.2889259695610056E-2</v>
      </c>
      <c r="AF79" s="9">
        <f>[13]Sheet1!$G79</f>
        <v>-1.6456353638650834E-3</v>
      </c>
      <c r="AG79">
        <f>[11]Database!$B78/[11]Database!$B$2</f>
        <v>1.4402898330671727</v>
      </c>
      <c r="AH79">
        <f>[11]Database!$D78/[11]Database!$D$2/(D79/$D$3)</f>
        <v>0.89944698700666703</v>
      </c>
      <c r="AI79">
        <f t="shared" si="18"/>
        <v>0.78680865974396763</v>
      </c>
      <c r="AJ79">
        <f>[11]Database!$C78/[11]Database!$C$2/(D79/$D$3)</f>
        <v>0.65400162786416616</v>
      </c>
      <c r="AK79">
        <f t="shared" si="15"/>
        <v>0.65496822535467825</v>
      </c>
      <c r="AL79">
        <f t="shared" si="20"/>
        <v>-5.1649501252675867E-2</v>
      </c>
      <c r="AM79">
        <f t="shared" si="21"/>
        <v>-3.549654849536743E-2</v>
      </c>
      <c r="AN79" s="8">
        <f>[12]Datos!$D79/$D79</f>
        <v>6721776.8305316642</v>
      </c>
      <c r="AO79">
        <f t="shared" si="22"/>
        <v>-3.106149097821953E-2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">
      <c r="A80" s="1">
        <v>43617</v>
      </c>
      <c r="B80" s="6">
        <f>[1]Quarterly!$B291</f>
        <v>20602.275000000001</v>
      </c>
      <c r="C80">
        <f>[1]Quarterly!$C291</f>
        <v>8.3514584070853992E-3</v>
      </c>
      <c r="D80">
        <f>[2]Quarterly!$B291</f>
        <v>255.21299999999999</v>
      </c>
      <c r="E80">
        <f>[2]Quarterly!$C291</f>
        <v>3.6810250238912268E-3</v>
      </c>
      <c r="F80">
        <v>2.3363061243180216E-2</v>
      </c>
      <c r="G80">
        <f t="shared" si="16"/>
        <v>3.5509909502767723E-2</v>
      </c>
      <c r="H80">
        <f>[14]Sheet1!$B67/100</f>
        <v>1.0387902180500657E-2</v>
      </c>
      <c r="I80">
        <v>-3.4158916413852898E-3</v>
      </c>
      <c r="J80">
        <f t="shared" ref="J80:J82" si="25">(1+I80)*(1.030479)-1</f>
        <v>2.6958995397276864E-2</v>
      </c>
      <c r="K80">
        <f>[3]Hoja2!$I$21</f>
        <v>1.6546969591288985E-3</v>
      </c>
      <c r="L80" s="7">
        <f>[4]Hoja1!$B80</f>
        <v>219994.07269999999</v>
      </c>
      <c r="M80">
        <f>[5]Hoja1!$G80</f>
        <v>1.1428732176512302E-2</v>
      </c>
      <c r="N80">
        <f>[5]Hoja1!$H80</f>
        <v>1.3582039372376453E-2</v>
      </c>
      <c r="O80">
        <f>[5]Hoja1!$I80</f>
        <v>1.9681725599119959E-2</v>
      </c>
      <c r="P80">
        <f>[5]Hoja1!$J80</f>
        <v>1.0965726210929061E-2</v>
      </c>
      <c r="Q80">
        <f>[5]Hoja1!$K80</f>
        <v>1.9073646469129235E-2</v>
      </c>
      <c r="R80">
        <f>'[6]Inflation Quarterly and SA'!$F83</f>
        <v>102.346761598013</v>
      </c>
      <c r="S80">
        <f t="shared" si="17"/>
        <v>1.1970243346342224E-2</v>
      </c>
      <c r="T80">
        <f>'[7]Inflation Quarterly and SA'!$C83</f>
        <v>8.8954296851426751E-3</v>
      </c>
      <c r="U80">
        <f>'[7]Inflation Quarterly and SA'!$D83</f>
        <v>1.9419717996122854E-2</v>
      </c>
      <c r="V80">
        <f>'[7]Inflation Quarterly and SA'!$E83</f>
        <v>9.9444861082911284E-3</v>
      </c>
      <c r="W80">
        <f>[8]Sheet1!$B79/100</f>
        <v>7.4170712131904626E-3</v>
      </c>
      <c r="X80" s="4">
        <f>'[9]Final database'!$C87/100</f>
        <v>4.2500000000000003E-2</v>
      </c>
      <c r="Y80" s="10">
        <v>4.8714639305412699E-2</v>
      </c>
      <c r="Z80">
        <f>'[10]Final database'!$C83</f>
        <v>3.3055388417772447E-2</v>
      </c>
      <c r="AA80">
        <f>'[10]Final database'!$B83</f>
        <v>3240.964725274725</v>
      </c>
      <c r="AB80">
        <f t="shared" si="14"/>
        <v>1963.2402975948162</v>
      </c>
      <c r="AC80">
        <f t="shared" si="19"/>
        <v>2.4593458128732593E-2</v>
      </c>
      <c r="AD80">
        <v>102.41031534628</v>
      </c>
      <c r="AE80">
        <f t="shared" si="24"/>
        <v>1.1071194269114848E-2</v>
      </c>
      <c r="AF80" s="9">
        <f>[13]Sheet1!$G80</f>
        <v>1.5906021691325378E-4</v>
      </c>
      <c r="AG80">
        <f>[11]Database!$B79/[11]Database!$B$2</f>
        <v>1.3974975738482165</v>
      </c>
      <c r="AH80">
        <f>[11]Database!$D79/[11]Database!$D$2/(D80/$D$3)</f>
        <v>0.92414292977280088</v>
      </c>
      <c r="AI80">
        <f t="shared" si="18"/>
        <v>0.81150460251010148</v>
      </c>
      <c r="AJ80">
        <f>[11]Database!$C79/[11]Database!$C$2/(D80/$D$3)</f>
        <v>0.66047099934700892</v>
      </c>
      <c r="AK80">
        <f t="shared" si="15"/>
        <v>0.66143759683752101</v>
      </c>
      <c r="AL80">
        <f t="shared" si="20"/>
        <v>3.1387482153755197E-2</v>
      </c>
      <c r="AM80">
        <f t="shared" si="21"/>
        <v>9.8773821880282497E-3</v>
      </c>
      <c r="AN80" s="8">
        <f>[12]Datos!$D80/$D80</f>
        <v>7016133.8501267182</v>
      </c>
      <c r="AO80">
        <f t="shared" si="22"/>
        <v>4.3791549022875298E-2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s="1">
        <v>43709</v>
      </c>
      <c r="B81" s="6">
        <f>[1]Quarterly!$B292</f>
        <v>20843.322</v>
      </c>
      <c r="C81">
        <f>[1]Quarterly!$C292</f>
        <v>1.170001856591063E-2</v>
      </c>
      <c r="D81">
        <f>[2]Quarterly!$B292</f>
        <v>256.43</v>
      </c>
      <c r="E81">
        <f>[2]Quarterly!$C292</f>
        <v>4.7685658645915119E-3</v>
      </c>
      <c r="F81">
        <v>2.050284438335007E-2</v>
      </c>
      <c r="G81">
        <f t="shared" si="16"/>
        <v>3.2649692642937572E-2</v>
      </c>
      <c r="H81">
        <f>[14]Sheet1!$B68/100</f>
        <v>8.9996956866804697E-3</v>
      </c>
      <c r="I81">
        <v>-4.9910592963400002E-3</v>
      </c>
      <c r="J81">
        <f t="shared" si="25"/>
        <v>2.5335818207366856E-2</v>
      </c>
      <c r="K81">
        <f>[3]Hoja2!$I$21</f>
        <v>1.6546969591288985E-3</v>
      </c>
      <c r="L81" s="7">
        <f>[4]Hoja1!$B81</f>
        <v>221933.2873</v>
      </c>
      <c r="M81">
        <f>[5]Hoja1!$G81</f>
        <v>8.814849310256001E-3</v>
      </c>
      <c r="N81">
        <f>[5]Hoja1!$H81</f>
        <v>1.1330434170792936E-2</v>
      </c>
      <c r="O81">
        <f>[5]Hoja1!$I81</f>
        <v>-1.6204791652031925E-2</v>
      </c>
      <c r="P81">
        <f>[5]Hoja1!$J81</f>
        <v>-2.3140967222802677E-2</v>
      </c>
      <c r="Q81">
        <f>[5]Hoja1!$K81</f>
        <v>1.1773261541378588E-2</v>
      </c>
      <c r="R81">
        <f>'[6]Inflation Quarterly and SA'!$F84</f>
        <v>103.49834716622</v>
      </c>
      <c r="S81">
        <f t="shared" si="17"/>
        <v>1.1251802697285873E-2</v>
      </c>
      <c r="T81">
        <f>'[7]Inflation Quarterly and SA'!$C84</f>
        <v>8.1807507777680311E-3</v>
      </c>
      <c r="U81">
        <f>'[7]Inflation Quarterly and SA'!$D84</f>
        <v>2.4574425632418295E-2</v>
      </c>
      <c r="V81">
        <f>'[7]Inflation Quarterly and SA'!$E84</f>
        <v>1.1657665737646372E-2</v>
      </c>
      <c r="W81">
        <f>[8]Sheet1!$B80/100</f>
        <v>7.4170712131904626E-3</v>
      </c>
      <c r="X81" s="4">
        <f>'[9]Final database'!$C88/100</f>
        <v>4.2500000000000003E-2</v>
      </c>
      <c r="Y81" s="10">
        <v>4.8714639305412699E-2</v>
      </c>
      <c r="Z81">
        <f>'[10]Final database'!$C84</f>
        <v>3.0023820849282901E-2</v>
      </c>
      <c r="AA81">
        <f>'[10]Final database'!$B84</f>
        <v>3338.2708695652186</v>
      </c>
      <c r="AB81">
        <f t="shared" si="14"/>
        <v>2009.2198461832802</v>
      </c>
      <c r="AC81">
        <f t="shared" si="19"/>
        <v>2.3420234723581235E-2</v>
      </c>
      <c r="AD81">
        <v>103.723825651328</v>
      </c>
      <c r="AE81">
        <f t="shared" si="24"/>
        <v>1.2825957039646063E-2</v>
      </c>
      <c r="AF81" s="9">
        <f>[13]Sheet1!$G81</f>
        <v>3.9696499140087216E-3</v>
      </c>
      <c r="AG81">
        <f>[11]Database!$B80/[11]Database!$B$2</f>
        <v>1.3973603600608362</v>
      </c>
      <c r="AH81">
        <f>[11]Database!$D80/[11]Database!$D$2/(D81/$D$3)</f>
        <v>0.86552995432603352</v>
      </c>
      <c r="AI81">
        <f t="shared" si="18"/>
        <v>0.75289162706333412</v>
      </c>
      <c r="AJ81">
        <f>[11]Database!$C80/[11]Database!$C$2/(D81/$D$3)</f>
        <v>0.63782748379269938</v>
      </c>
      <c r="AK81">
        <f t="shared" si="15"/>
        <v>0.63879408128321147</v>
      </c>
      <c r="AL81">
        <f t="shared" si="20"/>
        <v>-7.2227532986835707E-2</v>
      </c>
      <c r="AM81">
        <f t="shared" si="21"/>
        <v>-3.4233789646329726E-2</v>
      </c>
      <c r="AN81" s="8">
        <f>[12]Datos!$D81/$D81</f>
        <v>7246487.3074027998</v>
      </c>
      <c r="AO81">
        <f t="shared" si="22"/>
        <v>3.2831964468853725E-2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s="1">
        <v>43800</v>
      </c>
      <c r="B82" s="6">
        <f>[1]Quarterly!$B293</f>
        <v>20985.448</v>
      </c>
      <c r="C82">
        <f>[1]Quarterly!$C293</f>
        <v>6.8187786956417362E-3</v>
      </c>
      <c r="D82">
        <f>[2]Quarterly!$B293</f>
        <v>258.63</v>
      </c>
      <c r="E82">
        <f>[2]Quarterly!$C293</f>
        <v>8.579339390866858E-3</v>
      </c>
      <c r="F82">
        <v>1.634296973193675E-2</v>
      </c>
      <c r="G82">
        <f t="shared" si="16"/>
        <v>2.8489817991524252E-2</v>
      </c>
      <c r="H82">
        <f>[14]Sheet1!$B69/100</f>
        <v>8.2507250370004379E-3</v>
      </c>
      <c r="I82">
        <v>-5.9912094640053003E-3</v>
      </c>
      <c r="J82">
        <f t="shared" si="25"/>
        <v>2.4305184462741103E-2</v>
      </c>
      <c r="K82">
        <f>[3]Hoja2!$I$21</f>
        <v>1.6546969591288985E-3</v>
      </c>
      <c r="L82" s="7">
        <f>[4]Hoja1!$B82</f>
        <v>221788.4106</v>
      </c>
      <c r="M82">
        <f>[5]Hoja1!$G82</f>
        <v>-6.5279391731876135E-4</v>
      </c>
      <c r="N82">
        <f>[5]Hoja1!$H82</f>
        <v>1.6014870017026839E-2</v>
      </c>
      <c r="O82">
        <f>[5]Hoja1!$I82</f>
        <v>-5.7419242830491046E-2</v>
      </c>
      <c r="P82">
        <f>[5]Hoja1!$J82</f>
        <v>-3.3096466140961622E-2</v>
      </c>
      <c r="Q82">
        <f>[5]Hoja1!$K82</f>
        <v>-3.1742592938717173E-2</v>
      </c>
      <c r="R82">
        <f>'[6]Inflation Quarterly and SA'!$F85</f>
        <v>104.438981335108</v>
      </c>
      <c r="S82">
        <f t="shared" si="17"/>
        <v>9.0883979758373812E-3</v>
      </c>
      <c r="T82">
        <f>'[7]Inflation Quarterly and SA'!$C85</f>
        <v>8.0089821408302342E-3</v>
      </c>
      <c r="U82">
        <f>'[7]Inflation Quarterly and SA'!$D85</f>
        <v>5.3560666710541494E-3</v>
      </c>
      <c r="V82">
        <f>'[7]Inflation Quarterly and SA'!$E85</f>
        <v>1.3297539030487693E-2</v>
      </c>
      <c r="W82">
        <f>[8]Sheet1!$B81/100</f>
        <v>7.4170712131904626E-3</v>
      </c>
      <c r="X82" s="4">
        <f>'[9]Final database'!$C89/100</f>
        <v>4.2500000000000003E-2</v>
      </c>
      <c r="Y82" s="10">
        <v>4.8714639305412699E-2</v>
      </c>
      <c r="Z82">
        <f>'[10]Final database'!$C85</f>
        <v>1.9782110577162726E-2</v>
      </c>
      <c r="AA82">
        <f>'[10]Final database'!$B85</f>
        <v>3404.3089130434792</v>
      </c>
      <c r="AB82">
        <f t="shared" si="14"/>
        <v>2047.9328056101356</v>
      </c>
      <c r="AC82">
        <f t="shared" si="19"/>
        <v>1.9267657295140905E-2</v>
      </c>
      <c r="AD82">
        <v>104.263266515444</v>
      </c>
      <c r="AE82">
        <f t="shared" si="24"/>
        <v>5.2007420737580912E-3</v>
      </c>
      <c r="AF82" s="9">
        <f>[13]Sheet1!$G82</f>
        <v>9.9107123333097569E-4</v>
      </c>
      <c r="AG82">
        <f>[11]Database!$B81/[11]Database!$B$2</f>
        <v>1.4235927707501048</v>
      </c>
      <c r="AH82">
        <f>[11]Database!$D81/[11]Database!$D$2/(D82/$D$3)</f>
        <v>0.85245938977403812</v>
      </c>
      <c r="AI82">
        <f t="shared" si="18"/>
        <v>0.73982106251133872</v>
      </c>
      <c r="AJ82">
        <f>[11]Database!$C81/[11]Database!$C$2/(D82/$D$3)</f>
        <v>0.62242055899342441</v>
      </c>
      <c r="AK82">
        <f t="shared" si="15"/>
        <v>0.6233871564839365</v>
      </c>
      <c r="AL82">
        <f t="shared" si="20"/>
        <v>-1.736048600112261E-2</v>
      </c>
      <c r="AM82">
        <f t="shared" si="21"/>
        <v>-2.4118765734844505E-2</v>
      </c>
      <c r="AN82" s="8">
        <f>[12]Datos!$D82/$D82</f>
        <v>6683336.9846236324</v>
      </c>
      <c r="AO82">
        <f t="shared" si="22"/>
        <v>-7.7713559534406396E-2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5B72-9C2A-4287-A28F-76EB2791EB13}">
  <dimension ref="A1:AW102"/>
  <sheetViews>
    <sheetView zoomScale="137" zoomScaleNormal="130" workbookViewId="0">
      <pane xSplit="1" ySplit="2" topLeftCell="AM90" activePane="bottomRight" state="frozen"/>
      <selection pane="topRight" activeCell="B1" sqref="B1"/>
      <selection pane="bottomLeft" activeCell="A3" sqref="A3"/>
      <selection pane="bottomRight" sqref="A1:AW102"/>
    </sheetView>
  </sheetViews>
  <sheetFormatPr baseColWidth="10" defaultRowHeight="15" x14ac:dyDescent="0.2"/>
  <cols>
    <col min="3" max="3" width="13" bestFit="1" customWidth="1"/>
    <col min="4" max="4" width="13" customWidth="1"/>
    <col min="5" max="5" width="13" bestFit="1" customWidth="1"/>
    <col min="6" max="6" width="13.1640625" bestFit="1" customWidth="1"/>
    <col min="7" max="8" width="13.1640625" customWidth="1"/>
    <col min="9" max="9" width="12.5" bestFit="1" customWidth="1"/>
    <col min="10" max="12" width="12.5" customWidth="1"/>
    <col min="13" max="13" width="10" bestFit="1" customWidth="1"/>
    <col min="19" max="22" width="12" bestFit="1" customWidth="1"/>
    <col min="23" max="23" width="12" customWidth="1"/>
    <col min="25" max="25" width="11.5" bestFit="1" customWidth="1"/>
    <col min="26" max="26" width="12" bestFit="1" customWidth="1"/>
    <col min="27" max="29" width="12" customWidth="1"/>
    <col min="31" max="31" width="12" customWidth="1"/>
    <col min="32" max="32" width="12.6640625" bestFit="1" customWidth="1"/>
    <col min="40" max="40" width="13.6640625" bestFit="1" customWidth="1"/>
    <col min="41" max="41" width="13.6640625" customWidth="1"/>
  </cols>
  <sheetData>
    <row r="1" spans="1:49" ht="112" x14ac:dyDescent="0.2">
      <c r="A1" s="2" t="s">
        <v>5</v>
      </c>
      <c r="B1" s="3" t="s">
        <v>38</v>
      </c>
      <c r="C1" s="3" t="s">
        <v>8</v>
      </c>
      <c r="D1" s="3" t="s">
        <v>40</v>
      </c>
      <c r="E1" s="3" t="s">
        <v>0</v>
      </c>
      <c r="F1" s="3" t="s">
        <v>6</v>
      </c>
      <c r="G1" s="3" t="s">
        <v>45</v>
      </c>
      <c r="H1" s="3" t="s">
        <v>7</v>
      </c>
      <c r="I1" s="3" t="s">
        <v>7</v>
      </c>
      <c r="J1" s="3" t="s">
        <v>44</v>
      </c>
      <c r="K1" s="3" t="s">
        <v>105</v>
      </c>
      <c r="L1" s="3" t="s">
        <v>53</v>
      </c>
      <c r="M1" s="3" t="s">
        <v>3</v>
      </c>
      <c r="N1" s="3" t="s">
        <v>12</v>
      </c>
      <c r="O1" s="3" t="s">
        <v>13</v>
      </c>
      <c r="P1" s="3" t="s">
        <v>17</v>
      </c>
      <c r="Q1" s="3" t="s">
        <v>15</v>
      </c>
      <c r="R1" s="3" t="s">
        <v>46</v>
      </c>
      <c r="S1" s="3" t="s">
        <v>27</v>
      </c>
      <c r="T1" s="3" t="s">
        <v>24</v>
      </c>
      <c r="U1" s="3" t="s">
        <v>25</v>
      </c>
      <c r="V1" s="3" t="s">
        <v>26</v>
      </c>
      <c r="W1" s="3" t="s">
        <v>35</v>
      </c>
      <c r="X1" s="3" t="s">
        <v>28</v>
      </c>
      <c r="Y1" s="3"/>
      <c r="Z1" s="3" t="s">
        <v>29</v>
      </c>
      <c r="AA1" s="3" t="s">
        <v>49</v>
      </c>
      <c r="AB1" s="3" t="s">
        <v>51</v>
      </c>
      <c r="AC1" s="3" t="s">
        <v>97</v>
      </c>
      <c r="AD1" s="3" t="s">
        <v>96</v>
      </c>
      <c r="AE1" s="3" t="s">
        <v>95</v>
      </c>
      <c r="AF1" s="3" t="s">
        <v>30</v>
      </c>
      <c r="AG1" s="3" t="s">
        <v>63</v>
      </c>
      <c r="AH1" s="3" t="s">
        <v>74</v>
      </c>
      <c r="AI1" s="3" t="s">
        <v>75</v>
      </c>
      <c r="AJ1" s="3" t="s">
        <v>65</v>
      </c>
      <c r="AK1" s="3" t="s">
        <v>66</v>
      </c>
      <c r="AL1" s="3" t="s">
        <v>64</v>
      </c>
      <c r="AM1" s="3" t="s">
        <v>65</v>
      </c>
      <c r="AN1" s="3" t="s">
        <v>94</v>
      </c>
      <c r="AO1" s="3" t="s">
        <v>101</v>
      </c>
      <c r="AP1" s="3" t="s">
        <v>79</v>
      </c>
      <c r="AQ1" s="3" t="s">
        <v>82</v>
      </c>
      <c r="AR1" s="3" t="s">
        <v>82</v>
      </c>
      <c r="AS1" s="3" t="s">
        <v>88</v>
      </c>
      <c r="AT1" s="3" t="s">
        <v>89</v>
      </c>
      <c r="AU1" s="3" t="s">
        <v>90</v>
      </c>
      <c r="AV1" s="3" t="s">
        <v>91</v>
      </c>
      <c r="AW1" s="3" t="s">
        <v>92</v>
      </c>
    </row>
    <row r="2" spans="1:49" x14ac:dyDescent="0.2">
      <c r="A2" s="2" t="s">
        <v>4</v>
      </c>
      <c r="B2" s="2" t="s">
        <v>37</v>
      </c>
      <c r="C2" s="2" t="s">
        <v>2</v>
      </c>
      <c r="D2" s="2" t="s">
        <v>41</v>
      </c>
      <c r="E2" s="2" t="s">
        <v>1</v>
      </c>
      <c r="F2" s="2" t="s">
        <v>77</v>
      </c>
      <c r="G2" s="2" t="s">
        <v>10</v>
      </c>
      <c r="H2" s="2" t="s">
        <v>42</v>
      </c>
      <c r="I2" s="2" t="s">
        <v>43</v>
      </c>
      <c r="J2" s="2" t="s">
        <v>39</v>
      </c>
      <c r="K2" s="2" t="s">
        <v>106</v>
      </c>
      <c r="L2" s="2" t="s">
        <v>62</v>
      </c>
      <c r="M2" s="2" t="s">
        <v>9</v>
      </c>
      <c r="N2" s="2" t="s">
        <v>11</v>
      </c>
      <c r="O2" s="2" t="s">
        <v>14</v>
      </c>
      <c r="P2" s="2" t="s">
        <v>78</v>
      </c>
      <c r="Q2" s="2" t="s">
        <v>16</v>
      </c>
      <c r="R2" s="2" t="s">
        <v>47</v>
      </c>
      <c r="S2" s="2" t="s">
        <v>21</v>
      </c>
      <c r="T2" s="2" t="s">
        <v>18</v>
      </c>
      <c r="U2" s="2" t="s">
        <v>19</v>
      </c>
      <c r="V2" s="2" t="s">
        <v>20</v>
      </c>
      <c r="W2" s="2" t="s">
        <v>36</v>
      </c>
      <c r="X2" s="2" t="s">
        <v>76</v>
      </c>
      <c r="Y2" s="2" t="s">
        <v>104</v>
      </c>
      <c r="Z2" s="2" t="s">
        <v>103</v>
      </c>
      <c r="AA2" s="2" t="s">
        <v>50</v>
      </c>
      <c r="AB2" s="2" t="s">
        <v>52</v>
      </c>
      <c r="AC2" s="2" t="s">
        <v>98</v>
      </c>
      <c r="AD2" s="2" t="s">
        <v>34</v>
      </c>
      <c r="AE2" s="2" t="s">
        <v>99</v>
      </c>
      <c r="AF2" s="2" t="s">
        <v>102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93</v>
      </c>
      <c r="AO2" t="s">
        <v>100</v>
      </c>
      <c r="AP2" t="s">
        <v>80</v>
      </c>
      <c r="AQ2" t="s">
        <v>108</v>
      </c>
      <c r="AR2" t="s">
        <v>81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</row>
    <row r="3" spans="1:49" x14ac:dyDescent="0.2">
      <c r="A3" s="1">
        <v>36586</v>
      </c>
      <c r="B3" s="6">
        <f>[1]Quarterly!$B214</f>
        <v>13878.147000000001</v>
      </c>
      <c r="C3" s="11">
        <f>[1]Quarterly!$C214</f>
        <v>3.6279340872638066E-3</v>
      </c>
      <c r="D3">
        <f>[2]Quarterly!$B214</f>
        <v>171</v>
      </c>
      <c r="E3" s="11">
        <f>[2]Quarterly!$C214</f>
        <v>1.3033175355450233E-2</v>
      </c>
      <c r="F3">
        <v>5.921479930046581E-2</v>
      </c>
      <c r="G3">
        <f>F3-AVERAGE($F$3:$F$82)+0.02459</f>
        <v>7.136164756005331E-2</v>
      </c>
      <c r="K3">
        <f>[3]Hoja2!$I$5</f>
        <v>3.4245647791759648E-3</v>
      </c>
      <c r="L3" s="7">
        <f>[4]Hoja1!$B3</f>
        <v>107304.40710581958</v>
      </c>
      <c r="M3">
        <f>[5]Hoja1!$G3</f>
        <v>1.9968830261635206E-2</v>
      </c>
      <c r="N3">
        <f>[5]Hoja1!$H3</f>
        <v>-6.0610242387002522E-3</v>
      </c>
      <c r="O3">
        <f>[5]Hoja1!$I3</f>
        <v>0.1334002622127608</v>
      </c>
      <c r="P3">
        <f>[5]Hoja1!$J3</f>
        <v>3.2138757287694331E-2</v>
      </c>
      <c r="Q3">
        <f>[5]Hoja1!$K3</f>
        <v>4.3131506894233729E-2</v>
      </c>
      <c r="R3">
        <f>'[6]Inflation Quarterly and SA'!$F6</f>
        <v>41.540008292653198</v>
      </c>
      <c r="S3">
        <v>3.2317912500996693E-2</v>
      </c>
      <c r="T3">
        <f>'[7]Inflation Quarterly and SA'!$C6</f>
        <v>2.5884025097113073E-2</v>
      </c>
      <c r="U3">
        <f>'[7]Inflation Quarterly and SA'!$D6</f>
        <v>3.9882607909573542E-2</v>
      </c>
      <c r="V3">
        <f>'[7]Inflation Quarterly and SA'!$E6</f>
        <v>4.7983666740740283E-2</v>
      </c>
      <c r="W3">
        <f>[8]Sheet1!$B2/100</f>
        <v>2.4113684013975067E-2</v>
      </c>
      <c r="X3" s="4">
        <f>'[9]Final database'!$C10/100</f>
        <v>0.12</v>
      </c>
      <c r="Y3" s="10">
        <v>9.7224997614110895E-2</v>
      </c>
      <c r="Z3">
        <f>'[10]Final database'!$C6</f>
        <v>2.824826932442237E-3</v>
      </c>
      <c r="AA3">
        <f>'[10]Final database'!$B6</f>
        <v>1942.5307692307701</v>
      </c>
      <c r="AB3">
        <f t="shared" ref="AB3:AB34" si="0">$AA3*(D3/$D$3)/(R3/$R$3)</f>
        <v>1942.5307692307701</v>
      </c>
      <c r="AG3">
        <f>[11]Database!$B2/[11]Database!$B$2</f>
        <v>1</v>
      </c>
      <c r="AH3">
        <f>[11]Database!$D2/[11]Database!$D$2/(D3/$D$3)</f>
        <v>1</v>
      </c>
      <c r="AI3">
        <f>AH3-AVERAGE($AH$3:$AH$82)+1</f>
        <v>0.8873616727373006</v>
      </c>
      <c r="AJ3">
        <f>([11]Database!$C2/[11]Database!$C$2)/($D3/$D$3)</f>
        <v>1</v>
      </c>
      <c r="AK3">
        <f t="shared" ref="AK3:AK34" si="1">AJ3-AVERAGE($AJ$3:$AJ$82)+0.8402</f>
        <v>1.0009665974905122</v>
      </c>
      <c r="AN3" s="8">
        <f>[12]Datos!$D3/$D3</f>
        <v>2369036.5360852163</v>
      </c>
      <c r="AO3" s="8"/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s="1">
        <v>36678</v>
      </c>
      <c r="B4" s="6">
        <f>[1]Quarterly!$B215</f>
        <v>14130.907999999999</v>
      </c>
      <c r="C4">
        <f>[1]Quarterly!$C215</f>
        <v>1.8212878131352639E-2</v>
      </c>
      <c r="D4">
        <f>[2]Quarterly!$B215</f>
        <v>172.2</v>
      </c>
      <c r="E4">
        <f>[2]Quarterly!$C215</f>
        <v>7.0175438596491446E-3</v>
      </c>
      <c r="F4">
        <v>6.4155071684789081E-2</v>
      </c>
      <c r="G4">
        <f t="shared" ref="G4:G67" si="2">F4-AVERAGE($F$3:$F$82)+0.02459</f>
        <v>7.6301919944376587E-2</v>
      </c>
      <c r="K4">
        <f>[3]Hoja2!$I$5</f>
        <v>3.4245647791759648E-3</v>
      </c>
      <c r="L4" s="7">
        <f>[4]Hoja1!$B4</f>
        <v>107337.65776368299</v>
      </c>
      <c r="M4">
        <f>[5]Hoja1!$G4</f>
        <v>3.0987224812317749E-4</v>
      </c>
      <c r="N4">
        <f>[5]Hoja1!$H4</f>
        <v>1.918169232565603E-3</v>
      </c>
      <c r="O4">
        <f>[5]Hoja1!$I4</f>
        <v>-6.0944641950233525E-4</v>
      </c>
      <c r="P4">
        <f>[5]Hoja1!$J4</f>
        <v>-2.3442906574394629E-2</v>
      </c>
      <c r="Q4">
        <f>[5]Hoja1!$K4</f>
        <v>1.350470336220555E-2</v>
      </c>
      <c r="R4">
        <f>'[6]Inflation Quarterly and SA'!$F7</f>
        <v>42.294524457178603</v>
      </c>
      <c r="S4">
        <f t="shared" ref="S4:S64" si="3">(R4/R3-1)</f>
        <v>1.8163601682738451E-2</v>
      </c>
      <c r="T4">
        <f>'[7]Inflation Quarterly and SA'!$C7</f>
        <v>1.3526186002492002E-2</v>
      </c>
      <c r="U4">
        <f>'[7]Inflation Quarterly and SA'!$D7</f>
        <v>1.3782624920440689E-2</v>
      </c>
      <c r="V4">
        <f>'[7]Inflation Quarterly and SA'!$E7</f>
        <v>4.7292708070556078E-2</v>
      </c>
      <c r="W4">
        <f>[8]Sheet1!$B3/100</f>
        <v>2.4113684013975067E-2</v>
      </c>
      <c r="X4" s="4">
        <f>'[9]Final database'!$C11/100</f>
        <v>0.12</v>
      </c>
      <c r="Y4" s="10">
        <v>9.7224997614110895E-2</v>
      </c>
      <c r="Z4">
        <f>'[10]Final database'!$C7</f>
        <v>5.7600117214259283E-2</v>
      </c>
      <c r="AA4">
        <f>'[10]Final database'!$B7</f>
        <v>2054.4207692307677</v>
      </c>
      <c r="AB4">
        <f t="shared" si="0"/>
        <v>2031.9305793939316</v>
      </c>
      <c r="AC4">
        <f>(AB4/AB3-1)</f>
        <v>4.6022339300480164E-2</v>
      </c>
      <c r="AG4">
        <f>[11]Database!$B3/[11]Database!$B$2</f>
        <v>1.0378402100393205</v>
      </c>
      <c r="AH4">
        <f>[11]Database!$D3/[11]Database!$D$2/(D4/$D$3)</f>
        <v>0.96651495285687916</v>
      </c>
      <c r="AI4">
        <f t="shared" ref="AI4:AI67" si="4">AH4-AVERAGE($AH$3:$AH$82)+1</f>
        <v>0.85387662559417976</v>
      </c>
      <c r="AJ4">
        <f>([11]Database!$C3/[11]Database!$C$2)/($D4/$D$3)</f>
        <v>0.98510097091175397</v>
      </c>
      <c r="AK4">
        <f t="shared" si="1"/>
        <v>0.98606756840226606</v>
      </c>
      <c r="AL4">
        <f>AI4/AI3-1</f>
        <v>-3.773551210503312E-2</v>
      </c>
      <c r="AM4">
        <f>(AK4/AK3-1)</f>
        <v>-1.4884641630998452E-2</v>
      </c>
      <c r="AN4" s="8">
        <f>[12]Datos!$D4/$D4</f>
        <v>2228251.6241370849</v>
      </c>
      <c r="AO4" s="8">
        <f>(AN4/AN3-1)</f>
        <v>-5.9427075017076558E-2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s="1">
        <v>36770</v>
      </c>
      <c r="B5" s="6">
        <f>[1]Quarterly!$B216</f>
        <v>14145.312</v>
      </c>
      <c r="C5">
        <f>[1]Quarterly!$C216</f>
        <v>1.0193258635609048E-3</v>
      </c>
      <c r="D5">
        <f>[2]Quarterly!$B216</f>
        <v>173.6</v>
      </c>
      <c r="E5">
        <f>[2]Quarterly!$C216</f>
        <v>8.1300813008129413E-3</v>
      </c>
      <c r="F5">
        <v>6.4393364913087336E-2</v>
      </c>
      <c r="G5">
        <f t="shared" si="2"/>
        <v>7.6540213172674842E-2</v>
      </c>
      <c r="K5">
        <f>[3]Hoja2!$I$5</f>
        <v>3.4245647791759648E-3</v>
      </c>
      <c r="L5" s="7">
        <f>[4]Hoja1!$B5</f>
        <v>107940.70378584198</v>
      </c>
      <c r="M5">
        <f>[5]Hoja1!$G5</f>
        <v>5.6182148439150037E-3</v>
      </c>
      <c r="N5">
        <f>[5]Hoja1!$H5</f>
        <v>3.7790504095358557E-3</v>
      </c>
      <c r="O5">
        <f>[5]Hoja1!$I5</f>
        <v>5.3867262933224858E-3</v>
      </c>
      <c r="P5">
        <f>[5]Hoja1!$J5</f>
        <v>2.3917087430240791E-3</v>
      </c>
      <c r="Q5">
        <f>[5]Hoja1!$K5</f>
        <v>6.5245359308949702E-3</v>
      </c>
      <c r="R5">
        <f>'[6]Inflation Quarterly and SA'!$F8</f>
        <v>43.053512153749502</v>
      </c>
      <c r="S5">
        <f t="shared" si="3"/>
        <v>1.7945294486981123E-2</v>
      </c>
      <c r="T5">
        <f>'[7]Inflation Quarterly and SA'!$C8</f>
        <v>1.7542014036368681E-2</v>
      </c>
      <c r="U5">
        <f>'[7]Inflation Quarterly and SA'!$D8</f>
        <v>6.3393207672457486E-3</v>
      </c>
      <c r="V5">
        <f>'[7]Inflation Quarterly and SA'!$E8</f>
        <v>4.2888102406922757E-2</v>
      </c>
      <c r="W5">
        <f>[8]Sheet1!$B4/100</f>
        <v>2.4113684013975067E-2</v>
      </c>
      <c r="X5" s="4">
        <f>'[9]Final database'!$C12/100</f>
        <v>0.12</v>
      </c>
      <c r="Y5" s="10">
        <v>9.7224997614110895E-2</v>
      </c>
      <c r="Z5">
        <f>'[10]Final database'!$C8</f>
        <v>6.4495483684984034E-2</v>
      </c>
      <c r="AA5">
        <f>'[10]Final database'!$B8</f>
        <v>2186.9216304347829</v>
      </c>
      <c r="AB5">
        <f t="shared" si="0"/>
        <v>2142.125070480296</v>
      </c>
      <c r="AC5">
        <f t="shared" ref="AC5:AC68" si="5">(AB5/AB4-1)</f>
        <v>5.4231425130297772E-2</v>
      </c>
      <c r="AG5">
        <f>[11]Database!$B4/[11]Database!$B$2</f>
        <v>1.0618082160143183</v>
      </c>
      <c r="AH5">
        <f>[11]Database!$D4/[11]Database!$D$2/(D5/$D$3)</f>
        <v>0.96402254781338359</v>
      </c>
      <c r="AI5">
        <f t="shared" si="4"/>
        <v>0.85138422055068419</v>
      </c>
      <c r="AJ5">
        <f>([11]Database!$C4/[11]Database!$C$2)/($D5/$D$3)</f>
        <v>0.96412131624332076</v>
      </c>
      <c r="AK5">
        <f t="shared" si="1"/>
        <v>0.96508791373383285</v>
      </c>
      <c r="AL5">
        <f t="shared" ref="AL5:AL68" si="6">AI5/AI4-1</f>
        <v>-2.9189287641656625E-3</v>
      </c>
      <c r="AM5">
        <f t="shared" ref="AM5:AM68" si="7">(AK5/AK4-1)</f>
        <v>-2.1276082228753102E-2</v>
      </c>
      <c r="AN5" s="8">
        <f>[12]Datos!$D5/$D5</f>
        <v>2216084.4774466534</v>
      </c>
      <c r="AO5" s="8">
        <f t="shared" ref="AO5:AO68" si="8">(AN5/AN4-1)</f>
        <v>-5.4604006830437646E-3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">
      <c r="A6" s="1">
        <v>36861</v>
      </c>
      <c r="B6" s="6">
        <f>[1]Quarterly!$B217</f>
        <v>14229.764999999999</v>
      </c>
      <c r="C6">
        <f>[1]Quarterly!$C217</f>
        <v>5.9703879278165672E-3</v>
      </c>
      <c r="D6">
        <f>[2]Quarterly!$B217</f>
        <v>174.6</v>
      </c>
      <c r="E6">
        <f>[2]Quarterly!$C217</f>
        <v>5.7603686635945284E-3</v>
      </c>
      <c r="F6">
        <v>6.3571321715977597E-2</v>
      </c>
      <c r="G6">
        <f t="shared" si="2"/>
        <v>7.5718169975565103E-2</v>
      </c>
      <c r="K6">
        <f>[3]Hoja2!$I$5</f>
        <v>3.4245647791759648E-3</v>
      </c>
      <c r="L6" s="7">
        <f>[4]Hoja1!$B6</f>
        <v>107803.16697377064</v>
      </c>
      <c r="M6">
        <f>[5]Hoja1!$G6</f>
        <v>-1.2741885799096853E-3</v>
      </c>
      <c r="N6">
        <f>[5]Hoja1!$H6</f>
        <v>5.8545484700223138E-3</v>
      </c>
      <c r="O6">
        <f>[5]Hoja1!$I6</f>
        <v>-3.5382126971289951E-2</v>
      </c>
      <c r="P6">
        <f>[5]Hoja1!$J6</f>
        <v>3.0134323082361192E-2</v>
      </c>
      <c r="Q6">
        <f>[5]Hoja1!$K6</f>
        <v>3.2228613165342868E-2</v>
      </c>
      <c r="R6">
        <f>'[6]Inflation Quarterly and SA'!$F9</f>
        <v>43.742225430792203</v>
      </c>
      <c r="S6">
        <f t="shared" si="3"/>
        <v>1.5996680470183655E-2</v>
      </c>
      <c r="T6">
        <f>'[7]Inflation Quarterly and SA'!$C9</f>
        <v>1.4227510633357365E-2</v>
      </c>
      <c r="U6">
        <f>'[7]Inflation Quarterly and SA'!$D9</f>
        <v>1.7919580062862872E-2</v>
      </c>
      <c r="V6">
        <f>'[7]Inflation Quarterly and SA'!$E9</f>
        <v>3.1511178760688763E-2</v>
      </c>
      <c r="W6">
        <f>[8]Sheet1!$B5/100</f>
        <v>2.4113684013975067E-2</v>
      </c>
      <c r="X6" s="4">
        <f>'[9]Final database'!$C13/100</f>
        <v>0.12</v>
      </c>
      <c r="Y6" s="10">
        <v>9.7224997614110895E-2</v>
      </c>
      <c r="Z6">
        <f>'[10]Final database'!$C9</f>
        <v>-9.2290736845254129E-3</v>
      </c>
      <c r="AA6">
        <f>'[10]Final database'!$B9</f>
        <v>2166.7383695652179</v>
      </c>
      <c r="AB6">
        <f t="shared" si="0"/>
        <v>2100.9722078965124</v>
      </c>
      <c r="AC6">
        <f t="shared" si="5"/>
        <v>-1.9211232411633472E-2</v>
      </c>
      <c r="AG6">
        <f>[11]Database!$B5/[11]Database!$B$2</f>
        <v>1.0029237278084191</v>
      </c>
      <c r="AH6">
        <f>[11]Database!$D5/[11]Database!$D$2/(D6/$D$3)</f>
        <v>0.93864870908918652</v>
      </c>
      <c r="AI6">
        <f t="shared" si="4"/>
        <v>0.82601038182648712</v>
      </c>
      <c r="AJ6">
        <f>([11]Database!$C5/[11]Database!$C$2)/($D6/$D$3)</f>
        <v>0.92862891944026493</v>
      </c>
      <c r="AK6">
        <f t="shared" si="1"/>
        <v>0.92959551693077702</v>
      </c>
      <c r="AL6">
        <f t="shared" si="6"/>
        <v>-2.9803040873584652E-2</v>
      </c>
      <c r="AM6">
        <f t="shared" si="7"/>
        <v>-3.6776335396988991E-2</v>
      </c>
      <c r="AN6" s="8">
        <f>[12]Datos!$D6/$D6</f>
        <v>2316824.4815528006</v>
      </c>
      <c r="AO6" s="8">
        <f t="shared" si="8"/>
        <v>4.5458557709053826E-2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">
      <c r="A7" s="1">
        <v>36951</v>
      </c>
      <c r="B7" s="6">
        <f>[1]Quarterly!$B218</f>
        <v>14183.12</v>
      </c>
      <c r="C7">
        <f>[1]Quarterly!$C218</f>
        <v>-3.2779880764016722E-3</v>
      </c>
      <c r="D7">
        <f>[2]Quarterly!$B218</f>
        <v>176.1</v>
      </c>
      <c r="E7">
        <f>[2]Quarterly!$C218</f>
        <v>8.5910652920961894E-3</v>
      </c>
      <c r="F7">
        <v>4.6999949388955402E-2</v>
      </c>
      <c r="G7">
        <f t="shared" si="2"/>
        <v>5.9146797648542901E-2</v>
      </c>
      <c r="K7">
        <f>[3]Hoja2!$I$5</f>
        <v>3.4245647791759648E-3</v>
      </c>
      <c r="L7" s="7">
        <f>[4]Hoja1!$B7</f>
        <v>108584.55743356062</v>
      </c>
      <c r="M7">
        <f>[5]Hoja1!$G7</f>
        <v>7.2483070926858684E-3</v>
      </c>
      <c r="N7">
        <f>[5]Hoja1!$H7</f>
        <v>4.7322253000923187E-3</v>
      </c>
      <c r="O7">
        <f>[5]Hoja1!$I7</f>
        <v>5.1247118004611236E-2</v>
      </c>
      <c r="P7">
        <f>[5]Hoja1!$J7</f>
        <v>1.0036887706957209E-2</v>
      </c>
      <c r="Q7">
        <f>[5]Hoja1!$K7</f>
        <v>5.9791261277198027E-2</v>
      </c>
      <c r="R7">
        <f>'[6]Inflation Quarterly and SA'!$F10</f>
        <v>44.820092622130197</v>
      </c>
      <c r="S7">
        <f t="shared" si="3"/>
        <v>2.4641343249519165E-2</v>
      </c>
      <c r="T7">
        <f>'[7]Inflation Quarterly and SA'!$C10</f>
        <v>1.3827927554887376E-2</v>
      </c>
      <c r="U7">
        <f>'[7]Inflation Quarterly and SA'!$D10</f>
        <v>3.8503500278296521E-2</v>
      </c>
      <c r="V7">
        <f>'[7]Inflation Quarterly and SA'!$E10</f>
        <v>5.0261427338144538E-2</v>
      </c>
      <c r="W7">
        <f>[8]Sheet1!$B6/100</f>
        <v>1.9426546618723561E-2</v>
      </c>
      <c r="X7" s="4">
        <f>'[9]Final database'!$C14/100</f>
        <v>0.11888888888888889</v>
      </c>
      <c r="Y7" s="10">
        <v>9.7224997614110895E-2</v>
      </c>
      <c r="Z7">
        <f>'[10]Final database'!$C10</f>
        <v>4.095893548940821E-2</v>
      </c>
      <c r="AA7">
        <f>'[10]Final database'!$B10</f>
        <v>2255.4856666666651</v>
      </c>
      <c r="AB7">
        <f t="shared" si="0"/>
        <v>2152.7675893036876</v>
      </c>
      <c r="AC7">
        <f t="shared" si="5"/>
        <v>2.4653054053976664E-2</v>
      </c>
      <c r="AD7">
        <f>[15]Hoja1!$B2</f>
        <v>41.379709053745103</v>
      </c>
      <c r="AG7">
        <f>[11]Database!$B6/[11]Database!$B$2</f>
        <v>0.98183039280306916</v>
      </c>
      <c r="AH7">
        <f>[11]Database!$D6/[11]Database!$D$2/(D7/$D$3)</f>
        <v>0.87707266840112319</v>
      </c>
      <c r="AI7">
        <f t="shared" si="4"/>
        <v>0.76443434113842379</v>
      </c>
      <c r="AJ7">
        <f>([11]Database!$C6/[11]Database!$C$2)/($D7/$D$3)</f>
        <v>0.91116001157368409</v>
      </c>
      <c r="AK7">
        <f t="shared" si="1"/>
        <v>0.91212660906419618</v>
      </c>
      <c r="AL7">
        <f t="shared" si="6"/>
        <v>-7.4546327797848533E-2</v>
      </c>
      <c r="AM7">
        <f t="shared" si="7"/>
        <v>-1.8791945043213576E-2</v>
      </c>
      <c r="AN7" s="8">
        <f>[12]Datos!$D7/$D7</f>
        <v>2575740.8036689325</v>
      </c>
      <c r="AO7" s="8">
        <f t="shared" si="8"/>
        <v>0.11175482829091954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s="1">
        <v>37043</v>
      </c>
      <c r="B8" s="6">
        <f>[1]Quarterly!$B219</f>
        <v>14271.694</v>
      </c>
      <c r="C8">
        <f>[1]Quarterly!$C219</f>
        <v>6.2450293024383097E-3</v>
      </c>
      <c r="D8">
        <f>[2]Quarterly!$B219</f>
        <v>177.7</v>
      </c>
      <c r="E8">
        <f>[2]Quarterly!$C219</f>
        <v>9.0857467348097742E-3</v>
      </c>
      <c r="F8">
        <v>3.4428603026856901E-2</v>
      </c>
      <c r="G8">
        <f t="shared" si="2"/>
        <v>4.65754512864444E-2</v>
      </c>
      <c r="K8">
        <f>[3]Hoja2!$I$5</f>
        <v>3.4245647791759648E-3</v>
      </c>
      <c r="L8" s="7">
        <f>[4]Hoja1!$B8</f>
        <v>108855.09687708558</v>
      </c>
      <c r="M8">
        <f>[5]Hoja1!$G8</f>
        <v>2.4915093814374956E-3</v>
      </c>
      <c r="N8">
        <f>[5]Hoja1!$H8</f>
        <v>2.7242143267416363E-3</v>
      </c>
      <c r="O8">
        <f>[5]Hoja1!$I8</f>
        <v>6.9683979663044626E-2</v>
      </c>
      <c r="P8">
        <f>[5]Hoja1!$J8</f>
        <v>-2.0893494139629709E-2</v>
      </c>
      <c r="Q8">
        <f>[5]Hoja1!$K8</f>
        <v>1.8694708729761311E-2</v>
      </c>
      <c r="R8">
        <f>'[6]Inflation Quarterly and SA'!$F11</f>
        <v>45.646990123561899</v>
      </c>
      <c r="S8">
        <f t="shared" si="3"/>
        <v>1.8449259094645898E-2</v>
      </c>
      <c r="T8">
        <f>'[7]Inflation Quarterly and SA'!$C11</f>
        <v>1.3836583524203583E-2</v>
      </c>
      <c r="U8">
        <f>'[7]Inflation Quarterly and SA'!$D11</f>
        <v>2.4570755461161164E-2</v>
      </c>
      <c r="V8">
        <f>'[7]Inflation Quarterly and SA'!$E11</f>
        <v>2.4658205924357413E-2</v>
      </c>
      <c r="W8">
        <f>[8]Sheet1!$B7/100</f>
        <v>1.9426546618723561E-2</v>
      </c>
      <c r="X8" s="4">
        <f>'[9]Final database'!$C15/100</f>
        <v>0.115</v>
      </c>
      <c r="Y8" s="10">
        <v>9.7224997614110895E-2</v>
      </c>
      <c r="Z8">
        <f>'[10]Final database'!$C11</f>
        <v>3.1073614260059834E-2</v>
      </c>
      <c r="AA8">
        <f>'[10]Final database'!$B11</f>
        <v>2325.5717582417587</v>
      </c>
      <c r="AB8">
        <f t="shared" si="0"/>
        <v>2199.2545278533057</v>
      </c>
      <c r="AC8">
        <f t="shared" si="5"/>
        <v>2.159403494394585E-2</v>
      </c>
      <c r="AD8">
        <f>[15]Hoja1!$B3</f>
        <v>41.949320961519803</v>
      </c>
      <c r="AE8">
        <f t="shared" ref="AE8:AE72" si="9">(AD8/AD7-1)</f>
        <v>1.3765488467665898E-2</v>
      </c>
      <c r="AF8" s="9">
        <f>[13]Sheet1!$G8</f>
        <v>-2.2993984818192592E-3</v>
      </c>
      <c r="AG8">
        <f>[11]Database!$B7/[11]Database!$B$2</f>
        <v>1.025122791829179</v>
      </c>
      <c r="AH8">
        <f>[11]Database!$D7/[11]Database!$D$2/(D8/$D$3)</f>
        <v>0.87858899179682082</v>
      </c>
      <c r="AI8">
        <f t="shared" si="4"/>
        <v>0.76595066453412142</v>
      </c>
      <c r="AJ8">
        <f>([11]Database!$C7/[11]Database!$C$2)/($D8/$D$3)</f>
        <v>0.88212548204316732</v>
      </c>
      <c r="AK8">
        <f t="shared" si="1"/>
        <v>0.88309207953367941</v>
      </c>
      <c r="AL8">
        <f t="shared" si="6"/>
        <v>1.9835887977499578E-3</v>
      </c>
      <c r="AM8">
        <f t="shared" si="7"/>
        <v>-3.1831687884103066E-2</v>
      </c>
      <c r="AN8" s="8">
        <f>[12]Datos!$D8/$D8</f>
        <v>3029588.6248751888</v>
      </c>
      <c r="AO8" s="8">
        <f t="shared" si="8"/>
        <v>0.1762008896857119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s="1">
        <v>37135</v>
      </c>
      <c r="B9" s="6">
        <f>[1]Quarterly!$B220</f>
        <v>14214.516</v>
      </c>
      <c r="C9">
        <f>[1]Quarterly!$C220</f>
        <v>-4.0063919531907466E-3</v>
      </c>
      <c r="D9">
        <f>[2]Quarterly!$B220</f>
        <v>178.1</v>
      </c>
      <c r="E9">
        <f>[2]Quarterly!$C220</f>
        <v>2.2509848058525073E-3</v>
      </c>
      <c r="F9">
        <v>2.6838439046072797E-2</v>
      </c>
      <c r="G9">
        <f t="shared" si="2"/>
        <v>3.8985287305660296E-2</v>
      </c>
      <c r="K9">
        <f>[3]Hoja2!$I$5</f>
        <v>3.4245647791759648E-3</v>
      </c>
      <c r="L9" s="7">
        <f>[4]Hoja1!$B9</f>
        <v>109746.81906524047</v>
      </c>
      <c r="M9">
        <f>[5]Hoja1!$G9</f>
        <v>8.1918276106243137E-3</v>
      </c>
      <c r="N9">
        <f>[5]Hoja1!$H9</f>
        <v>1.6366344249685305E-3</v>
      </c>
      <c r="O9">
        <f>[5]Hoja1!$I9</f>
        <v>3.9981360671015764E-2</v>
      </c>
      <c r="P9">
        <f>[5]Hoja1!$J9</f>
        <v>5.0746009715475271E-2</v>
      </c>
      <c r="Q9">
        <f>[5]Hoja1!$K9</f>
        <v>-2.9329837784696E-2</v>
      </c>
      <c r="R9">
        <f>'[6]Inflation Quarterly and SA'!$F12</f>
        <v>46.481669864143498</v>
      </c>
      <c r="S9">
        <f t="shared" si="3"/>
        <v>1.8285537300974264E-2</v>
      </c>
      <c r="T9">
        <f>'[7]Inflation Quarterly and SA'!$C12</f>
        <v>1.2623943161594653E-2</v>
      </c>
      <c r="U9">
        <f>'[7]Inflation Quarterly and SA'!$D12</f>
        <v>3.1745622668328588E-2</v>
      </c>
      <c r="V9">
        <f>'[7]Inflation Quarterly and SA'!$E12</f>
        <v>2.4479474796834655E-2</v>
      </c>
      <c r="W9">
        <f>[8]Sheet1!$B8/100</f>
        <v>1.9426546618723561E-2</v>
      </c>
      <c r="X9" s="4">
        <f>'[9]Final database'!$C16/100</f>
        <v>0.10592391304347826</v>
      </c>
      <c r="Y9" s="10">
        <v>9.7224997614110895E-2</v>
      </c>
      <c r="Z9">
        <f>'[10]Final database'!$C12</f>
        <v>-8.2046759133377334E-3</v>
      </c>
      <c r="AA9">
        <f>'[10]Final database'!$B12</f>
        <v>2306.4911956521742</v>
      </c>
      <c r="AB9">
        <f t="shared" si="0"/>
        <v>2146.8636728045826</v>
      </c>
      <c r="AC9">
        <f t="shared" si="5"/>
        <v>-2.3822097163015421E-2</v>
      </c>
      <c r="AD9">
        <f>[15]Hoja1!$B4</f>
        <v>42.668582698768098</v>
      </c>
      <c r="AE9">
        <f t="shared" si="9"/>
        <v>1.7145968534462819E-2</v>
      </c>
      <c r="AF9" s="9">
        <f>[13]Sheet1!$G9</f>
        <v>-1.2821983719008556E-2</v>
      </c>
      <c r="AG9">
        <f>[11]Database!$B8/[11]Database!$B$2</f>
        <v>0.98416521006302859</v>
      </c>
      <c r="AH9">
        <f>[11]Database!$D8/[11]Database!$D$2/(D9/$D$3)</f>
        <v>0.84834788515171744</v>
      </c>
      <c r="AI9">
        <f t="shared" si="4"/>
        <v>0.73570955788901804</v>
      </c>
      <c r="AJ9">
        <f>([11]Database!$C8/[11]Database!$C$2)/($D9/$D$3)</f>
        <v>0.86023252191277444</v>
      </c>
      <c r="AK9">
        <f t="shared" si="1"/>
        <v>0.86119911940328653</v>
      </c>
      <c r="AL9">
        <f t="shared" si="6"/>
        <v>-3.9481794383580904E-2</v>
      </c>
      <c r="AM9">
        <f t="shared" si="7"/>
        <v>-2.4791254092046189E-2</v>
      </c>
      <c r="AN9" s="8">
        <f>[12]Datos!$D9/$D9</f>
        <v>2630542.9665960977</v>
      </c>
      <c r="AO9" s="8">
        <f t="shared" si="8"/>
        <v>-0.13171611980670506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s="1">
        <v>37226</v>
      </c>
      <c r="B10" s="6">
        <f>[1]Quarterly!$B221</f>
        <v>14253.574000000001</v>
      </c>
      <c r="C10">
        <f>[1]Quarterly!$C221</f>
        <v>2.7477544785907693E-3</v>
      </c>
      <c r="D10">
        <f>[2]Quarterly!$B221</f>
        <v>177.4</v>
      </c>
      <c r="E10">
        <f>[2]Quarterly!$C221</f>
        <v>-3.9303761931498427E-3</v>
      </c>
      <c r="F10">
        <v>1.1275460638150648E-2</v>
      </c>
      <c r="G10">
        <f t="shared" si="2"/>
        <v>2.3422308897738151E-2</v>
      </c>
      <c r="K10">
        <f>[3]Hoja2!$I$5</f>
        <v>3.4245647791759648E-3</v>
      </c>
      <c r="L10" s="7">
        <f>[4]Hoja1!$B10</f>
        <v>110420.90058374399</v>
      </c>
      <c r="M10">
        <f>[5]Hoja1!$G10</f>
        <v>6.1421508545300707E-3</v>
      </c>
      <c r="N10">
        <f>[5]Hoja1!$H10</f>
        <v>9.1828564892730835E-3</v>
      </c>
      <c r="O10">
        <f>[5]Hoja1!$I10</f>
        <v>-1.4158974818532122E-2</v>
      </c>
      <c r="P10">
        <f>[5]Hoja1!$J10</f>
        <v>-3.4508379427061864E-2</v>
      </c>
      <c r="Q10">
        <f>[5]Hoja1!$K10</f>
        <v>-1.4432815665091137E-2</v>
      </c>
      <c r="R10">
        <f>'[6]Inflation Quarterly and SA'!$F13</f>
        <v>47.061470955919603</v>
      </c>
      <c r="S10">
        <f t="shared" si="3"/>
        <v>1.2473757794647877E-2</v>
      </c>
      <c r="T10">
        <f>'[7]Inflation Quarterly and SA'!$C13</f>
        <v>1.1252142387710329E-2</v>
      </c>
      <c r="U10">
        <f>'[7]Inflation Quarterly and SA'!$D13</f>
        <v>1.549102711851158E-2</v>
      </c>
      <c r="V10">
        <f>'[7]Inflation Quarterly and SA'!$E13</f>
        <v>2.176931703875562E-2</v>
      </c>
      <c r="W10">
        <f>[8]Sheet1!$B9/100</f>
        <v>1.9426546618723561E-2</v>
      </c>
      <c r="X10" s="4">
        <f>'[9]Final database'!$C17/100</f>
        <v>8.983695652173912E-2</v>
      </c>
      <c r="Y10" s="10">
        <v>9.7224997614110895E-2</v>
      </c>
      <c r="Z10">
        <f>'[10]Final database'!$C13</f>
        <v>2.4651127566766018E-3</v>
      </c>
      <c r="AA10">
        <f>'[10]Final database'!$B13</f>
        <v>2312.1769565217387</v>
      </c>
      <c r="AB10">
        <f t="shared" si="0"/>
        <v>2117.2866307709</v>
      </c>
      <c r="AC10">
        <f t="shared" si="5"/>
        <v>-1.3776860826493098E-2</v>
      </c>
      <c r="AD10">
        <f>[15]Hoja1!$B5</f>
        <v>43.617902343875599</v>
      </c>
      <c r="AE10">
        <f t="shared" si="9"/>
        <v>2.2248680060678705E-2</v>
      </c>
      <c r="AF10" s="9">
        <f>[13]Sheet1!$G10</f>
        <v>5.9770176343743042E-3</v>
      </c>
      <c r="AG10">
        <f>[11]Database!$B9/[11]Database!$B$2</f>
        <v>0.92891392339015777</v>
      </c>
      <c r="AH10">
        <f>[11]Database!$D9/[11]Database!$D$2/(D10/$D$3)</f>
        <v>0.77708965275756925</v>
      </c>
      <c r="AI10">
        <f t="shared" si="4"/>
        <v>0.66445132549486985</v>
      </c>
      <c r="AJ10">
        <f>([11]Database!$C9/[11]Database!$C$2)/($D10/$D$3)</f>
        <v>0.84721371770342357</v>
      </c>
      <c r="AK10">
        <f t="shared" si="1"/>
        <v>0.84818031519393566</v>
      </c>
      <c r="AL10">
        <f t="shared" si="6"/>
        <v>-9.6856472272305982E-2</v>
      </c>
      <c r="AM10">
        <f t="shared" si="7"/>
        <v>-1.5117066327670403E-2</v>
      </c>
      <c r="AN10" s="8">
        <f>[12]Datos!$D10/$D10</f>
        <v>3162031.8121917471</v>
      </c>
      <c r="AO10" s="8">
        <f t="shared" si="8"/>
        <v>0.20204530104421448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s="1">
        <v>37316</v>
      </c>
      <c r="B11" s="6">
        <f>[1]Quarterly!$B222</f>
        <v>14372.785</v>
      </c>
      <c r="C11">
        <f>[1]Quarterly!$C222</f>
        <v>8.3635865643241214E-3</v>
      </c>
      <c r="D11">
        <f>[2]Quarterly!$B222</f>
        <v>178.5</v>
      </c>
      <c r="E11">
        <f>[2]Quarterly!$C222</f>
        <v>6.2006764374296086E-3</v>
      </c>
      <c r="F11">
        <v>1.1058640379993444E-2</v>
      </c>
      <c r="G11">
        <f t="shared" si="2"/>
        <v>2.3205488639580947E-2</v>
      </c>
      <c r="K11">
        <f>[3]Hoja2!$I$5</f>
        <v>3.4245647791759648E-3</v>
      </c>
      <c r="L11" s="7">
        <f>[4]Hoja1!$B11</f>
        <v>109444.54035739134</v>
      </c>
      <c r="M11">
        <f>[5]Hoja1!$G11</f>
        <v>-8.8421686582077497E-3</v>
      </c>
      <c r="N11">
        <f>[5]Hoja1!$H11</f>
        <v>-3.8858216084063368E-3</v>
      </c>
      <c r="O11">
        <f>[5]Hoja1!$I11</f>
        <v>-2.6997545677665657E-2</v>
      </c>
      <c r="P11">
        <f>[5]Hoja1!$J11</f>
        <v>4.1898247114151577E-3</v>
      </c>
      <c r="Q11">
        <f>[5]Hoja1!$K11</f>
        <v>-5.7377751134709221E-2</v>
      </c>
      <c r="R11">
        <f>'[6]Inflation Quarterly and SA'!$F14</f>
        <v>47.496567853901503</v>
      </c>
      <c r="S11">
        <f t="shared" si="3"/>
        <v>9.2452889623750867E-3</v>
      </c>
      <c r="T11">
        <f>'[7]Inflation Quarterly and SA'!$C14</f>
        <v>9.8281724694486705E-3</v>
      </c>
      <c r="U11">
        <f>'[7]Inflation Quarterly and SA'!$D14</f>
        <v>4.7038195673032579E-3</v>
      </c>
      <c r="V11">
        <f>'[7]Inflation Quarterly and SA'!$E14</f>
        <v>8.4997415989331859E-3</v>
      </c>
      <c r="W11">
        <f>[8]Sheet1!$B10/100</f>
        <v>1.4673849181232157E-2</v>
      </c>
      <c r="X11" s="4">
        <f>'[9]Final database'!$C18/100</f>
        <v>7.9944444444444443E-2</v>
      </c>
      <c r="Y11" s="10">
        <v>9.7224997614110895E-2</v>
      </c>
      <c r="Z11">
        <f>'[10]Final database'!$C14</f>
        <v>-1.3529318617126807E-2</v>
      </c>
      <c r="AA11">
        <f>'[10]Final database'!$B14</f>
        <v>2280.8947777777776</v>
      </c>
      <c r="AB11">
        <f t="shared" si="0"/>
        <v>2082.3403354047705</v>
      </c>
      <c r="AC11">
        <f t="shared" si="5"/>
        <v>-1.6505226481029478E-2</v>
      </c>
      <c r="AD11">
        <f>[15]Hoja1!$B6</f>
        <v>44.163487023576799</v>
      </c>
      <c r="AE11">
        <f t="shared" si="9"/>
        <v>1.2508274134778619E-2</v>
      </c>
      <c r="AF11" s="9">
        <f>[13]Sheet1!$G11</f>
        <v>-7.468766221424894E-3</v>
      </c>
      <c r="AG11">
        <f>[11]Database!$B10/[11]Database!$B$2</f>
        <v>1.0163098943520354</v>
      </c>
      <c r="AH11">
        <f>[11]Database!$D10/[11]Database!$D$2/(D11/$D$3)</f>
        <v>0.79555163072129209</v>
      </c>
      <c r="AI11">
        <f t="shared" si="4"/>
        <v>0.68291330345859269</v>
      </c>
      <c r="AJ11">
        <f>([11]Database!$C10/[11]Database!$C$2)/($D11/$D$3)</f>
        <v>0.8290239730941128</v>
      </c>
      <c r="AK11">
        <f t="shared" si="1"/>
        <v>0.82999057058462489</v>
      </c>
      <c r="AL11">
        <f t="shared" si="6"/>
        <v>2.7785297816920851E-2</v>
      </c>
      <c r="AM11">
        <f t="shared" si="7"/>
        <v>-2.1445610424419836E-2</v>
      </c>
      <c r="AN11" s="8">
        <f>[12]Datos!$D11/$D11</f>
        <v>3046357.6549068685</v>
      </c>
      <c r="AO11" s="8">
        <f t="shared" si="8"/>
        <v>-3.6582224390936724E-2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s="1">
        <v>37408</v>
      </c>
      <c r="B12" s="6">
        <f>[1]Quarterly!$B223</f>
        <v>14460.848</v>
      </c>
      <c r="C12">
        <f>[1]Quarterly!$C223</f>
        <v>6.1270658400580658E-3</v>
      </c>
      <c r="D12">
        <f>[2]Quarterly!$B223</f>
        <v>179.6</v>
      </c>
      <c r="E12">
        <f>[2]Quarterly!$C223</f>
        <v>6.1624649859943759E-3</v>
      </c>
      <c r="F12">
        <v>1.0248097761739371E-2</v>
      </c>
      <c r="G12">
        <f t="shared" si="2"/>
        <v>2.2394946021326873E-2</v>
      </c>
      <c r="K12">
        <f>[3]Hoja2!$I$5</f>
        <v>3.4245647791759648E-3</v>
      </c>
      <c r="L12" s="7">
        <f>[4]Hoja1!$B12</f>
        <v>113213.95584426985</v>
      </c>
      <c r="M12">
        <f>[5]Hoja1!$G12</f>
        <v>3.4441329595514603E-2</v>
      </c>
      <c r="N12">
        <f>[5]Hoja1!$H12</f>
        <v>6.6154121222956608E-3</v>
      </c>
      <c r="O12">
        <f>[5]Hoja1!$I12</f>
        <v>0.16946935724962642</v>
      </c>
      <c r="P12">
        <f>[5]Hoja1!$J12</f>
        <v>-1.6008174386920815E-2</v>
      </c>
      <c r="Q12">
        <f>[5]Hoja1!$K12</f>
        <v>9.8664486236031523E-2</v>
      </c>
      <c r="R12">
        <f>'[6]Inflation Quarterly and SA'!$F15</f>
        <v>48.500791819003197</v>
      </c>
      <c r="S12">
        <f t="shared" si="3"/>
        <v>2.1143084868588069E-2</v>
      </c>
      <c r="T12">
        <f>'[7]Inflation Quarterly and SA'!$C15</f>
        <v>1.1826822065809539E-2</v>
      </c>
      <c r="U12">
        <f>'[7]Inflation Quarterly and SA'!$D15</f>
        <v>4.545673100901193E-2</v>
      </c>
      <c r="V12">
        <f>'[7]Inflation Quarterly and SA'!$E15</f>
        <v>1.839953111826409E-2</v>
      </c>
      <c r="W12">
        <f>[8]Sheet1!$B11/100</f>
        <v>1.4673849181232157E-2</v>
      </c>
      <c r="X12" s="4">
        <f>'[9]Final database'!$C19/100</f>
        <v>6.0961538461538456E-2</v>
      </c>
      <c r="Y12" s="10">
        <v>9.7224997614110895E-2</v>
      </c>
      <c r="Z12">
        <f>'[10]Final database'!$C15</f>
        <v>1.3236347867449538E-2</v>
      </c>
      <c r="AA12">
        <f>'[10]Final database'!$B15</f>
        <v>2311.0854945054934</v>
      </c>
      <c r="AB12">
        <f t="shared" si="0"/>
        <v>2078.9497091706371</v>
      </c>
      <c r="AC12">
        <f t="shared" si="5"/>
        <v>-1.6282766925678205E-3</v>
      </c>
      <c r="AD12">
        <f>[15]Hoja1!$B7</f>
        <v>44.995489699117599</v>
      </c>
      <c r="AE12">
        <f t="shared" si="9"/>
        <v>1.8839152694093864E-2</v>
      </c>
      <c r="AF12" s="9">
        <f>[13]Sheet1!$G12</f>
        <v>-1.2257882482968885E-4</v>
      </c>
      <c r="AG12">
        <f>[11]Database!$B11/[11]Database!$B$2</f>
        <v>0.96687180453236543</v>
      </c>
      <c r="AH12">
        <f>[11]Database!$D11/[11]Database!$D$2/(D12/$D$3)</f>
        <v>0.80767810945835516</v>
      </c>
      <c r="AI12">
        <f t="shared" si="4"/>
        <v>0.69503978219565576</v>
      </c>
      <c r="AJ12">
        <f>([11]Database!$C11/[11]Database!$C$2)/($D12/$D$3)</f>
        <v>0.8295485911255962</v>
      </c>
      <c r="AK12">
        <f t="shared" si="1"/>
        <v>0.83051518861610829</v>
      </c>
      <c r="AL12">
        <f t="shared" si="6"/>
        <v>1.7756981267825545E-2</v>
      </c>
      <c r="AM12">
        <f t="shared" si="7"/>
        <v>6.3207709831436532E-4</v>
      </c>
      <c r="AN12" s="8">
        <f>[12]Datos!$D12/$D12</f>
        <v>3301679.6327651502</v>
      </c>
      <c r="AO12" s="8">
        <f t="shared" si="8"/>
        <v>8.3812213397539193E-2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s="1">
        <v>37500</v>
      </c>
      <c r="B13" s="6">
        <f>[1]Quarterly!$B224</f>
        <v>14519.633</v>
      </c>
      <c r="C13">
        <f>[1]Quarterly!$C224</f>
        <v>4.0651143003509471E-3</v>
      </c>
      <c r="D13">
        <f>[2]Quarterly!$B224</f>
        <v>180.8</v>
      </c>
      <c r="E13">
        <f>[2]Quarterly!$C224</f>
        <v>6.6815144766148027E-3</v>
      </c>
      <c r="F13">
        <v>1.3871345266066844E-2</v>
      </c>
      <c r="G13">
        <f t="shared" si="2"/>
        <v>2.6018193525654348E-2</v>
      </c>
      <c r="K13">
        <f>[3]Hoja2!$I$5</f>
        <v>3.4245647791759648E-3</v>
      </c>
      <c r="L13" s="7">
        <f>[4]Hoja1!$B13</f>
        <v>112802.85680159504</v>
      </c>
      <c r="M13">
        <f>[5]Hoja1!$G13</f>
        <v>-3.6311693166193315E-3</v>
      </c>
      <c r="N13">
        <f>[5]Hoja1!$H13</f>
        <v>1.5097690941385356E-2</v>
      </c>
      <c r="O13">
        <f>[5]Hoja1!$I13</f>
        <v>-2.7081003355168609E-2</v>
      </c>
      <c r="P13">
        <f>[5]Hoja1!$J13</f>
        <v>-3.4700588438906221E-2</v>
      </c>
      <c r="Q13">
        <f>[5]Hoja1!$K13</f>
        <v>1.5959646076242562E-2</v>
      </c>
      <c r="R13">
        <f>'[6]Inflation Quarterly and SA'!$F16</f>
        <v>49.238975376895397</v>
      </c>
      <c r="S13">
        <f t="shared" si="3"/>
        <v>1.5220031059430372E-2</v>
      </c>
      <c r="T13">
        <f>'[7]Inflation Quarterly and SA'!$C16</f>
        <v>1.1690812563991182E-2</v>
      </c>
      <c r="U13">
        <f>'[7]Inflation Quarterly and SA'!$D16</f>
        <v>2.4785051781263112E-2</v>
      </c>
      <c r="V13">
        <f>'[7]Inflation Quarterly and SA'!$E16</f>
        <v>1.8530504154156135E-2</v>
      </c>
      <c r="W13">
        <f>[8]Sheet1!$B12/100</f>
        <v>1.4673849181232157E-2</v>
      </c>
      <c r="X13" s="4">
        <f>'[9]Final database'!$C20/100</f>
        <v>5.2499999999999998E-2</v>
      </c>
      <c r="Y13" s="10">
        <v>9.7224997614110895E-2</v>
      </c>
      <c r="Z13">
        <f>'[10]Final database'!$C16</f>
        <v>0.1400031198226106</v>
      </c>
      <c r="AA13">
        <f>'[10]Final database'!$B16</f>
        <v>2634.6446739130433</v>
      </c>
      <c r="AB13">
        <f t="shared" si="0"/>
        <v>2350.0761725455563</v>
      </c>
      <c r="AC13">
        <f t="shared" si="5"/>
        <v>0.13041511402557249</v>
      </c>
      <c r="AD13">
        <f>[15]Hoja1!$B8</f>
        <v>45.654128400947101</v>
      </c>
      <c r="AE13">
        <f t="shared" si="9"/>
        <v>1.4637882735220487E-2</v>
      </c>
      <c r="AF13" s="9">
        <f>[13]Sheet1!$G13</f>
        <v>1.4173898194102863E-2</v>
      </c>
      <c r="AG13">
        <f>[11]Database!$B12/[11]Database!$B$2</f>
        <v>1.0011294448965145</v>
      </c>
      <c r="AH13">
        <f>[11]Database!$D12/[11]Database!$D$2/(D13/$D$3)</f>
        <v>0.80502548548036235</v>
      </c>
      <c r="AI13">
        <f t="shared" si="4"/>
        <v>0.69238715821766295</v>
      </c>
      <c r="AJ13">
        <f>([11]Database!$C12/[11]Database!$C$2)/($D13/$D$3)</f>
        <v>0.82948584598860986</v>
      </c>
      <c r="AK13">
        <f t="shared" si="1"/>
        <v>0.83045244347912195</v>
      </c>
      <c r="AL13">
        <f t="shared" si="6"/>
        <v>-3.8165066891755473E-3</v>
      </c>
      <c r="AM13">
        <f t="shared" si="7"/>
        <v>-7.554965622114107E-5</v>
      </c>
      <c r="AN13" s="8">
        <f>[12]Datos!$D13/$D13</f>
        <v>3796531.6939178538</v>
      </c>
      <c r="AO13" s="8">
        <f t="shared" si="8"/>
        <v>0.14987888474759914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s="1">
        <v>37591</v>
      </c>
      <c r="B14" s="6">
        <f>[1]Quarterly!$B225</f>
        <v>14537.58</v>
      </c>
      <c r="C14">
        <f>[1]Quarterly!$C225</f>
        <v>1.2360505255195608E-3</v>
      </c>
      <c r="D14">
        <f>[2]Quarterly!$B225</f>
        <v>181.8</v>
      </c>
      <c r="E14">
        <f>[2]Quarterly!$C225</f>
        <v>5.530973451327359E-3</v>
      </c>
      <c r="F14">
        <v>1.2371860162545654E-2</v>
      </c>
      <c r="G14">
        <f t="shared" si="2"/>
        <v>2.4518708422133155E-2</v>
      </c>
      <c r="K14">
        <f>[3]Hoja2!$I$5</f>
        <v>3.4245647791759648E-3</v>
      </c>
      <c r="L14" s="7">
        <f>[4]Hoja1!$B14</f>
        <v>113103.62411590492</v>
      </c>
      <c r="M14">
        <f>[5]Hoja1!$G14</f>
        <v>2.6663093722785192E-3</v>
      </c>
      <c r="N14">
        <f>[5]Hoja1!$H14</f>
        <v>-7.6354092102123294E-3</v>
      </c>
      <c r="O14">
        <f>[5]Hoja1!$I14</f>
        <v>9.2782658674768204E-3</v>
      </c>
      <c r="P14">
        <f>[5]Hoja1!$J14</f>
        <v>3.4065441506051064E-2</v>
      </c>
      <c r="Q14">
        <f>[5]Hoja1!$K14</f>
        <v>1.6115904281295723E-2</v>
      </c>
      <c r="R14">
        <f>'[6]Inflation Quarterly and SA'!$F17</f>
        <v>50.306975752050299</v>
      </c>
      <c r="S14">
        <f t="shared" si="3"/>
        <v>2.1690142148165892E-2</v>
      </c>
      <c r="T14">
        <f>'[7]Inflation Quarterly and SA'!$C17</f>
        <v>1.5484487136472769E-2</v>
      </c>
      <c r="U14">
        <f>'[7]Inflation Quarterly and SA'!$D17</f>
        <v>4.0381060879136621E-2</v>
      </c>
      <c r="V14">
        <f>'[7]Inflation Quarterly and SA'!$E17</f>
        <v>2.4694454462905968E-2</v>
      </c>
      <c r="W14">
        <f>[8]Sheet1!$B13/100</f>
        <v>1.4673849181232157E-2</v>
      </c>
      <c r="X14" s="4">
        <f>'[9]Final database'!$C21/100</f>
        <v>5.2499999999999998E-2</v>
      </c>
      <c r="Y14" s="10">
        <v>9.7224997614110895E-2</v>
      </c>
      <c r="Z14">
        <f>'[10]Final database'!$C17</f>
        <v>5.9928096070706482E-2</v>
      </c>
      <c r="AA14">
        <f>'[10]Final database'!$B17</f>
        <v>2792.5339130434795</v>
      </c>
      <c r="AB14">
        <f t="shared" si="0"/>
        <v>2451.515216494965</v>
      </c>
      <c r="AC14">
        <f t="shared" si="5"/>
        <v>4.3164151500473258E-2</v>
      </c>
      <c r="AD14">
        <f>[15]Hoja1!$B9</f>
        <v>46.235599002790302</v>
      </c>
      <c r="AE14">
        <f t="shared" si="9"/>
        <v>1.2736429808418714E-2</v>
      </c>
      <c r="AF14" s="9">
        <f>[13]Sheet1!$G14</f>
        <v>-4.0523352477198626E-3</v>
      </c>
      <c r="AG14">
        <f>[11]Database!$B13/[11]Database!$B$2</f>
        <v>0.99811845912672204</v>
      </c>
      <c r="AH14">
        <f>[11]Database!$D13/[11]Database!$D$2/(D14/$D$3)</f>
        <v>0.79780659271673859</v>
      </c>
      <c r="AI14">
        <f t="shared" si="4"/>
        <v>0.68516826545403919</v>
      </c>
      <c r="AJ14">
        <f>([11]Database!$C13/[11]Database!$C$2)/($D14/$D$3)</f>
        <v>0.83327774108450814</v>
      </c>
      <c r="AK14">
        <f t="shared" si="1"/>
        <v>0.83424433857502023</v>
      </c>
      <c r="AL14">
        <f t="shared" si="6"/>
        <v>-1.0426092797859776E-2</v>
      </c>
      <c r="AM14">
        <f t="shared" si="7"/>
        <v>4.5660592917426968E-3</v>
      </c>
      <c r="AN14" s="8">
        <f>[12]Datos!$D14/$D14</f>
        <v>3468319.9466125136</v>
      </c>
      <c r="AO14" s="8">
        <f t="shared" si="8"/>
        <v>-8.6450416792554163E-2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s="1">
        <v>37681</v>
      </c>
      <c r="B15" s="6">
        <f>[1]Quarterly!$B226</f>
        <v>14614.141</v>
      </c>
      <c r="C15">
        <f>[1]Quarterly!$C226</f>
        <v>5.2664198580505417E-3</v>
      </c>
      <c r="D15">
        <f>[2]Quarterly!$B226</f>
        <v>183.9</v>
      </c>
      <c r="E15">
        <f>[2]Quarterly!$C226</f>
        <v>1.1551155115511413E-2</v>
      </c>
      <c r="F15">
        <v>1.0770845521180579E-2</v>
      </c>
      <c r="G15">
        <f t="shared" si="2"/>
        <v>2.2917693780768082E-2</v>
      </c>
      <c r="H15">
        <f>[14]Sheet1!$B2/100</f>
        <v>7.6560139999999999E-2</v>
      </c>
      <c r="I15">
        <v>2.1226060217513901E-2</v>
      </c>
      <c r="J15">
        <f>(1+I15)*(1.030479)-1</f>
        <v>5.235200930688344E-2</v>
      </c>
      <c r="K15">
        <f>[3]Hoja2!$I$5</f>
        <v>3.4245647791759648E-3</v>
      </c>
      <c r="L15" s="7">
        <f>[4]Hoja1!$B15</f>
        <v>114027.08556838398</v>
      </c>
      <c r="M15">
        <f>[5]Hoja1!$G15</f>
        <v>8.1647379533367204E-3</v>
      </c>
      <c r="N15">
        <f>[5]Hoja1!$H15</f>
        <v>3.3020758195079214E-3</v>
      </c>
      <c r="O15">
        <f>[5]Hoja1!$I15</f>
        <v>4.5069964204360602E-2</v>
      </c>
      <c r="P15">
        <f>[5]Hoja1!$J15</f>
        <v>-6.1551798872994112E-3</v>
      </c>
      <c r="Q15">
        <f>[5]Hoja1!$K15</f>
        <v>2.7955783402755507E-2</v>
      </c>
      <c r="R15">
        <f>'[6]Inflation Quarterly and SA'!$F18</f>
        <v>51.159758277340302</v>
      </c>
      <c r="S15">
        <f t="shared" si="3"/>
        <v>1.6951576049674344E-2</v>
      </c>
      <c r="T15">
        <f>'[7]Inflation Quarterly and SA'!$C18</f>
        <v>1.8133589300370678E-2</v>
      </c>
      <c r="U15">
        <f>'[7]Inflation Quarterly and SA'!$D18</f>
        <v>-3.5935645624540768E-3</v>
      </c>
      <c r="V15">
        <f>'[7]Inflation Quarterly and SA'!$E18</f>
        <v>4.240714361158715E-2</v>
      </c>
      <c r="W15">
        <f>[8]Sheet1!$B14/100</f>
        <v>1.3475172685895931E-2</v>
      </c>
      <c r="X15" s="4">
        <f>'[9]Final database'!$C22/100</f>
        <v>6.0388888888888888E-2</v>
      </c>
      <c r="Y15" s="10">
        <v>7.0222215448458997E-2</v>
      </c>
      <c r="Z15">
        <f>'[10]Final database'!$C18</f>
        <v>5.2025978449229626E-2</v>
      </c>
      <c r="AA15">
        <f>'[10]Final database'!$B18</f>
        <v>2937.8182222222222</v>
      </c>
      <c r="AB15">
        <f t="shared" si="0"/>
        <v>2565.3618630782862</v>
      </c>
      <c r="AC15">
        <f t="shared" si="5"/>
        <v>4.6439298364255199E-2</v>
      </c>
      <c r="AD15">
        <f>[15]Hoja1!$B10</f>
        <v>47.124981889112703</v>
      </c>
      <c r="AE15">
        <f t="shared" si="9"/>
        <v>1.923588977983659E-2</v>
      </c>
      <c r="AF15" s="9">
        <f>[13]Sheet1!$G15</f>
        <v>1.5984687638042283E-2</v>
      </c>
      <c r="AG15">
        <f>[11]Database!$B14/[11]Database!$B$2</f>
        <v>1.0216134434461981</v>
      </c>
      <c r="AH15">
        <f>[11]Database!$D14/[11]Database!$D$2/(D15/$D$3)</f>
        <v>0.83326333429135568</v>
      </c>
      <c r="AI15">
        <f t="shared" si="4"/>
        <v>0.72062500702865628</v>
      </c>
      <c r="AJ15">
        <f>([11]Database!$C14/[11]Database!$C$2)/($D15/$D$3)</f>
        <v>0.83035023003258246</v>
      </c>
      <c r="AK15">
        <f t="shared" si="1"/>
        <v>0.83131682752309455</v>
      </c>
      <c r="AL15">
        <f t="shared" si="6"/>
        <v>5.1748954763865207E-2</v>
      </c>
      <c r="AM15">
        <f t="shared" si="7"/>
        <v>-3.5091770079329621E-3</v>
      </c>
      <c r="AN15" s="8">
        <f>[12]Datos!$D15/$D15</f>
        <v>4015613.257182349</v>
      </c>
      <c r="AO15" s="8">
        <f t="shared" si="8"/>
        <v>0.15779781536717019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">
      <c r="A16" s="1">
        <v>37773</v>
      </c>
      <c r="B16" s="6">
        <f>[1]Quarterly!$B227</f>
        <v>14743.566999999999</v>
      </c>
      <c r="C16">
        <f>[1]Quarterly!$C227</f>
        <v>8.8562167287149496E-3</v>
      </c>
      <c r="D16">
        <f>[2]Quarterly!$B227</f>
        <v>183.1</v>
      </c>
      <c r="E16">
        <f>[2]Quarterly!$C227</f>
        <v>-4.3501903208266191E-3</v>
      </c>
      <c r="F16">
        <v>1.1306556771298661E-2</v>
      </c>
      <c r="G16">
        <f t="shared" si="2"/>
        <v>2.3453405030886165E-2</v>
      </c>
      <c r="H16">
        <f>[14]Sheet1!$B3/100</f>
        <v>5.4195430000000003E-2</v>
      </c>
      <c r="I16">
        <v>1.68081301820028E-3</v>
      </c>
      <c r="J16">
        <f t="shared" ref="J16:J79" si="10">(1+I16)*(1.030479)-1</f>
        <v>3.2211042518181854E-2</v>
      </c>
      <c r="K16">
        <f>[3]Hoja2!$I$9</f>
        <v>1.1475962851110522E-2</v>
      </c>
      <c r="L16" s="7">
        <f>[4]Hoja1!$B16</f>
        <v>115952.60093738287</v>
      </c>
      <c r="M16">
        <f>[5]Hoja1!$G16</f>
        <v>1.688647359003248E-2</v>
      </c>
      <c r="N16">
        <f>[5]Hoja1!$H16</f>
        <v>1.5050087073221308E-2</v>
      </c>
      <c r="O16">
        <f>[5]Hoja1!$I16</f>
        <v>2.7245835279464448E-2</v>
      </c>
      <c r="P16">
        <f>[5]Hoja1!$J16</f>
        <v>6.245638520586172E-2</v>
      </c>
      <c r="Q16">
        <f>[5]Hoja1!$K16</f>
        <v>-3.981921608353467E-2</v>
      </c>
      <c r="R16">
        <f>'[6]Inflation Quarterly and SA'!$F19</f>
        <v>52.002985891122897</v>
      </c>
      <c r="S16">
        <f t="shared" si="3"/>
        <v>1.6482243899812898E-2</v>
      </c>
      <c r="T16">
        <f>'[7]Inflation Quarterly and SA'!$C19</f>
        <v>1.3930335891285228E-2</v>
      </c>
      <c r="U16">
        <f>'[7]Inflation Quarterly and SA'!$D19</f>
        <v>1.6962051716205462E-2</v>
      </c>
      <c r="V16">
        <f>'[7]Inflation Quarterly and SA'!$E19</f>
        <v>2.5446359700934895E-2</v>
      </c>
      <c r="W16">
        <f>[8]Sheet1!$B15/100</f>
        <v>1.3475172685895931E-2</v>
      </c>
      <c r="X16" s="4">
        <f>'[9]Final database'!$C23/100</f>
        <v>6.9423076923076921E-2</v>
      </c>
      <c r="Y16" s="10">
        <v>7.0222215448458997E-2</v>
      </c>
      <c r="Z16">
        <f>'[10]Final database'!$C19</f>
        <v>-2.3221906035471696E-2</v>
      </c>
      <c r="AA16">
        <f>'[10]Final database'!$B19</f>
        <v>2869.5964835164814</v>
      </c>
      <c r="AB16">
        <f t="shared" si="0"/>
        <v>2454.4340303895142</v>
      </c>
      <c r="AC16">
        <f t="shared" si="5"/>
        <v>-4.3240618130833575E-2</v>
      </c>
      <c r="AD16">
        <f>[15]Hoja1!$B11</f>
        <v>47.580591885210303</v>
      </c>
      <c r="AE16">
        <f t="shared" si="9"/>
        <v>9.6681203436783658E-3</v>
      </c>
      <c r="AF16" s="9">
        <f>[13]Sheet1!$G16</f>
        <v>3.724136372032838E-3</v>
      </c>
      <c r="AG16">
        <f>[11]Database!$B15/[11]Database!$B$2</f>
        <v>1.0090141688651433</v>
      </c>
      <c r="AH16">
        <f>[11]Database!$D15/[11]Database!$D$2/(D16/$D$3)</f>
        <v>0.78254396149505834</v>
      </c>
      <c r="AI16">
        <f t="shared" si="4"/>
        <v>0.66990563423235894</v>
      </c>
      <c r="AJ16">
        <f>([11]Database!$C15/[11]Database!$C$2)/($D16/$D$3)</f>
        <v>0.83463716644643116</v>
      </c>
      <c r="AK16">
        <f t="shared" si="1"/>
        <v>0.83560376393694324</v>
      </c>
      <c r="AL16">
        <f t="shared" si="6"/>
        <v>-7.0382476741166489E-2</v>
      </c>
      <c r="AM16">
        <f t="shared" si="7"/>
        <v>5.1568021624457394E-3</v>
      </c>
      <c r="AN16" s="8">
        <f>[12]Datos!$D16/$D16</f>
        <v>4152682.1331095085</v>
      </c>
      <c r="AO16" s="8">
        <f t="shared" si="8"/>
        <v>3.4133983316744221E-2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s="1">
        <v>37865</v>
      </c>
      <c r="B17" s="6">
        <f>[1]Quarterly!$B228</f>
        <v>14988.781999999999</v>
      </c>
      <c r="C17">
        <f>[1]Quarterly!$C228</f>
        <v>1.663199956971062E-2</v>
      </c>
      <c r="D17">
        <f>[2]Quarterly!$B228</f>
        <v>185.1</v>
      </c>
      <c r="E17">
        <f>[2]Quarterly!$C228</f>
        <v>1.0922992900054718E-2</v>
      </c>
      <c r="F17">
        <v>8.4270678383332187E-3</v>
      </c>
      <c r="G17">
        <f t="shared" si="2"/>
        <v>2.0573916097920721E-2</v>
      </c>
      <c r="H17">
        <f>[14]Sheet1!$B4/100</f>
        <v>4.8919889999999994E-2</v>
      </c>
      <c r="I17">
        <v>-7.8853046874933304E-4</v>
      </c>
      <c r="J17">
        <f t="shared" si="10"/>
        <v>2.9666435911093636E-2</v>
      </c>
      <c r="K17">
        <f>[3]Hoja2!$I$9</f>
        <v>1.1475962851110522E-2</v>
      </c>
      <c r="L17" s="7">
        <f>[4]Hoja1!$B17</f>
        <v>117338.54881287109</v>
      </c>
      <c r="M17">
        <f>[5]Hoja1!$G17</f>
        <v>1.1952710541065503E-2</v>
      </c>
      <c r="N17">
        <f>[5]Hoja1!$H17</f>
        <v>1.3205735601970581E-2</v>
      </c>
      <c r="O17">
        <f>[5]Hoja1!$I17</f>
        <v>-2.8493482873598208E-2</v>
      </c>
      <c r="P17">
        <f>[5]Hoja1!$J17</f>
        <v>9.4334975369458229E-2</v>
      </c>
      <c r="Q17">
        <f>[5]Hoja1!$K17</f>
        <v>7.6610939782502774E-2</v>
      </c>
      <c r="R17">
        <f>'[6]Inflation Quarterly and SA'!$F20</f>
        <v>52.725967954843902</v>
      </c>
      <c r="S17">
        <f t="shared" si="3"/>
        <v>1.3902702918534127E-2</v>
      </c>
      <c r="T17">
        <f>'[7]Inflation Quarterly and SA'!$C20</f>
        <v>1.2448258961315739E-2</v>
      </c>
      <c r="U17">
        <f>'[7]Inflation Quarterly and SA'!$D20</f>
        <v>7.4596729190943289E-3</v>
      </c>
      <c r="V17">
        <f>'[7]Inflation Quarterly and SA'!$E20</f>
        <v>3.2374899785222011E-2</v>
      </c>
      <c r="W17">
        <f>[8]Sheet1!$B16/100</f>
        <v>1.3475172685895931E-2</v>
      </c>
      <c r="X17" s="4">
        <f>'[9]Final database'!$C24/100</f>
        <v>7.2499999999999995E-2</v>
      </c>
      <c r="Y17" s="10">
        <v>7.0222215448458997E-2</v>
      </c>
      <c r="Z17">
        <f>'[10]Final database'!$C20</f>
        <v>-5.0199319839567824E-3</v>
      </c>
      <c r="AA17">
        <f>'[10]Final database'!$B20</f>
        <v>2855.1913043478271</v>
      </c>
      <c r="AB17">
        <f t="shared" si="0"/>
        <v>2434.9359299267576</v>
      </c>
      <c r="AC17">
        <f t="shared" si="5"/>
        <v>-7.9440311784066964E-3</v>
      </c>
      <c r="AD17">
        <f>[15]Hoja1!$B12</f>
        <v>48.205711542834003</v>
      </c>
      <c r="AE17">
        <f t="shared" si="9"/>
        <v>1.3138122769296823E-2</v>
      </c>
      <c r="AF17" s="9">
        <f>[13]Sheet1!$G17</f>
        <v>9.1574346393352712E-4</v>
      </c>
      <c r="AG17">
        <f>[11]Database!$B16/[11]Database!$B$2</f>
        <v>1.0194662920749755</v>
      </c>
      <c r="AH17">
        <f>[11]Database!$D16/[11]Database!$D$2/(D17/$D$3)</f>
        <v>0.79663881083892574</v>
      </c>
      <c r="AI17">
        <f t="shared" si="4"/>
        <v>0.68400048357622634</v>
      </c>
      <c r="AJ17">
        <f>([11]Database!$C16/[11]Database!$C$2)/($D17/$D$3)</f>
        <v>0.80052957148522197</v>
      </c>
      <c r="AK17">
        <f t="shared" si="1"/>
        <v>0.80149616897573406</v>
      </c>
      <c r="AL17">
        <f t="shared" si="6"/>
        <v>2.1040051947045724E-2</v>
      </c>
      <c r="AM17">
        <f t="shared" si="7"/>
        <v>-4.0817904888929002E-2</v>
      </c>
      <c r="AN17" s="8">
        <f>[12]Datos!$D17/$D17</f>
        <v>4270366.5658439007</v>
      </c>
      <c r="AO17" s="8">
        <f t="shared" si="8"/>
        <v>2.8339378975358986E-2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s="1">
        <v>37956</v>
      </c>
      <c r="B18" s="6">
        <f>[1]Quarterly!$B229</f>
        <v>15162.76</v>
      </c>
      <c r="C18">
        <f>[1]Quarterly!$C229</f>
        <v>1.160721398176312E-2</v>
      </c>
      <c r="D18">
        <f>[2]Quarterly!$B229</f>
        <v>185.5</v>
      </c>
      <c r="E18">
        <f>[2]Quarterly!$C229</f>
        <v>2.160994057266441E-3</v>
      </c>
      <c r="F18">
        <v>8.1597601606530415E-3</v>
      </c>
      <c r="G18">
        <f t="shared" si="2"/>
        <v>2.0306608420240544E-2</v>
      </c>
      <c r="H18">
        <f>[14]Sheet1!$B5/100</f>
        <v>4.5297660000000003E-2</v>
      </c>
      <c r="I18">
        <v>-1.63214703910718E-3</v>
      </c>
      <c r="J18">
        <f t="shared" si="10"/>
        <v>2.8797106751287771E-2</v>
      </c>
      <c r="K18">
        <f>[3]Hoja2!$I$9</f>
        <v>1.1475962851110522E-2</v>
      </c>
      <c r="L18" s="7">
        <f>[4]Hoja1!$B18</f>
        <v>118822.73726841026</v>
      </c>
      <c r="M18">
        <f>[5]Hoja1!$G18</f>
        <v>1.2648771188623842E-2</v>
      </c>
      <c r="N18">
        <f>[5]Hoja1!$H18</f>
        <v>9.8334679674392245E-3</v>
      </c>
      <c r="O18">
        <f>[5]Hoja1!$I18</f>
        <v>0.11614664586583467</v>
      </c>
      <c r="P18">
        <f>[5]Hoja1!$J18</f>
        <v>-6.9547602970965516E-2</v>
      </c>
      <c r="Q18">
        <f>[5]Hoja1!$K18</f>
        <v>7.085783205186269E-3</v>
      </c>
      <c r="R18">
        <f>'[6]Inflation Quarterly and SA'!$F21</f>
        <v>53.540910895316102</v>
      </c>
      <c r="S18">
        <f t="shared" si="3"/>
        <v>1.5456196862429161E-2</v>
      </c>
      <c r="T18">
        <f>'[7]Inflation Quarterly and SA'!$C21</f>
        <v>1.0988092718185349E-2</v>
      </c>
      <c r="U18">
        <f>'[7]Inflation Quarterly and SA'!$D21</f>
        <v>2.6870612294354723E-2</v>
      </c>
      <c r="V18">
        <f>'[7]Inflation Quarterly and SA'!$E21</f>
        <v>2.2341617541940861E-2</v>
      </c>
      <c r="W18">
        <f>[8]Sheet1!$B17/100</f>
        <v>1.3475172685895931E-2</v>
      </c>
      <c r="X18" s="4">
        <f>'[9]Final database'!$C25/100</f>
        <v>7.2499999999999995E-2</v>
      </c>
      <c r="Y18" s="10">
        <v>7.0222215448458997E-2</v>
      </c>
      <c r="Z18">
        <f>'[10]Final database'!$C21</f>
        <v>-4.5141268231472242E-3</v>
      </c>
      <c r="AA18">
        <f>'[10]Final database'!$B21</f>
        <v>2842.3026086956538</v>
      </c>
      <c r="AB18">
        <f t="shared" si="0"/>
        <v>2392.2080116404195</v>
      </c>
      <c r="AC18">
        <f t="shared" si="5"/>
        <v>-1.7547861428790612E-2</v>
      </c>
      <c r="AD18">
        <f>[15]Hoja1!$B13</f>
        <v>48.944711497815</v>
      </c>
      <c r="AE18">
        <f t="shared" si="9"/>
        <v>1.5330132702726429E-2</v>
      </c>
      <c r="AF18" s="9">
        <f>[13]Sheet1!$G18</f>
        <v>-1.7170350651692701E-2</v>
      </c>
      <c r="AG18">
        <f>[11]Database!$B17/[11]Database!$B$2</f>
        <v>1.0641690013323553</v>
      </c>
      <c r="AH18">
        <f>[11]Database!$D17/[11]Database!$D$2/(D18/$D$3)</f>
        <v>0.80686385852689591</v>
      </c>
      <c r="AI18">
        <f t="shared" si="4"/>
        <v>0.6942255312641965</v>
      </c>
      <c r="AJ18">
        <f>([11]Database!$C17/[11]Database!$C$2)/($D18/$D$3)</f>
        <v>0.7884549288355126</v>
      </c>
      <c r="AK18">
        <f t="shared" si="1"/>
        <v>0.78942152632602469</v>
      </c>
      <c r="AL18">
        <f t="shared" si="6"/>
        <v>1.4948889560003842E-2</v>
      </c>
      <c r="AM18">
        <f t="shared" si="7"/>
        <v>-1.5065128340089329E-2</v>
      </c>
      <c r="AN18" s="8">
        <f>[12]Datos!$D18/$D18</f>
        <v>4155351.8711272669</v>
      </c>
      <c r="AO18" s="8">
        <f t="shared" si="8"/>
        <v>-2.6933213564513947E-2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s="1">
        <v>38047</v>
      </c>
      <c r="B19" s="6">
        <f>[1]Quarterly!$B230</f>
        <v>15248.68</v>
      </c>
      <c r="C19">
        <f>[1]Quarterly!$C230</f>
        <v>5.666514539569345E-3</v>
      </c>
      <c r="D19">
        <f>[2]Quarterly!$B230</f>
        <v>187.1</v>
      </c>
      <c r="E19">
        <f>[2]Quarterly!$C230</f>
        <v>8.6253369272237812E-3</v>
      </c>
      <c r="F19">
        <v>8.0248511737372602E-3</v>
      </c>
      <c r="G19">
        <f t="shared" si="2"/>
        <v>2.0171699433324763E-2</v>
      </c>
      <c r="H19">
        <f>[14]Sheet1!$B6/100</f>
        <v>4.2431190000000001E-2</v>
      </c>
      <c r="I19">
        <v>-1.7614106571025999E-3</v>
      </c>
      <c r="J19">
        <f t="shared" si="10"/>
        <v>2.8663903307479588E-2</v>
      </c>
      <c r="K19">
        <f>[3]Hoja2!$I$9</f>
        <v>1.1475962851110522E-2</v>
      </c>
      <c r="L19" s="7">
        <f>[4]Hoja1!$B19</f>
        <v>121074.71364188619</v>
      </c>
      <c r="M19">
        <f>[5]Hoja1!$G19</f>
        <v>1.8952402757638209E-2</v>
      </c>
      <c r="N19">
        <f>[5]Hoja1!$H19</f>
        <v>1.3722021382970517E-2</v>
      </c>
      <c r="O19">
        <f>[5]Hoja1!$I19</f>
        <v>7.8272415961981867E-3</v>
      </c>
      <c r="P19">
        <f>[5]Hoja1!$J19</f>
        <v>5.4507337526205513E-2</v>
      </c>
      <c r="Q19">
        <f>[5]Hoja1!$K19</f>
        <v>3.2410179640718573E-2</v>
      </c>
      <c r="R19">
        <f>'[6]Inflation Quarterly and SA'!$F22</f>
        <v>54.379354624608197</v>
      </c>
      <c r="S19">
        <f t="shared" si="3"/>
        <v>1.565987046674322E-2</v>
      </c>
      <c r="T19">
        <f>'[7]Inflation Quarterly and SA'!$C22</f>
        <v>1.2536904600107146E-2</v>
      </c>
      <c r="U19">
        <f>'[7]Inflation Quarterly and SA'!$D22</f>
        <v>1.7120687992885575E-2</v>
      </c>
      <c r="V19">
        <f>'[7]Inflation Quarterly and SA'!$E22</f>
        <v>2.2728556110060971E-2</v>
      </c>
      <c r="W19">
        <f>[8]Sheet1!$B18/100</f>
        <v>1.3475172685895931E-2</v>
      </c>
      <c r="X19" s="4">
        <f>'[9]Final database'!$C26/100</f>
        <v>7.12087912087912E-2</v>
      </c>
      <c r="Y19" s="10">
        <v>7.0222215448458997E-2</v>
      </c>
      <c r="Z19">
        <f>'[10]Final database'!$C22</f>
        <v>-4.5413486951395465E-2</v>
      </c>
      <c r="AA19">
        <f>'[10]Final database'!$B22</f>
        <v>2713.2237362637366</v>
      </c>
      <c r="AB19">
        <f t="shared" si="0"/>
        <v>2267.7533371794902</v>
      </c>
      <c r="AC19">
        <f t="shared" si="5"/>
        <v>-5.2025022011186417E-2</v>
      </c>
      <c r="AD19">
        <f>[15]Hoja1!$B14</f>
        <v>49.833557482502798</v>
      </c>
      <c r="AE19">
        <f t="shared" si="9"/>
        <v>1.8160204800215851E-2</v>
      </c>
      <c r="AF19" s="9">
        <f>[13]Sheet1!$G19</f>
        <v>-5.4916705833202295E-3</v>
      </c>
      <c r="AG19">
        <f>[11]Database!$B18/[11]Database!$B$2</f>
        <v>1.1043238918089142</v>
      </c>
      <c r="AH19">
        <f>[11]Database!$D18/[11]Database!$D$2/(D19/$D$3)</f>
        <v>0.85489963775169586</v>
      </c>
      <c r="AI19">
        <f t="shared" si="4"/>
        <v>0.74226131048899646</v>
      </c>
      <c r="AJ19">
        <f>([11]Database!$C18/[11]Database!$C$2)/($D19/$D$3)</f>
        <v>0.8064552658225751</v>
      </c>
      <c r="AK19">
        <f t="shared" si="1"/>
        <v>0.80742186331308718</v>
      </c>
      <c r="AL19">
        <f t="shared" si="6"/>
        <v>6.9193334243017546E-2</v>
      </c>
      <c r="AM19">
        <f t="shared" si="7"/>
        <v>2.2801933297710075E-2</v>
      </c>
      <c r="AN19" s="8">
        <f>[12]Datos!$D19/$D19</f>
        <v>4101223.9827958094</v>
      </c>
      <c r="AO19" s="8">
        <f t="shared" si="8"/>
        <v>-1.3026066145578552E-2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s="1">
        <v>38139</v>
      </c>
      <c r="B20" s="6">
        <f>[1]Quarterly!$B231</f>
        <v>15366.85</v>
      </c>
      <c r="C20">
        <f>[1]Quarterly!$C231</f>
        <v>7.7495232374211742E-3</v>
      </c>
      <c r="D20">
        <f>[2]Quarterly!$B231</f>
        <v>188.9</v>
      </c>
      <c r="E20">
        <f>[2]Quarterly!$C231</f>
        <v>9.6205237840727431E-3</v>
      </c>
      <c r="F20">
        <v>1.0872747863358116E-2</v>
      </c>
      <c r="G20">
        <f t="shared" si="2"/>
        <v>2.3019596122945619E-2</v>
      </c>
      <c r="H20">
        <f>[14]Sheet1!$B7/100</f>
        <v>4.816372E-2</v>
      </c>
      <c r="I20">
        <v>6.6541148049344898E-3</v>
      </c>
      <c r="J20">
        <f t="shared" si="10"/>
        <v>3.7335925570073814E-2</v>
      </c>
      <c r="K20">
        <f>[3]Hoja2!$I$9</f>
        <v>1.1475962851110522E-2</v>
      </c>
      <c r="L20" s="7">
        <f>[4]Hoja1!$B20</f>
        <v>121052.04273879751</v>
      </c>
      <c r="M20">
        <f>[5]Hoja1!$G20</f>
        <v>-1.8724721625806851E-4</v>
      </c>
      <c r="N20">
        <f>[5]Hoja1!$H20</f>
        <v>1.7754981258630842E-3</v>
      </c>
      <c r="O20">
        <f>[5]Hoja1!$I20</f>
        <v>-2.877747729006308E-2</v>
      </c>
      <c r="P20">
        <f>[5]Hoja1!$J20</f>
        <v>2.9438752102767918E-2</v>
      </c>
      <c r="Q20">
        <f>[5]Hoja1!$K20</f>
        <v>1.0875081563111788E-2</v>
      </c>
      <c r="R20">
        <f>'[6]Inflation Quarterly and SA'!$F23</f>
        <v>55.174549295195902</v>
      </c>
      <c r="S20">
        <f t="shared" si="3"/>
        <v>1.4623098712316374E-2</v>
      </c>
      <c r="T20">
        <f>'[7]Inflation Quarterly and SA'!$C23</f>
        <v>1.1559473695382572E-2</v>
      </c>
      <c r="U20">
        <f>'[7]Inflation Quarterly and SA'!$D23</f>
        <v>1.4162665457515544E-2</v>
      </c>
      <c r="V20">
        <f>'[7]Inflation Quarterly and SA'!$E23</f>
        <v>2.7678495770848688E-2</v>
      </c>
      <c r="W20">
        <f>[8]Sheet1!$B19/100</f>
        <v>1.3475172685895931E-2</v>
      </c>
      <c r="X20" s="4">
        <f>'[9]Final database'!$C27/100</f>
        <v>6.7500000000000004E-2</v>
      </c>
      <c r="Y20" s="10">
        <v>7.0222215448458997E-2</v>
      </c>
      <c r="Z20">
        <f>'[10]Final database'!$C23</f>
        <v>-7.5229028879970627E-3</v>
      </c>
      <c r="AA20">
        <f>'[10]Final database'!$B23</f>
        <v>2692.8124175824159</v>
      </c>
      <c r="AB20">
        <f t="shared" si="0"/>
        <v>2239.5962598003007</v>
      </c>
      <c r="AC20">
        <f t="shared" si="5"/>
        <v>-1.2416287484868116E-2</v>
      </c>
      <c r="AD20">
        <f>[15]Hoja1!$B15</f>
        <v>50.589453595814902</v>
      </c>
      <c r="AE20">
        <f t="shared" si="9"/>
        <v>1.5168415651993339E-2</v>
      </c>
      <c r="AF20" s="9">
        <f>[13]Sheet1!$G20</f>
        <v>1.1982877402876735E-2</v>
      </c>
      <c r="AG20">
        <f>[11]Database!$B19/[11]Database!$B$2</f>
        <v>1.1165653432641514</v>
      </c>
      <c r="AH20">
        <f>[11]Database!$D19/[11]Database!$D$2/(D20/$D$3)</f>
        <v>0.87935857610832879</v>
      </c>
      <c r="AI20">
        <f t="shared" si="4"/>
        <v>0.76672024884562939</v>
      </c>
      <c r="AJ20">
        <f>([11]Database!$C19/[11]Database!$C$2)/($D20/$D$3)</f>
        <v>0.80892686557774962</v>
      </c>
      <c r="AK20">
        <f t="shared" si="1"/>
        <v>0.80989346306826171</v>
      </c>
      <c r="AL20">
        <f t="shared" si="6"/>
        <v>3.2951924087919249E-2</v>
      </c>
      <c r="AM20">
        <f t="shared" si="7"/>
        <v>3.0611008538123929E-3</v>
      </c>
      <c r="AN20" s="8">
        <f>[12]Datos!$D20/$D20</f>
        <v>4088171.0884507517</v>
      </c>
      <c r="AO20" s="8">
        <f t="shared" si="8"/>
        <v>-3.182682633236622E-3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s="1">
        <v>38231</v>
      </c>
      <c r="B21" s="6">
        <f>[1]Quarterly!$B232</f>
        <v>15512.619000000001</v>
      </c>
      <c r="C21">
        <f>[1]Quarterly!$C232</f>
        <v>9.4859388879309225E-3</v>
      </c>
      <c r="D21">
        <f>[2]Quarterly!$B232</f>
        <v>189.8</v>
      </c>
      <c r="E21">
        <f>[2]Quarterly!$C232</f>
        <v>4.7644256220222836E-3</v>
      </c>
      <c r="F21">
        <v>1.663786949884806E-2</v>
      </c>
      <c r="G21">
        <f t="shared" si="2"/>
        <v>2.8784717758435562E-2</v>
      </c>
      <c r="H21">
        <f>[14]Sheet1!$B8/100</f>
        <v>4.3111949999999996E-2</v>
      </c>
      <c r="I21">
        <v>4.2194263563349096E-3</v>
      </c>
      <c r="J21">
        <f t="shared" si="10"/>
        <v>3.4827030252249536E-2</v>
      </c>
      <c r="K21">
        <f>[3]Hoja2!$I$9</f>
        <v>1.1475962851110522E-2</v>
      </c>
      <c r="L21" s="7">
        <f>[4]Hoja1!$B21</f>
        <v>122484.84381400234</v>
      </c>
      <c r="M21">
        <f>[5]Hoja1!$G21</f>
        <v>1.1836240370569184E-2</v>
      </c>
      <c r="N21">
        <f>[5]Hoja1!$H21</f>
        <v>7.4681128245523976E-3</v>
      </c>
      <c r="O21">
        <f>[5]Hoja1!$I21</f>
        <v>5.4690846779951396E-2</v>
      </c>
      <c r="P21">
        <f>[5]Hoja1!$J21</f>
        <v>2.161479610785122E-2</v>
      </c>
      <c r="Q21">
        <f>[5]Hoja1!$K21</f>
        <v>2.4384996055368813E-3</v>
      </c>
      <c r="R21">
        <f>'[6]Inflation Quarterly and SA'!$F24</f>
        <v>55.860396539671498</v>
      </c>
      <c r="S21">
        <f t="shared" si="3"/>
        <v>1.2430500171485948E-2</v>
      </c>
      <c r="T21">
        <f>'[7]Inflation Quarterly and SA'!$C24</f>
        <v>1.1116995774041127E-2</v>
      </c>
      <c r="U21">
        <f>'[7]Inflation Quarterly and SA'!$D24</f>
        <v>1.6576296271273216E-2</v>
      </c>
      <c r="V21">
        <f>'[7]Inflation Quarterly and SA'!$E24</f>
        <v>8.4628561146014025E-3</v>
      </c>
      <c r="W21">
        <f>[8]Sheet1!$B20/100</f>
        <v>1.3475172685895931E-2</v>
      </c>
      <c r="X21" s="4">
        <f>'[9]Final database'!$C28/100</f>
        <v>6.7500000000000004E-2</v>
      </c>
      <c r="Y21" s="10">
        <v>7.0222215448458997E-2</v>
      </c>
      <c r="Z21">
        <f>'[10]Final database'!$C24</f>
        <v>-3.3788548112804517E-2</v>
      </c>
      <c r="AA21">
        <f>'[10]Final database'!$B24</f>
        <v>2601.8261956521751</v>
      </c>
      <c r="AB21">
        <f t="shared" si="0"/>
        <v>2147.5384298264808</v>
      </c>
      <c r="AC21">
        <f t="shared" si="5"/>
        <v>-4.1104654274618402E-2</v>
      </c>
      <c r="AD21">
        <f>[15]Hoja1!$B16</f>
        <v>51.313249775181603</v>
      </c>
      <c r="AE21">
        <f t="shared" si="9"/>
        <v>1.4307254337029951E-2</v>
      </c>
      <c r="AF21" s="9">
        <f>[13]Sheet1!$G21</f>
        <v>-3.6459866210323266E-3</v>
      </c>
      <c r="AG21">
        <f>[11]Database!$B20/[11]Database!$B$2</f>
        <v>1.1745806881126988</v>
      </c>
      <c r="AH21">
        <f>[11]Database!$D20/[11]Database!$D$2/(D21/$D$3)</f>
        <v>0.92323837331395942</v>
      </c>
      <c r="AI21">
        <f t="shared" si="4"/>
        <v>0.81060004605126001</v>
      </c>
      <c r="AJ21">
        <f>([11]Database!$C20/[11]Database!$C$2)/($D21/$D$3)</f>
        <v>0.81564075035339434</v>
      </c>
      <c r="AK21">
        <f t="shared" si="1"/>
        <v>0.81660734784390643</v>
      </c>
      <c r="AL21">
        <f t="shared" si="6"/>
        <v>5.7230518264902885E-2</v>
      </c>
      <c r="AM21">
        <f t="shared" si="7"/>
        <v>8.2898369746180478E-3</v>
      </c>
      <c r="AN21" s="8">
        <f>[12]Datos!$D21/$D21</f>
        <v>3973625.1959673706</v>
      </c>
      <c r="AO21" s="8">
        <f t="shared" si="8"/>
        <v>-2.8018859779860406E-2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s="1">
        <v>38322</v>
      </c>
      <c r="B22" s="6">
        <f>[1]Quarterly!$B233</f>
        <v>15670.88</v>
      </c>
      <c r="C22">
        <f>[1]Quarterly!$C233</f>
        <v>1.0202081286209586E-2</v>
      </c>
      <c r="D22">
        <f>[2]Quarterly!$B233</f>
        <v>191.7</v>
      </c>
      <c r="E22">
        <f>[2]Quarterly!$C233</f>
        <v>1.0010537407797671E-2</v>
      </c>
      <c r="F22">
        <v>2.3229453377500583E-2</v>
      </c>
      <c r="G22">
        <f t="shared" si="2"/>
        <v>3.537630163708809E-2</v>
      </c>
      <c r="H22">
        <f>[14]Sheet1!$B9/100</f>
        <v>3.5941210000000001E-2</v>
      </c>
      <c r="I22">
        <v>-4.1600781532360998E-4</v>
      </c>
      <c r="J22">
        <f t="shared" si="10"/>
        <v>3.0050312682473157E-2</v>
      </c>
      <c r="K22">
        <f>[3]Hoja2!$I$9</f>
        <v>1.1475962851110522E-2</v>
      </c>
      <c r="L22" s="7">
        <f>[4]Hoja1!$B22</f>
        <v>126388.77332587373</v>
      </c>
      <c r="M22">
        <f>[5]Hoja1!$G22</f>
        <v>3.1872755765600225E-2</v>
      </c>
      <c r="N22">
        <f>[5]Hoja1!$H22</f>
        <v>2.461395041123482E-2</v>
      </c>
      <c r="O22">
        <f>[5]Hoja1!$I22</f>
        <v>7.5683725968047622E-2</v>
      </c>
      <c r="P22">
        <f>[5]Hoja1!$J22</f>
        <v>1.2287334593572785E-2</v>
      </c>
      <c r="Q22">
        <f>[5]Hoja1!$K22</f>
        <v>0.10088001717106665</v>
      </c>
      <c r="R22">
        <f>'[6]Inflation Quarterly and SA'!$F25</f>
        <v>56.459893140978998</v>
      </c>
      <c r="S22">
        <f t="shared" si="3"/>
        <v>1.0732050584025821E-2</v>
      </c>
      <c r="T22">
        <f>'[7]Inflation Quarterly and SA'!$C25</f>
        <v>9.2227008616108108E-3</v>
      </c>
      <c r="U22">
        <f>'[7]Inflation Quarterly and SA'!$D25</f>
        <v>6.3403465088536226E-3</v>
      </c>
      <c r="V22">
        <f>'[7]Inflation Quarterly and SA'!$E25</f>
        <v>3.0498273749085536E-2</v>
      </c>
      <c r="W22">
        <f>[8]Sheet1!$B21/100</f>
        <v>1.3475172685895931E-2</v>
      </c>
      <c r="X22" s="4">
        <f>'[9]Final database'!$C29/100</f>
        <v>6.7173913043478264E-2</v>
      </c>
      <c r="Y22" s="10">
        <v>7.0222215448458997E-2</v>
      </c>
      <c r="Z22">
        <f>'[10]Final database'!$C25</f>
        <v>-3.6194602612104498E-2</v>
      </c>
      <c r="AA22">
        <f>'[10]Final database'!$B25</f>
        <v>2507.6541304347811</v>
      </c>
      <c r="AB22">
        <f t="shared" si="0"/>
        <v>2068.33159221303</v>
      </c>
      <c r="AC22">
        <f t="shared" si="5"/>
        <v>-3.6882617099359916E-2</v>
      </c>
      <c r="AD22">
        <f>[15]Hoja1!$B17</f>
        <v>51.965959791457003</v>
      </c>
      <c r="AE22">
        <f t="shared" si="9"/>
        <v>1.2720106778173479E-2</v>
      </c>
      <c r="AF22" s="9">
        <f>[13]Sheet1!$G22</f>
        <v>1.0028156564530821E-2</v>
      </c>
      <c r="AG22">
        <f>[11]Database!$B21/[11]Database!$B$2</f>
        <v>1.162599756647861</v>
      </c>
      <c r="AH22">
        <f>[11]Database!$D21/[11]Database!$D$2/(D22/$D$3)</f>
        <v>0.95487324458235667</v>
      </c>
      <c r="AI22">
        <f t="shared" si="4"/>
        <v>0.84223491731965727</v>
      </c>
      <c r="AJ22">
        <f>([11]Database!$C21/[11]Database!$C$2)/($D22/$D$3)</f>
        <v>0.82403051219736834</v>
      </c>
      <c r="AK22">
        <f t="shared" si="1"/>
        <v>0.82499710968788043</v>
      </c>
      <c r="AL22">
        <f t="shared" si="6"/>
        <v>3.9026485900787611E-2</v>
      </c>
      <c r="AM22">
        <f t="shared" si="7"/>
        <v>1.02739240176144E-2</v>
      </c>
      <c r="AN22" s="8">
        <f>[12]Datos!$D22/$D22</f>
        <v>4570273.4064473137</v>
      </c>
      <c r="AO22" s="8">
        <f t="shared" si="8"/>
        <v>0.15015211074397516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s="1">
        <v>38412</v>
      </c>
      <c r="B23" s="6">
        <f>[1]Quarterly!$B234</f>
        <v>15844.727000000001</v>
      </c>
      <c r="C23">
        <f>[1]Quarterly!$C234</f>
        <v>1.1093633541958248E-2</v>
      </c>
      <c r="D23">
        <f>[2]Quarterly!$B234</f>
        <v>193.1</v>
      </c>
      <c r="E23">
        <f>[2]Quarterly!$C234</f>
        <v>7.3030777256128943E-3</v>
      </c>
      <c r="F23">
        <v>2.8270046374916844E-2</v>
      </c>
      <c r="G23">
        <f t="shared" si="2"/>
        <v>4.0416894634504347E-2</v>
      </c>
      <c r="H23">
        <f>[14]Sheet1!$B10/100</f>
        <v>3.3223220499999997E-2</v>
      </c>
      <c r="I23">
        <v>-6.9896566393605399E-4</v>
      </c>
      <c r="J23">
        <f t="shared" si="10"/>
        <v>2.9758730561592728E-2</v>
      </c>
      <c r="K23">
        <f>[3]Hoja2!$I$9</f>
        <v>1.1475962851110522E-2</v>
      </c>
      <c r="L23" s="7">
        <f>[4]Hoja1!$B23</f>
        <v>126308.91800000001</v>
      </c>
      <c r="M23">
        <f>[5]Hoja1!$G23</f>
        <v>-6.3182293626529162E-4</v>
      </c>
      <c r="N23">
        <f>[5]Hoja1!$H23</f>
        <v>8.9255459298587247E-4</v>
      </c>
      <c r="O23">
        <f>[5]Hoja1!$I23</f>
        <v>-7.3648200082621074E-4</v>
      </c>
      <c r="P23">
        <f>[5]Hoja1!$J23</f>
        <v>-5.2088054132730655E-3</v>
      </c>
      <c r="Q23">
        <f>[5]Hoja1!$K23</f>
        <v>-4.4106505728262357E-2</v>
      </c>
      <c r="R23">
        <f>'[6]Inflation Quarterly and SA'!$F26</f>
        <v>57.141141721512902</v>
      </c>
      <c r="S23">
        <f t="shared" si="3"/>
        <v>1.2066062166161684E-2</v>
      </c>
      <c r="T23">
        <f>'[7]Inflation Quarterly and SA'!$C26</f>
        <v>7.2091242589806814E-3</v>
      </c>
      <c r="U23">
        <f>'[7]Inflation Quarterly and SA'!$D26</f>
        <v>1.9254183138179171E-2</v>
      </c>
      <c r="V23">
        <f>'[7]Inflation Quarterly and SA'!$E26</f>
        <v>1.987818849047529E-2</v>
      </c>
      <c r="W23">
        <f>[8]Sheet1!$B22/100</f>
        <v>1.2272233373889163E-2</v>
      </c>
      <c r="X23" s="4">
        <f>'[9]Final database'!$C30/100</f>
        <v>6.5000000000000002E-2</v>
      </c>
      <c r="Y23" s="10">
        <v>7.0222215448458997E-2</v>
      </c>
      <c r="Z23">
        <f>'[10]Final database'!$C26</f>
        <v>-6.1227439495124325E-2</v>
      </c>
      <c r="AA23">
        <f>'[10]Final database'!$B26</f>
        <v>2354.1168888888869</v>
      </c>
      <c r="AB23">
        <f t="shared" si="0"/>
        <v>1932.5549511104418</v>
      </c>
      <c r="AC23">
        <f t="shared" si="5"/>
        <v>-6.5645490120524008E-2</v>
      </c>
      <c r="AD23">
        <f>[15]Hoja1!$B18</f>
        <v>52.434566453952698</v>
      </c>
      <c r="AE23">
        <f t="shared" si="9"/>
        <v>9.0175696624530399E-3</v>
      </c>
      <c r="AF23" s="9">
        <f>[13]Sheet1!$G23</f>
        <v>2.3219978982726985E-3</v>
      </c>
      <c r="AG23">
        <f>[11]Database!$B22/[11]Database!$B$2</f>
        <v>1.2771881706785662</v>
      </c>
      <c r="AH23">
        <f>[11]Database!$D22/[11]Database!$D$2/(D23/$D$3)</f>
        <v>0.98056294113397835</v>
      </c>
      <c r="AI23">
        <f t="shared" si="4"/>
        <v>0.86792461387127895</v>
      </c>
      <c r="AJ23">
        <f>([11]Database!$C22/[11]Database!$C$2)/($D23/$D$3)</f>
        <v>0.83445127080225567</v>
      </c>
      <c r="AK23">
        <f t="shared" si="1"/>
        <v>0.83541786829276776</v>
      </c>
      <c r="AL23">
        <f t="shared" si="6"/>
        <v>3.0501818463400943E-2</v>
      </c>
      <c r="AM23">
        <f t="shared" si="7"/>
        <v>1.2631266803867724E-2</v>
      </c>
      <c r="AN23" s="8">
        <f>[12]Datos!$D23/$D23</f>
        <v>4094573.6443774886</v>
      </c>
      <c r="AO23" s="8">
        <f t="shared" si="8"/>
        <v>-0.10408562459277648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s="1">
        <v>38504</v>
      </c>
      <c r="B24" s="6">
        <f>[1]Quarterly!$B235</f>
        <v>15922.781999999999</v>
      </c>
      <c r="C24">
        <f>[1]Quarterly!$C235</f>
        <v>4.9262445481073058E-3</v>
      </c>
      <c r="D24">
        <f>[2]Quarterly!$B235</f>
        <v>193.7</v>
      </c>
      <c r="E24">
        <f>[2]Quarterly!$C235</f>
        <v>3.1071983428274663E-3</v>
      </c>
      <c r="F24">
        <v>3.1798432939297544E-2</v>
      </c>
      <c r="G24">
        <f t="shared" si="2"/>
        <v>4.394528119888505E-2</v>
      </c>
      <c r="H24">
        <f>[14]Sheet1!$B11/100</f>
        <v>3.5698703700000001E-2</v>
      </c>
      <c r="I24">
        <v>4.0930348614871704E-3</v>
      </c>
      <c r="J24">
        <f t="shared" si="10"/>
        <v>3.4696786471030361E-2</v>
      </c>
      <c r="K24">
        <f>[3]Hoja2!$I$9</f>
        <v>1.1475962851110522E-2</v>
      </c>
      <c r="L24" s="7">
        <f>[4]Hoja1!$B24</f>
        <v>128617.72440000001</v>
      </c>
      <c r="M24">
        <f>[5]Hoja1!$G24</f>
        <v>1.8279045031483809E-2</v>
      </c>
      <c r="N24">
        <f>[5]Hoja1!$H24</f>
        <v>2.0217368615017106E-2</v>
      </c>
      <c r="O24">
        <f>[5]Hoja1!$I24</f>
        <v>-9.3523449794692182E-2</v>
      </c>
      <c r="P24">
        <f>[5]Hoja1!$J24</f>
        <v>7.1770156189842504E-2</v>
      </c>
      <c r="Q24">
        <f>[5]Hoja1!$K24</f>
        <v>5.5416078818993464E-2</v>
      </c>
      <c r="R24">
        <f>'[6]Inflation Quarterly and SA'!$F27</f>
        <v>57.838325972905203</v>
      </c>
      <c r="S24">
        <f t="shared" si="3"/>
        <v>1.2201090674564208E-2</v>
      </c>
      <c r="T24">
        <f>'[7]Inflation Quarterly and SA'!$C27</f>
        <v>9.0628260343166289E-3</v>
      </c>
      <c r="U24">
        <f>'[7]Inflation Quarterly and SA'!$D27</f>
        <v>1.8420310390337757E-2</v>
      </c>
      <c r="V24">
        <f>'[7]Inflation Quarterly and SA'!$E27</f>
        <v>1.5988743290445973E-2</v>
      </c>
      <c r="W24">
        <f>[8]Sheet1!$B23/100</f>
        <v>1.2272233373889163E-2</v>
      </c>
      <c r="X24" s="4">
        <f>'[9]Final database'!$C31/100</f>
        <v>6.5000000000000002E-2</v>
      </c>
      <c r="Y24" s="10">
        <v>7.0222215448458997E-2</v>
      </c>
      <c r="Z24">
        <f>'[10]Final database'!$C27</f>
        <v>-5.7468034805314705E-3</v>
      </c>
      <c r="AA24">
        <f>'[10]Final database'!$B27</f>
        <v>2340.5882417582425</v>
      </c>
      <c r="AB24">
        <f t="shared" si="0"/>
        <v>1904.1861131183898</v>
      </c>
      <c r="AC24">
        <f t="shared" si="5"/>
        <v>-1.4679447006539892E-2</v>
      </c>
      <c r="AD24">
        <f>[15]Hoja1!$B19</f>
        <v>53.2565595530371</v>
      </c>
      <c r="AE24">
        <f t="shared" si="9"/>
        <v>1.5676549930211836E-2</v>
      </c>
      <c r="AF24" s="9">
        <f>[13]Sheet1!$G24</f>
        <v>-7.905772072900441E-3</v>
      </c>
      <c r="AG24">
        <f>[11]Database!$B23/[11]Database!$B$2</f>
        <v>1.3296798767095452</v>
      </c>
      <c r="AH24">
        <f>[11]Database!$D23/[11]Database!$D$2/(D24/$D$3)</f>
        <v>1.0284129671837572</v>
      </c>
      <c r="AI24">
        <f t="shared" si="4"/>
        <v>0.91577463992105779</v>
      </c>
      <c r="AJ24">
        <f>([11]Database!$C23/[11]Database!$C$2)/($D24/$D$3)</f>
        <v>0.81305195796072838</v>
      </c>
      <c r="AK24">
        <f t="shared" si="1"/>
        <v>0.81401855545124047</v>
      </c>
      <c r="AL24">
        <f t="shared" si="6"/>
        <v>5.5131546317541691E-2</v>
      </c>
      <c r="AM24">
        <f t="shared" si="7"/>
        <v>-2.5615100722298667E-2</v>
      </c>
      <c r="AN24" s="8">
        <f>[12]Datos!$D24/$D24</f>
        <v>4242097.565013418</v>
      </c>
      <c r="AO24" s="8">
        <f t="shared" si="8"/>
        <v>3.6029128658731979E-2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s="1">
        <v>38596</v>
      </c>
      <c r="B25" s="6">
        <f>[1]Quarterly!$B236</f>
        <v>16047.587</v>
      </c>
      <c r="C25">
        <f>[1]Quarterly!$C236</f>
        <v>7.8381403450729081E-3</v>
      </c>
      <c r="D25">
        <f>[2]Quarterly!$B236</f>
        <v>198.8</v>
      </c>
      <c r="E25">
        <f>[2]Quarterly!$C236</f>
        <v>2.6329375322664106E-2</v>
      </c>
      <c r="F25">
        <v>3.7819900614735419E-2</v>
      </c>
      <c r="G25">
        <f t="shared" si="2"/>
        <v>4.9966748874322925E-2</v>
      </c>
      <c r="H25">
        <f>[14]Sheet1!$B12/100</f>
        <v>2.5924537800000001E-2</v>
      </c>
      <c r="I25">
        <v>-3.5009293345243499E-3</v>
      </c>
      <c r="J25">
        <f t="shared" si="10"/>
        <v>2.6871365840288597E-2</v>
      </c>
      <c r="K25">
        <f>[3]Hoja2!$I$9</f>
        <v>1.1475962851110522E-2</v>
      </c>
      <c r="L25" s="7">
        <f>[4]Hoja1!$B25</f>
        <v>128681.1914</v>
      </c>
      <c r="M25">
        <f>[5]Hoja1!$G25</f>
        <v>4.9345453976945564E-4</v>
      </c>
      <c r="N25">
        <f>[5]Hoja1!$H25</f>
        <v>1.2045644738092331E-3</v>
      </c>
      <c r="O25">
        <f>[5]Hoja1!$I25</f>
        <v>-2.5447899526369611E-3</v>
      </c>
      <c r="P25">
        <f>[5]Hoja1!$J25</f>
        <v>-1.3162379473929176E-2</v>
      </c>
      <c r="Q25">
        <f>[5]Hoja1!$K25</f>
        <v>3.0517542552033206E-3</v>
      </c>
      <c r="R25">
        <f>'[6]Inflation Quarterly and SA'!$F28</f>
        <v>58.648548441530501</v>
      </c>
      <c r="S25">
        <f t="shared" si="3"/>
        <v>1.4008401090392031E-2</v>
      </c>
      <c r="T25">
        <f>'[7]Inflation Quarterly and SA'!$C28</f>
        <v>1.0277283714256402E-2</v>
      </c>
      <c r="U25">
        <f>'[7]Inflation Quarterly and SA'!$D28</f>
        <v>2.0275504395399713E-2</v>
      </c>
      <c r="V25">
        <f>'[7]Inflation Quarterly and SA'!$E28</f>
        <v>1.2386932864619338E-2</v>
      </c>
      <c r="W25">
        <f>[8]Sheet1!$B24/100</f>
        <v>1.2272233373889163E-2</v>
      </c>
      <c r="X25" s="4">
        <f>'[9]Final database'!$C32/100</f>
        <v>6.4347826086956522E-2</v>
      </c>
      <c r="Y25" s="10">
        <v>7.0222215448458997E-2</v>
      </c>
      <c r="Z25">
        <f>'[10]Final database'!$C28</f>
        <v>-1.3716814900843088E-2</v>
      </c>
      <c r="AA25">
        <f>'[10]Final database'!$B28</f>
        <v>2308.4828260869549</v>
      </c>
      <c r="AB25">
        <f t="shared" si="0"/>
        <v>1900.8866857480218</v>
      </c>
      <c r="AC25">
        <f t="shared" si="5"/>
        <v>-1.7327231553877498E-3</v>
      </c>
      <c r="AD25">
        <f>[15]Hoja1!$B20</f>
        <v>53.834177140738397</v>
      </c>
      <c r="AE25">
        <f t="shared" si="9"/>
        <v>1.084594259465943E-2</v>
      </c>
      <c r="AF25" s="9">
        <f>[13]Sheet1!$G25</f>
        <v>6.8046331902826829E-4</v>
      </c>
      <c r="AG25">
        <f>[11]Database!$B24/[11]Database!$B$2</f>
        <v>1.3882111247614493</v>
      </c>
      <c r="AH25">
        <f>[11]Database!$D24/[11]Database!$D$2/(D25/$D$3)</f>
        <v>1.0765605984054034</v>
      </c>
      <c r="AI25">
        <f t="shared" si="4"/>
        <v>0.96392227114270401</v>
      </c>
      <c r="AJ25">
        <f>([11]Database!$C24/[11]Database!$C$2)/($D25/$D$3)</f>
        <v>0.79764688206109191</v>
      </c>
      <c r="AK25">
        <f t="shared" si="1"/>
        <v>0.798613479551604</v>
      </c>
      <c r="AL25">
        <f t="shared" si="6"/>
        <v>5.2575851222301351E-2</v>
      </c>
      <c r="AM25">
        <f t="shared" si="7"/>
        <v>-1.8924723271322552E-2</v>
      </c>
      <c r="AN25" s="8">
        <f>[12]Datos!$D25/$D25</f>
        <v>4240083.7519834964</v>
      </c>
      <c r="AO25" s="8">
        <f t="shared" si="8"/>
        <v>-4.747210546335312E-4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s="1">
        <v>38687</v>
      </c>
      <c r="B26" s="6">
        <f>[1]Quarterly!$B237</f>
        <v>16136.734</v>
      </c>
      <c r="C26">
        <f>[1]Quarterly!$C237</f>
        <v>5.5551653965173475E-3</v>
      </c>
      <c r="D26">
        <f>[2]Quarterly!$B237</f>
        <v>198.1</v>
      </c>
      <c r="E26">
        <f>[2]Quarterly!$C237</f>
        <v>-3.5211267605634866E-3</v>
      </c>
      <c r="F26">
        <v>4.29628609710139E-2</v>
      </c>
      <c r="G26">
        <f t="shared" si="2"/>
        <v>5.5109709230601406E-2</v>
      </c>
      <c r="H26">
        <f>[14]Sheet1!$B13/100</f>
        <v>2.0273133200000001E-2</v>
      </c>
      <c r="I26">
        <v>-7.12880849422955E-3</v>
      </c>
      <c r="J26">
        <f t="shared" si="10"/>
        <v>2.3132912551674822E-2</v>
      </c>
      <c r="K26">
        <f>[3]Hoja2!$I$9</f>
        <v>1.1475962851110522E-2</v>
      </c>
      <c r="L26" s="7">
        <f>[4]Hoja1!$B26</f>
        <v>131245.1661</v>
      </c>
      <c r="M26">
        <f>[5]Hoja1!$G26</f>
        <v>1.9925015241971211E-2</v>
      </c>
      <c r="N26">
        <f>[5]Hoja1!$H26</f>
        <v>1.4252320911116056E-2</v>
      </c>
      <c r="O26">
        <f>[5]Hoja1!$I26</f>
        <v>7.5520105196251075E-2</v>
      </c>
      <c r="P26">
        <f>[5]Hoja1!$J26</f>
        <v>-2.1845532147418911E-2</v>
      </c>
      <c r="Q26">
        <f>[5]Hoja1!$K26</f>
        <v>4.392894082367782E-2</v>
      </c>
      <c r="R26">
        <f>'[6]Inflation Quarterly and SA'!$F29</f>
        <v>59.175705527402002</v>
      </c>
      <c r="S26">
        <f t="shared" si="3"/>
        <v>8.9884080660078691E-3</v>
      </c>
      <c r="T26">
        <f>'[7]Inflation Quarterly and SA'!$C29</f>
        <v>9.3460350078411469E-3</v>
      </c>
      <c r="U26">
        <f>'[7]Inflation Quarterly and SA'!$D29</f>
        <v>8.9994003039699511E-3</v>
      </c>
      <c r="V26">
        <f>'[7]Inflation Quarterly and SA'!$E29</f>
        <v>1.3884767258162345E-2</v>
      </c>
      <c r="W26">
        <f>[8]Sheet1!$B25/100</f>
        <v>1.2272233373889163E-2</v>
      </c>
      <c r="X26" s="4">
        <f>'[9]Final database'!$C33/100</f>
        <v>0.06</v>
      </c>
      <c r="Y26" s="10">
        <v>7.0222215448458997E-2</v>
      </c>
      <c r="Z26">
        <f>'[10]Final database'!$C29</f>
        <v>-1.0732156947424243E-2</v>
      </c>
      <c r="AA26">
        <f>'[10]Final database'!$B29</f>
        <v>2283.7078260869562</v>
      </c>
      <c r="AB26">
        <f t="shared" si="0"/>
        <v>1857.1716252517156</v>
      </c>
      <c r="AC26">
        <f t="shared" si="5"/>
        <v>-2.2997194322029735E-2</v>
      </c>
      <c r="AD26">
        <f>[15]Hoja1!$B21</f>
        <v>54.657230690477299</v>
      </c>
      <c r="AE26">
        <f t="shared" si="9"/>
        <v>1.5288680787062026E-2</v>
      </c>
      <c r="AF26" s="9">
        <f>[13]Sheet1!$G26</f>
        <v>1.0416229679365063E-2</v>
      </c>
      <c r="AG26">
        <f>[11]Database!$B25/[11]Database!$B$2</f>
        <v>1.2566487527698817</v>
      </c>
      <c r="AH26">
        <f>[11]Database!$D25/[11]Database!$D$2/(D26/$D$3)</f>
        <v>1.0162583969343841</v>
      </c>
      <c r="AI26">
        <f t="shared" si="4"/>
        <v>0.90362006967168473</v>
      </c>
      <c r="AJ26">
        <f>([11]Database!$C25/[11]Database!$C$2)/($D26/$D$3)</f>
        <v>0.81288075602762244</v>
      </c>
      <c r="AK26">
        <f t="shared" si="1"/>
        <v>0.81384735351813453</v>
      </c>
      <c r="AL26">
        <f t="shared" si="6"/>
        <v>-6.2559195151215552E-2</v>
      </c>
      <c r="AM26">
        <f t="shared" si="7"/>
        <v>1.9075403003570468E-2</v>
      </c>
      <c r="AN26" s="8">
        <f>[12]Datos!$D26/$D26</f>
        <v>4333341.1460539578</v>
      </c>
      <c r="AO26" s="8">
        <f t="shared" si="8"/>
        <v>2.1994233964561571E-2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s="1">
        <v>38777</v>
      </c>
      <c r="B27" s="6">
        <f>[1]Quarterly!$B238</f>
        <v>16353.834999999999</v>
      </c>
      <c r="C27">
        <f>[1]Quarterly!$C238</f>
        <v>1.3453837684874737E-2</v>
      </c>
      <c r="D27">
        <f>[2]Quarterly!$B238</f>
        <v>199.7</v>
      </c>
      <c r="E27">
        <f>[2]Quarterly!$C238</f>
        <v>8.0767289247853924E-3</v>
      </c>
      <c r="F27">
        <v>4.6349190921195493E-2</v>
      </c>
      <c r="G27">
        <f t="shared" si="2"/>
        <v>5.8496039180782999E-2</v>
      </c>
      <c r="H27">
        <f>[14]Sheet1!$B14/100</f>
        <v>1.3233812599999999E-2</v>
      </c>
      <c r="I27">
        <v>-1.23194507790532E-2</v>
      </c>
      <c r="J27">
        <f t="shared" si="10"/>
        <v>1.7784064680651968E-2</v>
      </c>
      <c r="K27">
        <f>[3]Hoja2!$I$9</f>
        <v>1.1475962851110522E-2</v>
      </c>
      <c r="L27" s="7">
        <f>[4]Hoja1!$B27</f>
        <v>134086.0785</v>
      </c>
      <c r="M27">
        <f>[5]Hoja1!$G27</f>
        <v>2.1645844067395448E-2</v>
      </c>
      <c r="N27">
        <f>[5]Hoja1!$H27</f>
        <v>2.1688517030766352E-2</v>
      </c>
      <c r="O27">
        <f>[5]Hoja1!$I27</f>
        <v>9.4210232169287256E-2</v>
      </c>
      <c r="P27">
        <f>[5]Hoja1!$J27</f>
        <v>7.8118888603372572E-2</v>
      </c>
      <c r="Q27">
        <f>[5]Hoja1!$K27</f>
        <v>4.1984193421066074E-2</v>
      </c>
      <c r="R27">
        <f>'[6]Inflation Quarterly and SA'!$F30</f>
        <v>59.507287057037303</v>
      </c>
      <c r="S27">
        <f t="shared" si="3"/>
        <v>5.6033388479290736E-3</v>
      </c>
      <c r="T27">
        <f>'[7]Inflation Quarterly and SA'!$C30</f>
        <v>7.4594725796461869E-3</v>
      </c>
      <c r="U27">
        <f>'[7]Inflation Quarterly and SA'!$D30</f>
        <v>4.083177543820371E-3</v>
      </c>
      <c r="V27">
        <f>'[7]Inflation Quarterly and SA'!$E30</f>
        <v>-6.5329538292646649E-4</v>
      </c>
      <c r="W27">
        <f>[8]Sheet1!$B26/100</f>
        <v>1.1064989129971003E-2</v>
      </c>
      <c r="X27" s="4">
        <f>'[9]Final database'!$C34/100</f>
        <v>0.06</v>
      </c>
      <c r="Y27" s="10">
        <v>7.0222215448458997E-2</v>
      </c>
      <c r="Z27">
        <f>'[10]Final database'!$C30</f>
        <v>-8.5999731938595225E-3</v>
      </c>
      <c r="AA27">
        <f>'[10]Final database'!$B30</f>
        <v>2264.0680000000011</v>
      </c>
      <c r="AB27">
        <f t="shared" si="0"/>
        <v>1845.7286294149267</v>
      </c>
      <c r="AC27">
        <f t="shared" si="5"/>
        <v>-6.1615176977722896E-3</v>
      </c>
      <c r="AD27">
        <f>[15]Hoja1!$B22</f>
        <v>55.679245234080298</v>
      </c>
      <c r="AE27">
        <f t="shared" si="9"/>
        <v>1.8698615548062625E-2</v>
      </c>
      <c r="AF27" s="9">
        <f>[13]Sheet1!$G27</f>
        <v>-4.5780918509883417E-3</v>
      </c>
      <c r="AG27">
        <f>[11]Database!$B26/[11]Database!$B$2</f>
        <v>1.3415099048444101</v>
      </c>
      <c r="AH27">
        <f>[11]Database!$D26/[11]Database!$D$2/(D27/$D$3)</f>
        <v>1.0518134583230154</v>
      </c>
      <c r="AI27">
        <f t="shared" si="4"/>
        <v>0.93917513106031603</v>
      </c>
      <c r="AJ27">
        <f>([11]Database!$C26/[11]Database!$C$2)/($D27/$D$3)</f>
        <v>0.81557549885194625</v>
      </c>
      <c r="AK27">
        <f t="shared" si="1"/>
        <v>0.81654209634245833</v>
      </c>
      <c r="AL27">
        <f t="shared" si="6"/>
        <v>3.9347356905817366E-2</v>
      </c>
      <c r="AM27">
        <f t="shared" si="7"/>
        <v>3.3111157917695699E-3</v>
      </c>
      <c r="AN27" s="8">
        <f>[12]Datos!$D27/$D27</f>
        <v>4609366.5902724294</v>
      </c>
      <c r="AO27" s="8">
        <f t="shared" si="8"/>
        <v>6.3698064591528158E-2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s="1">
        <v>38869</v>
      </c>
      <c r="B28" s="6">
        <f>[1]Quarterly!$B239</f>
        <v>16396.151000000002</v>
      </c>
      <c r="C28">
        <f>[1]Quarterly!$C239</f>
        <v>2.5875276349553999E-3</v>
      </c>
      <c r="D28">
        <f>[2]Quarterly!$B239</f>
        <v>201.8</v>
      </c>
      <c r="E28">
        <f>[2]Quarterly!$C239</f>
        <v>1.0515773660490835E-2</v>
      </c>
      <c r="F28">
        <v>5.0799559207549756E-2</v>
      </c>
      <c r="G28">
        <f t="shared" si="2"/>
        <v>6.2946407467137255E-2</v>
      </c>
      <c r="H28">
        <f>[14]Sheet1!$B15/100</f>
        <v>1.58578581E-2</v>
      </c>
      <c r="I28">
        <v>-8.0352928451112894E-3</v>
      </c>
      <c r="J28">
        <f t="shared" si="10"/>
        <v>2.2198799464262509E-2</v>
      </c>
      <c r="K28">
        <f>[3]Hoja2!$I$9</f>
        <v>1.1475962851110522E-2</v>
      </c>
      <c r="L28" s="7">
        <f>[4]Hoja1!$B28</f>
        <v>135785.70420000001</v>
      </c>
      <c r="M28">
        <f>[5]Hoja1!$G28</f>
        <v>1.2675631348261218E-2</v>
      </c>
      <c r="N28">
        <f>[5]Hoja1!$H28</f>
        <v>1.8880232445986689E-2</v>
      </c>
      <c r="O28">
        <f>[5]Hoja1!$I28</f>
        <v>6.6394561104703431E-3</v>
      </c>
      <c r="P28">
        <f>[5]Hoja1!$J28</f>
        <v>1.5107560475292825E-2</v>
      </c>
      <c r="Q28">
        <f>[5]Hoja1!$K28</f>
        <v>7.7945958157027428E-2</v>
      </c>
      <c r="R28">
        <f>'[6]Inflation Quarterly and SA'!$F31</f>
        <v>60.1443075254479</v>
      </c>
      <c r="S28">
        <f t="shared" si="3"/>
        <v>1.0704915312304886E-2</v>
      </c>
      <c r="T28">
        <f>'[7]Inflation Quarterly and SA'!$C31</f>
        <v>9.4589990659890155E-3</v>
      </c>
      <c r="U28">
        <f>'[7]Inflation Quarterly and SA'!$D31</f>
        <v>1.2429943418348799E-2</v>
      </c>
      <c r="V28">
        <f>'[7]Inflation Quarterly and SA'!$E31</f>
        <v>1.3193361462017661E-2</v>
      </c>
      <c r="W28">
        <f>[8]Sheet1!$B27/100</f>
        <v>1.1064989129971003E-2</v>
      </c>
      <c r="X28" s="4">
        <f>'[9]Final database'!$C35/100</f>
        <v>6.1923076923076928E-2</v>
      </c>
      <c r="Y28" s="10">
        <v>7.0222215448458997E-2</v>
      </c>
      <c r="Z28">
        <f>'[10]Final database'!$C31</f>
        <v>7.410890679767701E-2</v>
      </c>
      <c r="AA28">
        <f>'[10]Final database'!$B31</f>
        <v>2431.8556043956041</v>
      </c>
      <c r="AB28">
        <f t="shared" si="0"/>
        <v>1982.1425560663095</v>
      </c>
      <c r="AC28">
        <f t="shared" si="5"/>
        <v>7.3907899827410972E-2</v>
      </c>
      <c r="AD28">
        <f>[15]Hoja1!$B23</f>
        <v>56.4466783629736</v>
      </c>
      <c r="AE28">
        <f t="shared" si="9"/>
        <v>1.3783109409384986E-2</v>
      </c>
      <c r="AF28" s="9">
        <f>[13]Sheet1!$G28</f>
        <v>-2.5587727650365766E-3</v>
      </c>
      <c r="AG28">
        <f>[11]Database!$B27/[11]Database!$B$2</f>
        <v>1.386283786006089</v>
      </c>
      <c r="AH28">
        <f>[11]Database!$D27/[11]Database!$D$2/(D28/$D$3)</f>
        <v>1.127777168075162</v>
      </c>
      <c r="AI28">
        <f t="shared" si="4"/>
        <v>1.0151388408124626</v>
      </c>
      <c r="AJ28">
        <f>([11]Database!$C27/[11]Database!$C$2)/($D28/$D$3)</f>
        <v>0.83207822651551822</v>
      </c>
      <c r="AK28">
        <f t="shared" si="1"/>
        <v>0.8330448240060303</v>
      </c>
      <c r="AL28">
        <f t="shared" si="6"/>
        <v>8.088343402618059E-2</v>
      </c>
      <c r="AM28">
        <f t="shared" si="7"/>
        <v>2.0210504439994947E-2</v>
      </c>
      <c r="AN28" s="8">
        <f>[12]Datos!$D28/$D28</f>
        <v>5031020.2430590186</v>
      </c>
      <c r="AO28" s="8">
        <f t="shared" si="8"/>
        <v>9.1477569537741665E-2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s="1">
        <v>38961</v>
      </c>
      <c r="B29" s="6">
        <f>[1]Quarterly!$B240</f>
        <v>16420.738000000001</v>
      </c>
      <c r="C29">
        <f>[1]Quarterly!$C240</f>
        <v>1.499559256315619E-3</v>
      </c>
      <c r="D29">
        <f>[2]Quarterly!$B240</f>
        <v>202.8</v>
      </c>
      <c r="E29">
        <f>[2]Quarterly!$C240</f>
        <v>4.9554013875123815E-3</v>
      </c>
      <c r="F29">
        <v>5.1944879471119233E-2</v>
      </c>
      <c r="G29">
        <f t="shared" si="2"/>
        <v>6.4091727730706732E-2</v>
      </c>
      <c r="H29">
        <f>[14]Sheet1!$B16/100</f>
        <v>1.46886842E-2</v>
      </c>
      <c r="I29">
        <v>-7.7389356917827801E-3</v>
      </c>
      <c r="J29">
        <f t="shared" si="10"/>
        <v>2.2504189287267273E-2</v>
      </c>
      <c r="K29">
        <f>[3]Hoja2!$I$9</f>
        <v>1.1475962851110522E-2</v>
      </c>
      <c r="L29" s="7">
        <f>[4]Hoja1!$B29</f>
        <v>138547.99369999999</v>
      </c>
      <c r="M29">
        <f>[5]Hoja1!$G29</f>
        <v>2.0343006771400551E-2</v>
      </c>
      <c r="N29">
        <f>[5]Hoja1!$H29</f>
        <v>1.0508169414631618E-2</v>
      </c>
      <c r="O29">
        <f>[5]Hoja1!$I29</f>
        <v>6.167500531911041E-2</v>
      </c>
      <c r="P29">
        <f>[5]Hoja1!$J29</f>
        <v>8.6811815528737846E-3</v>
      </c>
      <c r="Q29">
        <f>[5]Hoja1!$K29</f>
        <v>3.9134131216995049E-2</v>
      </c>
      <c r="R29">
        <f>'[6]Inflation Quarterly and SA'!$F32</f>
        <v>61.324914773401403</v>
      </c>
      <c r="S29">
        <f t="shared" si="3"/>
        <v>1.9629575873892469E-2</v>
      </c>
      <c r="T29">
        <f>'[7]Inflation Quarterly and SA'!$C32</f>
        <v>1.0168765144588976E-2</v>
      </c>
      <c r="U29">
        <f>'[7]Inflation Quarterly and SA'!$D32</f>
        <v>3.4288968955544119E-2</v>
      </c>
      <c r="V29">
        <f>'[7]Inflation Quarterly and SA'!$E32</f>
        <v>2.8152132127037266E-2</v>
      </c>
      <c r="W29">
        <f>[8]Sheet1!$B28/100</f>
        <v>1.1064989129971003E-2</v>
      </c>
      <c r="X29" s="4">
        <f>'[9]Final database'!$C36/100</f>
        <v>6.6086956521739126E-2</v>
      </c>
      <c r="Y29" s="10">
        <v>7.0222215448458997E-2</v>
      </c>
      <c r="Z29">
        <f>'[10]Final database'!$C32</f>
        <v>9.5509637569057837E-4</v>
      </c>
      <c r="AA29">
        <f>'[10]Final database'!$B32</f>
        <v>2434.1782608695653</v>
      </c>
      <c r="AB29">
        <f t="shared" si="0"/>
        <v>1955.4821021702651</v>
      </c>
      <c r="AC29">
        <f t="shared" si="5"/>
        <v>-1.3450321125718534E-2</v>
      </c>
      <c r="AD29">
        <f>[15]Hoja1!$B24</f>
        <v>57.502071127549399</v>
      </c>
      <c r="AE29">
        <f t="shared" si="9"/>
        <v>1.8697163326231836E-2</v>
      </c>
      <c r="AF29" s="9">
        <f>[13]Sheet1!$G29</f>
        <v>1.3248648512403038E-2</v>
      </c>
      <c r="AG29">
        <f>[11]Database!$B28/[11]Database!$B$2</f>
        <v>1.309347732581887</v>
      </c>
      <c r="AH29">
        <f>[11]Database!$D28/[11]Database!$D$2/(D29/$D$3)</f>
        <v>1.1322236152034242</v>
      </c>
      <c r="AI29">
        <f t="shared" si="4"/>
        <v>1.0195852879407248</v>
      </c>
      <c r="AJ29">
        <f>([11]Database!$C28/[11]Database!$C$2)/($D29/$D$3)</f>
        <v>0.85108018476723546</v>
      </c>
      <c r="AK29">
        <f t="shared" si="1"/>
        <v>0.85204678225774755</v>
      </c>
      <c r="AL29">
        <f t="shared" si="6"/>
        <v>4.3801369325042749E-3</v>
      </c>
      <c r="AM29">
        <f t="shared" si="7"/>
        <v>2.281024706490431E-2</v>
      </c>
      <c r="AN29" s="8">
        <f>[12]Datos!$D29/$D29</f>
        <v>4755648.6949353646</v>
      </c>
      <c r="AO29" s="8">
        <f t="shared" si="8"/>
        <v>-5.4734732682415022E-2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s="1">
        <v>39052</v>
      </c>
      <c r="B30" s="6">
        <f>[1]Quarterly!$B241</f>
        <v>16561.866000000002</v>
      </c>
      <c r="C30">
        <f>[1]Quarterly!$C241</f>
        <v>8.5944980061187781E-3</v>
      </c>
      <c r="D30">
        <f>[2]Quarterly!$B241</f>
        <v>203.1</v>
      </c>
      <c r="E30">
        <f>[2]Quarterly!$C241</f>
        <v>1.4792899408282434E-3</v>
      </c>
      <c r="F30">
        <v>5.1496564517588252E-2</v>
      </c>
      <c r="G30">
        <f t="shared" si="2"/>
        <v>6.3643412777175751E-2</v>
      </c>
      <c r="H30">
        <f>[14]Sheet1!$B17/100</f>
        <v>1.22394919E-2</v>
      </c>
      <c r="I30">
        <v>-8.9181732604185198E-3</v>
      </c>
      <c r="J30">
        <f t="shared" si="10"/>
        <v>2.1289009736777054E-2</v>
      </c>
      <c r="K30">
        <f>[3]Hoja2!$I$9</f>
        <v>1.1475962851110522E-2</v>
      </c>
      <c r="L30" s="7">
        <f>[4]Hoja1!$B30</f>
        <v>141015.2236</v>
      </c>
      <c r="M30">
        <f>[5]Hoja1!$G30</f>
        <v>1.7807763462402315E-2</v>
      </c>
      <c r="N30">
        <f>[5]Hoja1!$H30</f>
        <v>1.1777065580125035E-2</v>
      </c>
      <c r="O30">
        <f>[5]Hoja1!$I30</f>
        <v>7.356727354831416E-2</v>
      </c>
      <c r="P30">
        <f>[5]Hoja1!$J30</f>
        <v>2.5057103575140349E-2</v>
      </c>
      <c r="Q30">
        <f>[5]Hoja1!$K30</f>
        <v>-5.7091376187431431E-3</v>
      </c>
      <c r="R30">
        <f>'[6]Inflation Quarterly and SA'!$F33</f>
        <v>61.810138752372197</v>
      </c>
      <c r="S30">
        <f t="shared" si="3"/>
        <v>7.9123465684987071E-3</v>
      </c>
      <c r="T30">
        <f>'[7]Inflation Quarterly and SA'!$C33</f>
        <v>9.6034868744545587E-3</v>
      </c>
      <c r="U30">
        <f>'[7]Inflation Quarterly and SA'!$D33</f>
        <v>4.6288033229069381E-3</v>
      </c>
      <c r="V30">
        <f>'[7]Inflation Quarterly and SA'!$E33</f>
        <v>1.3165516070472449E-2</v>
      </c>
      <c r="W30">
        <f>[8]Sheet1!$B29/100</f>
        <v>1.1064989129971003E-2</v>
      </c>
      <c r="X30" s="4">
        <f>'[9]Final database'!$C37/100</f>
        <v>7.2065217391304351E-2</v>
      </c>
      <c r="Y30" s="10">
        <v>7.0222215448458997E-2</v>
      </c>
      <c r="Z30">
        <f>'[10]Final database'!$C33</f>
        <v>-5.3288673438585232E-2</v>
      </c>
      <c r="AA30">
        <f>'[10]Final database'!$B33</f>
        <v>2304.4641304347838</v>
      </c>
      <c r="AB30">
        <f t="shared" si="0"/>
        <v>1839.4611762123918</v>
      </c>
      <c r="AC30">
        <f t="shared" si="5"/>
        <v>-5.933111115111156E-2</v>
      </c>
      <c r="AD30">
        <f>[15]Hoja1!$B25</f>
        <v>58.518479288553898</v>
      </c>
      <c r="AE30">
        <f t="shared" si="9"/>
        <v>1.7676026986052973E-2</v>
      </c>
      <c r="AF30" s="9">
        <f>[13]Sheet1!$G30</f>
        <v>2.5788298400660103E-2</v>
      </c>
      <c r="AG30">
        <f>[11]Database!$B29/[11]Database!$B$2</f>
        <v>1.3395496264269291</v>
      </c>
      <c r="AH30">
        <f>[11]Database!$D29/[11]Database!$D$2/(D30/$D$3)</f>
        <v>1.0927774897424396</v>
      </c>
      <c r="AI30">
        <f t="shared" si="4"/>
        <v>0.9801391624797402</v>
      </c>
      <c r="AJ30">
        <f>([11]Database!$C29/[11]Database!$C$2)/($D30/$D$3)</f>
        <v>0.85277970550740789</v>
      </c>
      <c r="AK30">
        <f t="shared" si="1"/>
        <v>0.85374630299791998</v>
      </c>
      <c r="AL30">
        <f t="shared" si="6"/>
        <v>-3.868840196846568E-2</v>
      </c>
      <c r="AM30">
        <f t="shared" si="7"/>
        <v>1.9946331299662834E-3</v>
      </c>
      <c r="AN30" s="8">
        <f>[12]Datos!$D30/$D30</f>
        <v>4730399.0720846532</v>
      </c>
      <c r="AO30" s="8">
        <f t="shared" si="8"/>
        <v>-5.309396145598777E-3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s="1">
        <v>39142</v>
      </c>
      <c r="B31" s="6">
        <f>[1]Quarterly!$B242</f>
        <v>16611.689999999999</v>
      </c>
      <c r="C31">
        <f>[1]Quarterly!$C242</f>
        <v>3.0083566670564554E-3</v>
      </c>
      <c r="D31">
        <f>[2]Quarterly!$B242</f>
        <v>205.28800000000001</v>
      </c>
      <c r="E31">
        <f>[2]Quarterly!$C242</f>
        <v>1.0773018217626884E-2</v>
      </c>
      <c r="F31">
        <v>5.1506833769207221E-2</v>
      </c>
      <c r="G31">
        <f t="shared" si="2"/>
        <v>6.365368202879472E-2</v>
      </c>
      <c r="H31">
        <f>[14]Sheet1!$B18/100</f>
        <v>1.0711517100000002E-2</v>
      </c>
      <c r="I31">
        <v>-9.3679286575619608E-3</v>
      </c>
      <c r="J31">
        <f t="shared" si="10"/>
        <v>2.0825546244884086E-2</v>
      </c>
      <c r="K31">
        <f>[3]Hoja2!$I$9</f>
        <v>1.1475962851110522E-2</v>
      </c>
      <c r="L31" s="7">
        <f>[4]Hoja1!$B31</f>
        <v>143182.7445</v>
      </c>
      <c r="M31">
        <f>[5]Hoja1!$G31</f>
        <v>1.5370829082598458E-2</v>
      </c>
      <c r="N31">
        <f>[5]Hoja1!$H31</f>
        <v>1.6999930176587741E-2</v>
      </c>
      <c r="O31">
        <f>[5]Hoja1!$I31</f>
        <v>0.10754220737697873</v>
      </c>
      <c r="P31">
        <f>[5]Hoja1!$J31</f>
        <v>-3.5547884705152244E-2</v>
      </c>
      <c r="Q31">
        <f>[5]Hoja1!$K31</f>
        <v>3.4188147474173869E-2</v>
      </c>
      <c r="R31">
        <f>'[6]Inflation Quarterly and SA'!$F34</f>
        <v>62.957522415611997</v>
      </c>
      <c r="S31">
        <f t="shared" si="3"/>
        <v>1.8563033288705677E-2</v>
      </c>
      <c r="T31">
        <f>'[7]Inflation Quarterly and SA'!$C34</f>
        <v>1.0244187498441359E-2</v>
      </c>
      <c r="U31">
        <f>'[7]Inflation Quarterly and SA'!$D34</f>
        <v>4.009657208016959E-2</v>
      </c>
      <c r="V31">
        <f>'[7]Inflation Quarterly and SA'!$E34</f>
        <v>1.4799716176046473E-2</v>
      </c>
      <c r="W31">
        <f>[8]Sheet1!$B30/100</f>
        <v>9.8534082775143528E-3</v>
      </c>
      <c r="X31" s="4">
        <f>'[9]Final database'!$C38/100</f>
        <v>7.7833333333333338E-2</v>
      </c>
      <c r="Y31" s="10">
        <v>7.0222215448458997E-2</v>
      </c>
      <c r="Z31">
        <f>'[10]Final database'!$C34</f>
        <v>-3.5772942906498684E-2</v>
      </c>
      <c r="AA31">
        <f>'[10]Final database'!$B34</f>
        <v>2222.0266666666662</v>
      </c>
      <c r="AB31">
        <f t="shared" si="0"/>
        <v>1760.0932200367458</v>
      </c>
      <c r="AC31">
        <f t="shared" si="5"/>
        <v>-4.3147394031480157E-2</v>
      </c>
      <c r="AD31">
        <f>[15]Hoja1!$B26</f>
        <v>59.3827867813621</v>
      </c>
      <c r="AE31">
        <f t="shared" si="9"/>
        <v>1.4769821487436774E-2</v>
      </c>
      <c r="AF31" s="9">
        <f>[13]Sheet1!$G31</f>
        <v>1.7655957378903686E-3</v>
      </c>
      <c r="AG31">
        <f>[11]Database!$B30/[11]Database!$B$2</f>
        <v>1.3343059256012135</v>
      </c>
      <c r="AH31">
        <f>[11]Database!$D30/[11]Database!$D$2/(D31/$D$3)</f>
        <v>1.0890108126788158</v>
      </c>
      <c r="AI31">
        <f t="shared" si="4"/>
        <v>0.97637248541611643</v>
      </c>
      <c r="AJ31">
        <f>([11]Database!$C30/[11]Database!$C$2)/($D31/$D$3)</f>
        <v>0.84870662277374165</v>
      </c>
      <c r="AK31">
        <f t="shared" si="1"/>
        <v>0.84967322026425374</v>
      </c>
      <c r="AL31">
        <f t="shared" si="6"/>
        <v>-3.843002308054011E-3</v>
      </c>
      <c r="AM31">
        <f t="shared" si="7"/>
        <v>-4.7708349885249302E-3</v>
      </c>
      <c r="AN31" s="8">
        <f>[12]Datos!$D31/$D31</f>
        <v>4962909.1533763297</v>
      </c>
      <c r="AO31" s="8">
        <f t="shared" si="8"/>
        <v>4.9152318387634564E-2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s="1">
        <v>39234</v>
      </c>
      <c r="B32" s="6">
        <f>[1]Quarterly!$B243</f>
        <v>16713.313999999998</v>
      </c>
      <c r="C32">
        <f>[1]Quarterly!$C243</f>
        <v>6.1176195799463873E-3</v>
      </c>
      <c r="D32">
        <f>[2]Quarterly!$B243</f>
        <v>207.23400000000001</v>
      </c>
      <c r="E32">
        <f>[2]Quarterly!$C243</f>
        <v>9.4793655742175797E-3</v>
      </c>
      <c r="F32">
        <v>5.1088823541615508E-2</v>
      </c>
      <c r="G32">
        <f t="shared" si="2"/>
        <v>6.3235671801203014E-2</v>
      </c>
      <c r="H32">
        <f>[14]Sheet1!$B19/100</f>
        <v>8.2537996999999981E-3</v>
      </c>
      <c r="I32">
        <v>-1.0929745131468801E-2</v>
      </c>
      <c r="J32">
        <f t="shared" si="10"/>
        <v>1.9216127166669095E-2</v>
      </c>
      <c r="K32">
        <f>[3]Hoja2!$I$9</f>
        <v>1.1475962851110522E-2</v>
      </c>
      <c r="L32" s="7">
        <f>[4]Hoja1!$B32</f>
        <v>144978.3455</v>
      </c>
      <c r="M32">
        <f>[5]Hoja1!$G32</f>
        <v>1.2540624264958167E-2</v>
      </c>
      <c r="N32">
        <f>[5]Hoja1!$H32</f>
        <v>1.4768315477685867E-2</v>
      </c>
      <c r="O32">
        <f>[5]Hoja1!$I32</f>
        <v>-1.0140005987318235E-2</v>
      </c>
      <c r="P32">
        <f>[5]Hoja1!$J32</f>
        <v>1.3311949542620161E-2</v>
      </c>
      <c r="Q32">
        <f>[5]Hoja1!$K32</f>
        <v>3.8786152477336966E-2</v>
      </c>
      <c r="R32">
        <f>'[6]Inflation Quarterly and SA'!$F35</f>
        <v>63.7806791014401</v>
      </c>
      <c r="S32">
        <f t="shared" si="3"/>
        <v>1.3074794786142707E-2</v>
      </c>
      <c r="T32">
        <f>'[7]Inflation Quarterly and SA'!$C35</f>
        <v>1.0285968439187165E-2</v>
      </c>
      <c r="U32">
        <f>'[7]Inflation Quarterly and SA'!$D35</f>
        <v>2.0126036196951302E-2</v>
      </c>
      <c r="V32">
        <f>'[7]Inflation Quarterly and SA'!$E35</f>
        <v>1.3640288009569623E-2</v>
      </c>
      <c r="W32">
        <f>[8]Sheet1!$B31/100</f>
        <v>9.8534082775143528E-3</v>
      </c>
      <c r="X32" s="4">
        <f>'[9]Final database'!$C39/100</f>
        <v>8.5576923076923078E-2</v>
      </c>
      <c r="Y32" s="10">
        <v>7.0222215448458997E-2</v>
      </c>
      <c r="Z32">
        <f>'[10]Final database'!$C35</f>
        <v>-8.832396481659599E-2</v>
      </c>
      <c r="AA32">
        <f>'[10]Final database'!$B35</f>
        <v>2025.7684615384615</v>
      </c>
      <c r="AB32">
        <f t="shared" si="0"/>
        <v>1598.9399170671693</v>
      </c>
      <c r="AC32">
        <f t="shared" si="5"/>
        <v>-9.1559527151756304E-2</v>
      </c>
      <c r="AD32">
        <f>[15]Hoja1!$B27</f>
        <v>60.231920874431999</v>
      </c>
      <c r="AE32">
        <f t="shared" si="9"/>
        <v>1.4299330481007511E-2</v>
      </c>
      <c r="AF32" s="9">
        <f>[13]Sheet1!$G32</f>
        <v>-7.0046155076994854E-3</v>
      </c>
      <c r="AG32">
        <f>[11]Database!$B31/[11]Database!$B$2</f>
        <v>1.4257783804922695</v>
      </c>
      <c r="AH32">
        <f>[11]Database!$D31/[11]Database!$D$2/(D32/$D$3)</f>
        <v>1.1862604361826481</v>
      </c>
      <c r="AI32">
        <f t="shared" si="4"/>
        <v>1.0736221089199487</v>
      </c>
      <c r="AJ32">
        <f>([11]Database!$C31/[11]Database!$C$2)/($D32/$D$3)</f>
        <v>0.86355639599762035</v>
      </c>
      <c r="AK32">
        <f t="shared" si="1"/>
        <v>0.86452299348813244</v>
      </c>
      <c r="AL32">
        <f t="shared" si="6"/>
        <v>9.9602994714036663E-2</v>
      </c>
      <c r="AM32">
        <f t="shared" si="7"/>
        <v>1.7477040431214563E-2</v>
      </c>
      <c r="AN32" s="8">
        <f>[12]Datos!$D32/$D32</f>
        <v>4926414.6762819327</v>
      </c>
      <c r="AO32" s="8">
        <f t="shared" si="8"/>
        <v>-7.3534445154147532E-3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s="1">
        <v>39326</v>
      </c>
      <c r="B33" s="6">
        <f>[1]Quarterly!$B244</f>
        <v>16809.587</v>
      </c>
      <c r="C33">
        <f>[1]Quarterly!$C244</f>
        <v>5.7602579596123249E-3</v>
      </c>
      <c r="D33">
        <f>[2]Quarterly!$B244</f>
        <v>208.547</v>
      </c>
      <c r="E33">
        <f>[2]Quarterly!$C244</f>
        <v>6.3358329231688604E-3</v>
      </c>
      <c r="F33">
        <v>4.6499883682389137E-2</v>
      </c>
      <c r="G33">
        <f t="shared" si="2"/>
        <v>5.8646731941976643E-2</v>
      </c>
      <c r="H33">
        <f>[14]Sheet1!$B20/100</f>
        <v>1.2510481600000001E-2</v>
      </c>
      <c r="I33">
        <v>-5.9442109749837796E-3</v>
      </c>
      <c r="J33">
        <f t="shared" si="10"/>
        <v>2.4353615418709618E-2</v>
      </c>
      <c r="K33">
        <f>[3]Hoja2!$I$9</f>
        <v>1.1475962851110522E-2</v>
      </c>
      <c r="L33" s="7">
        <f>[4]Hoja1!$B33</f>
        <v>148063.31779999999</v>
      </c>
      <c r="M33">
        <f>[5]Hoja1!$G33</f>
        <v>2.1278848847119614E-2</v>
      </c>
      <c r="N33">
        <f>[5]Hoja1!$H33</f>
        <v>2.2425363613576943E-2</v>
      </c>
      <c r="O33">
        <f>[5]Hoja1!$I33</f>
        <v>7.6343856257610199E-3</v>
      </c>
      <c r="P33">
        <f>[5]Hoja1!$J33</f>
        <v>8.51333055070147E-2</v>
      </c>
      <c r="Q33">
        <f>[5]Hoja1!$K33</f>
        <v>5.7155540490952284E-2</v>
      </c>
      <c r="R33">
        <f>'[6]Inflation Quarterly and SA'!$F36</f>
        <v>64.3947679843413</v>
      </c>
      <c r="S33">
        <f t="shared" si="3"/>
        <v>9.6281333399494962E-3</v>
      </c>
      <c r="T33">
        <f>'[7]Inflation Quarterly and SA'!$C36</f>
        <v>9.5344414167548575E-3</v>
      </c>
      <c r="U33">
        <f>'[7]Inflation Quarterly and SA'!$D36</f>
        <v>2.4569203416351382E-3</v>
      </c>
      <c r="V33">
        <f>'[7]Inflation Quarterly and SA'!$E36</f>
        <v>1.7126116949272463E-2</v>
      </c>
      <c r="W33">
        <f>[8]Sheet1!$B32/100</f>
        <v>9.8534082775143528E-3</v>
      </c>
      <c r="X33" s="4">
        <f>'[9]Final database'!$C40/100</f>
        <v>9.1711956521739121E-2</v>
      </c>
      <c r="Y33" s="10">
        <v>7.0222215448458997E-2</v>
      </c>
      <c r="Z33">
        <f>'[10]Final database'!$C36</f>
        <v>6.8478121775397138E-3</v>
      </c>
      <c r="AA33">
        <f>'[10]Final database'!$B36</f>
        <v>2039.6405434782603</v>
      </c>
      <c r="AB33">
        <f t="shared" si="0"/>
        <v>1604.6394633125869</v>
      </c>
      <c r="AC33">
        <f t="shared" si="5"/>
        <v>3.5645781211541827E-3</v>
      </c>
      <c r="AD33">
        <f>[15]Hoja1!$B28</f>
        <v>61.200534848121002</v>
      </c>
      <c r="AE33">
        <f t="shared" si="9"/>
        <v>1.6081405999126552E-2</v>
      </c>
      <c r="AF33" s="9">
        <f>[13]Sheet1!$G33</f>
        <v>-1.118454775557276E-3</v>
      </c>
      <c r="AG33">
        <f>[11]Database!$B32/[11]Database!$B$2</f>
        <v>1.4580962192225566</v>
      </c>
      <c r="AH33">
        <f>[11]Database!$D32/[11]Database!$D$2/(D33/$D$3)</f>
        <v>1.2214532679205599</v>
      </c>
      <c r="AI33">
        <f t="shared" si="4"/>
        <v>1.1088149406578605</v>
      </c>
      <c r="AJ33">
        <f>([11]Database!$C32/[11]Database!$C$2)/($D33/$D$3)</f>
        <v>0.87461296364318419</v>
      </c>
      <c r="AK33">
        <f t="shared" si="1"/>
        <v>0.87557956113369628</v>
      </c>
      <c r="AL33">
        <f t="shared" si="6"/>
        <v>3.2779533362362834E-2</v>
      </c>
      <c r="AM33">
        <f t="shared" si="7"/>
        <v>1.2789211772093356E-2</v>
      </c>
      <c r="AN33" s="8">
        <f>[12]Datos!$D33/$D33</f>
        <v>5648239.0142021216</v>
      </c>
      <c r="AO33" s="8">
        <f t="shared" si="8"/>
        <v>0.14652123001244477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s="1">
        <v>39417</v>
      </c>
      <c r="B34" s="6">
        <f>[1]Quarterly!$B245</f>
        <v>16915.190999999999</v>
      </c>
      <c r="C34">
        <f>[1]Quarterly!$C245</f>
        <v>6.2823673181262585E-3</v>
      </c>
      <c r="D34">
        <f>[2]Quarterly!$B245</f>
        <v>211.44499999999999</v>
      </c>
      <c r="E34">
        <f>[2]Quarterly!$C245</f>
        <v>1.3896148110497775E-2</v>
      </c>
      <c r="F34">
        <v>3.8929883550389136E-2</v>
      </c>
      <c r="G34">
        <f t="shared" si="2"/>
        <v>5.1076731809976642E-2</v>
      </c>
      <c r="H34">
        <f>[14]Sheet1!$B21/100</f>
        <v>1.31514665E-2</v>
      </c>
      <c r="I34">
        <v>-4.7193203902444201E-3</v>
      </c>
      <c r="J34">
        <f t="shared" si="10"/>
        <v>2.5615839443581256E-2</v>
      </c>
      <c r="K34">
        <f>[3]Hoja2!$I$9</f>
        <v>1.1475962851110522E-2</v>
      </c>
      <c r="L34" s="7">
        <f>[4]Hoja1!$B34</f>
        <v>150232.59220000001</v>
      </c>
      <c r="M34">
        <f>[5]Hoja1!$G34</f>
        <v>1.4650991428749593E-2</v>
      </c>
      <c r="N34">
        <f>[5]Hoja1!$H34</f>
        <v>1.0458360883084605E-2</v>
      </c>
      <c r="O34">
        <f>[5]Hoja1!$I34</f>
        <v>-6.5548645773827463E-4</v>
      </c>
      <c r="P34">
        <f>[5]Hoja1!$J34</f>
        <v>7.0769013498630073E-2</v>
      </c>
      <c r="Q34">
        <f>[5]Hoja1!$K34</f>
        <v>2.4746580019953557E-2</v>
      </c>
      <c r="R34">
        <f>'[6]Inflation Quarterly and SA'!$F37</f>
        <v>65.297864560250602</v>
      </c>
      <c r="S34">
        <f t="shared" si="3"/>
        <v>1.4024378131603843E-2</v>
      </c>
      <c r="T34">
        <f>'[7]Inflation Quarterly and SA'!$C37</f>
        <v>1.0909465864986423E-2</v>
      </c>
      <c r="U34">
        <f>'[7]Inflation Quarterly and SA'!$D37</f>
        <v>2.2075169108318526E-2</v>
      </c>
      <c r="V34">
        <f>'[7]Inflation Quarterly and SA'!$E37</f>
        <v>1.8465773469833247E-2</v>
      </c>
      <c r="W34">
        <f>[8]Sheet1!$B33/100</f>
        <v>9.8534082775143528E-3</v>
      </c>
      <c r="X34" s="4">
        <f>'[9]Final database'!$C41/100</f>
        <v>9.3478260869565219E-2</v>
      </c>
      <c r="Y34" s="10">
        <v>7.0222215448458997E-2</v>
      </c>
      <c r="Z34">
        <f>'[10]Final database'!$C37</f>
        <v>-9.558802800557098E-3</v>
      </c>
      <c r="AA34">
        <f>'[10]Final database'!$B37</f>
        <v>2020.1440217391305</v>
      </c>
      <c r="AB34">
        <f t="shared" si="0"/>
        <v>1589.1000535967628</v>
      </c>
      <c r="AC34">
        <f t="shared" si="5"/>
        <v>-9.6840505740428684E-3</v>
      </c>
      <c r="AD34">
        <f>[15]Hoja1!$B29</f>
        <v>62.067310061056197</v>
      </c>
      <c r="AE34">
        <f t="shared" si="9"/>
        <v>1.416286990115756E-2</v>
      </c>
      <c r="AF34" s="9">
        <f>[13]Sheet1!$G34</f>
        <v>-1.0961975088777165E-2</v>
      </c>
      <c r="AG34">
        <f>[11]Database!$B33/[11]Database!$B$2</f>
        <v>1.5069294136776832</v>
      </c>
      <c r="AH34">
        <f>[11]Database!$D33/[11]Database!$D$2/(D34/$D$3)</f>
        <v>1.2983845649584196</v>
      </c>
      <c r="AI34">
        <f t="shared" si="4"/>
        <v>1.1857462376957202</v>
      </c>
      <c r="AJ34">
        <f>([11]Database!$C33/[11]Database!$C$2)/($D34/$D$3)</f>
        <v>0.88838727880581814</v>
      </c>
      <c r="AK34">
        <f t="shared" si="1"/>
        <v>0.88935387629633023</v>
      </c>
      <c r="AL34">
        <f t="shared" si="6"/>
        <v>6.9381548008558003E-2</v>
      </c>
      <c r="AM34">
        <f t="shared" si="7"/>
        <v>1.5731654522404659E-2</v>
      </c>
      <c r="AN34" s="8">
        <f>[12]Datos!$D34/$D34</f>
        <v>5732319.9177197376</v>
      </c>
      <c r="AO34" s="8">
        <f t="shared" si="8"/>
        <v>1.4886215563151728E-2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s="1">
        <v>39508</v>
      </c>
      <c r="B35" s="6">
        <f>[1]Quarterly!$B246</f>
        <v>16843.003000000001</v>
      </c>
      <c r="C35">
        <f>[1]Quarterly!$C246</f>
        <v>-4.2676432089947536E-3</v>
      </c>
      <c r="D35">
        <f>[2]Quarterly!$B246</f>
        <v>213.44800000000001</v>
      </c>
      <c r="E35">
        <f>[2]Quarterly!$C246</f>
        <v>9.4729125777388568E-3</v>
      </c>
      <c r="F35">
        <v>2.2227502130823439E-2</v>
      </c>
      <c r="G35">
        <f t="shared" si="2"/>
        <v>3.4374350390410938E-2</v>
      </c>
      <c r="H35">
        <f>[14]Sheet1!$B22/100</f>
        <v>1.9449279199999999E-2</v>
      </c>
      <c r="I35">
        <v>2.0432675524710798E-3</v>
      </c>
      <c r="J35">
        <f t="shared" si="10"/>
        <v>3.2584544304202767E-2</v>
      </c>
      <c r="K35">
        <f>[3]Hoja2!$I$17</f>
        <v>7.374055570454896E-3</v>
      </c>
      <c r="L35" s="7">
        <f>[4]Hoja1!$B35</f>
        <v>150937.32310000001</v>
      </c>
      <c r="M35">
        <f>[5]Hoja1!$G35</f>
        <v>4.690932171774076E-3</v>
      </c>
      <c r="N35">
        <f>[5]Hoja1!$H35</f>
        <v>5.3000394373876603E-3</v>
      </c>
      <c r="O35">
        <f>[5]Hoja1!$I35</f>
        <v>-3.4360079573604763E-2</v>
      </c>
      <c r="P35">
        <f>[5]Hoja1!$J35</f>
        <v>-4.6384229764068641E-2</v>
      </c>
      <c r="Q35">
        <f>[5]Hoja1!$K35</f>
        <v>2.919804225211875E-2</v>
      </c>
      <c r="R35">
        <f>'[6]Inflation Quarterly and SA'!$F38</f>
        <v>66.694183146083702</v>
      </c>
      <c r="S35">
        <f t="shared" si="3"/>
        <v>2.1383832308095041E-2</v>
      </c>
      <c r="T35">
        <f>'[7]Inflation Quarterly and SA'!$C38</f>
        <v>1.0845266984463198E-2</v>
      </c>
      <c r="U35">
        <f>'[7]Inflation Quarterly and SA'!$D38</f>
        <v>4.1996084103459008E-2</v>
      </c>
      <c r="V35">
        <f>'[7]Inflation Quarterly and SA'!$E38</f>
        <v>2.4334840077612219E-2</v>
      </c>
      <c r="W35">
        <f>[8]Sheet1!$B34/100</f>
        <v>9.8534082775143528E-3</v>
      </c>
      <c r="X35" s="4">
        <f>'[9]Final database'!$C42/100</f>
        <v>9.5989010989010984E-2</v>
      </c>
      <c r="Y35" s="10">
        <v>7.0222215448458997E-2</v>
      </c>
      <c r="Z35">
        <f>'[10]Final database'!$C38</f>
        <v>-5.4139192858101315E-2</v>
      </c>
      <c r="AA35">
        <f>'[10]Final database'!$B38</f>
        <v>1910.7750549450552</v>
      </c>
      <c r="AB35">
        <f t="shared" ref="AB35:AB66" si="11">$AA35*(D35/$D$3)/(R35/$R$3)</f>
        <v>1485.5393613741912</v>
      </c>
      <c r="AC35">
        <f t="shared" si="5"/>
        <v>-6.5169396972942439E-2</v>
      </c>
      <c r="AD35">
        <f>[15]Hoja1!$B30</f>
        <v>63.321056925906703</v>
      </c>
      <c r="AE35">
        <f t="shared" si="9"/>
        <v>2.0199793798332477E-2</v>
      </c>
      <c r="AF35" s="9">
        <f>[13]Sheet1!$G35</f>
        <v>-2.7661754109579162E-3</v>
      </c>
      <c r="AG35">
        <f>[11]Database!$B34/[11]Database!$B$2</f>
        <v>1.5995619449556377</v>
      </c>
      <c r="AH35">
        <f>[11]Database!$D34/[11]Database!$D$2/(D35/$D$3)</f>
        <v>1.3712410251004465</v>
      </c>
      <c r="AI35">
        <f t="shared" si="4"/>
        <v>1.2586026978377471</v>
      </c>
      <c r="AJ35">
        <f>([11]Database!$C34/[11]Database!$C$2)/($D35/$D$3)</f>
        <v>0.91156875233325141</v>
      </c>
      <c r="AK35">
        <f t="shared" ref="AK35:AK66" si="12">AJ35-AVERAGE($AJ$3:$AJ$82)+0.8402</f>
        <v>0.9125353498237635</v>
      </c>
      <c r="AL35">
        <f t="shared" si="6"/>
        <v>6.1443551601403357E-2</v>
      </c>
      <c r="AM35">
        <f t="shared" si="7"/>
        <v>2.6065522561133259E-2</v>
      </c>
      <c r="AN35" s="8">
        <f>[12]Datos!$D35/$D35</f>
        <v>5668807.3574551642</v>
      </c>
      <c r="AO35" s="8">
        <f t="shared" si="8"/>
        <v>-1.1079730576139646E-2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s="1">
        <v>39600</v>
      </c>
      <c r="B36" s="6">
        <f>[1]Quarterly!$B247</f>
        <v>16943.291000000001</v>
      </c>
      <c r="C36">
        <f>[1]Quarterly!$C247</f>
        <v>5.9542826181293584E-3</v>
      </c>
      <c r="D36">
        <f>[2]Quarterly!$B247</f>
        <v>217.46299999999999</v>
      </c>
      <c r="E36">
        <f>[2]Quarterly!$C247</f>
        <v>1.8810202016416033E-2</v>
      </c>
      <c r="F36">
        <v>1.9409575205458898E-2</v>
      </c>
      <c r="G36">
        <f t="shared" si="2"/>
        <v>3.1556423465046404E-2</v>
      </c>
      <c r="H36">
        <f>[14]Sheet1!$B23/100</f>
        <v>1.4642601399999997E-2</v>
      </c>
      <c r="I36">
        <v>-2.3889976418715198E-3</v>
      </c>
      <c r="J36">
        <f t="shared" si="10"/>
        <v>2.8017188099001888E-2</v>
      </c>
      <c r="K36">
        <f>[3]Hoja2!$I$17</f>
        <v>7.374055570454896E-3</v>
      </c>
      <c r="L36" s="7">
        <f>[4]Hoja1!$B36</f>
        <v>151172.8934</v>
      </c>
      <c r="M36">
        <f>[5]Hoja1!$G36</f>
        <v>1.5607160320705304E-3</v>
      </c>
      <c r="N36">
        <f>[5]Hoja1!$H36</f>
        <v>8.095854846670969E-3</v>
      </c>
      <c r="O36">
        <f>[5]Hoja1!$I36</f>
        <v>1.0369555633495953E-2</v>
      </c>
      <c r="P36">
        <f>[5]Hoja1!$J36</f>
        <v>1.0054785770595487E-2</v>
      </c>
      <c r="Q36">
        <f>[5]Hoja1!$K36</f>
        <v>-1.3621240887269348E-3</v>
      </c>
      <c r="R36">
        <f>'[6]Inflation Quarterly and SA'!$F39</f>
        <v>68.3928206583643</v>
      </c>
      <c r="S36">
        <f t="shared" si="3"/>
        <v>2.5469050405190208E-2</v>
      </c>
      <c r="T36">
        <f>'[7]Inflation Quarterly and SA'!$C39</f>
        <v>1.1067897670572258E-2</v>
      </c>
      <c r="U36">
        <f>'[7]Inflation Quarterly and SA'!$D39</f>
        <v>5.9664966387631857E-2</v>
      </c>
      <c r="V36">
        <f>'[7]Inflation Quarterly and SA'!$E39</f>
        <v>2.3528830520934463E-2</v>
      </c>
      <c r="W36">
        <f>[8]Sheet1!$B35/100</f>
        <v>9.8534082775143528E-3</v>
      </c>
      <c r="X36" s="4">
        <f>'[9]Final database'!$C43/100</f>
        <v>9.7500000000000003E-2</v>
      </c>
      <c r="Y36" s="10">
        <v>7.0222215448458997E-2</v>
      </c>
      <c r="Z36">
        <f>'[10]Final database'!$C39</f>
        <v>-7.4930816003379586E-2</v>
      </c>
      <c r="AA36">
        <f>'[10]Final database'!$B39</f>
        <v>1767.5991208791197</v>
      </c>
      <c r="AB36">
        <f t="shared" si="11"/>
        <v>1365.3031905993791</v>
      </c>
      <c r="AC36">
        <f t="shared" si="5"/>
        <v>-8.0937721275583185E-2</v>
      </c>
      <c r="AD36">
        <f>[15]Hoja1!$B31</f>
        <v>64.311353105644699</v>
      </c>
      <c r="AE36">
        <f t="shared" si="9"/>
        <v>1.5639286957840337E-2</v>
      </c>
      <c r="AF36" s="9">
        <f>[13]Sheet1!$G36</f>
        <v>8.8252837373465898E-3</v>
      </c>
      <c r="AG36">
        <f>[11]Database!$B35/[11]Database!$B$2</f>
        <v>1.6610861837799307</v>
      </c>
      <c r="AH36">
        <f>[11]Database!$D35/[11]Database!$D$2/(D36/$D$3)</f>
        <v>1.5158053994436791</v>
      </c>
      <c r="AI36">
        <f t="shared" si="4"/>
        <v>1.4031670721809797</v>
      </c>
      <c r="AJ36">
        <f>([11]Database!$C35/[11]Database!$C$2)/($D36/$D$3)</f>
        <v>0.95588781921911758</v>
      </c>
      <c r="AK36">
        <f t="shared" si="12"/>
        <v>0.95685441670962967</v>
      </c>
      <c r="AL36">
        <f t="shared" si="6"/>
        <v>0.11486100783955977</v>
      </c>
      <c r="AM36">
        <f t="shared" si="7"/>
        <v>4.8566958961562934E-2</v>
      </c>
      <c r="AN36" s="8">
        <f>[12]Datos!$D36/$D36</f>
        <v>5501450.3329829909</v>
      </c>
      <c r="AO36" s="8">
        <f t="shared" si="8"/>
        <v>-2.9522439892419094E-2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s="1">
        <v>39692</v>
      </c>
      <c r="B37" s="6">
        <f>[1]Quarterly!$B248</f>
        <v>16854.294999999998</v>
      </c>
      <c r="C37">
        <f>[1]Quarterly!$C248</f>
        <v>-5.2525805051688579E-3</v>
      </c>
      <c r="D37">
        <f>[2]Quarterly!$B248</f>
        <v>218.87700000000001</v>
      </c>
      <c r="E37">
        <f>[2]Quarterly!$C248</f>
        <v>6.5022555561176087E-3</v>
      </c>
      <c r="F37">
        <v>2.0298989447226225E-2</v>
      </c>
      <c r="G37">
        <f t="shared" si="2"/>
        <v>3.2445837706813724E-2</v>
      </c>
      <c r="H37">
        <f>[14]Sheet1!$B24/100</f>
        <v>1.74573708E-2</v>
      </c>
      <c r="I37">
        <v>7.37311489473212E-4</v>
      </c>
      <c r="J37">
        <f t="shared" si="10"/>
        <v>3.123878400636082E-2</v>
      </c>
      <c r="K37">
        <f>[3]Hoja2!$I$17</f>
        <v>7.374055570454896E-3</v>
      </c>
      <c r="L37" s="7">
        <f>[4]Hoja1!$B37</f>
        <v>152911.2647</v>
      </c>
      <c r="M37">
        <f>[5]Hoja1!$G37</f>
        <v>1.1499226223052439E-2</v>
      </c>
      <c r="N37">
        <f>[5]Hoja1!$H37</f>
        <v>1.015042292630608E-2</v>
      </c>
      <c r="O37">
        <f>[5]Hoja1!$I37</f>
        <v>-4.0326268629677919E-3</v>
      </c>
      <c r="P37">
        <f>[5]Hoja1!$J37</f>
        <v>-2.6762229107279767E-2</v>
      </c>
      <c r="Q37">
        <f>[5]Hoja1!$K37</f>
        <v>4.4893769580430565E-2</v>
      </c>
      <c r="R37">
        <f>'[6]Inflation Quarterly and SA'!$F40</f>
        <v>69.269545674710102</v>
      </c>
      <c r="S37">
        <f t="shared" si="3"/>
        <v>1.2818962690911873E-2</v>
      </c>
      <c r="T37">
        <f>'[7]Inflation Quarterly and SA'!$C40</f>
        <v>7.8015864594884743E-3</v>
      </c>
      <c r="U37">
        <f>'[7]Inflation Quarterly and SA'!$D40</f>
        <v>1.1081351108671367E-2</v>
      </c>
      <c r="V37">
        <f>'[7]Inflation Quarterly and SA'!$E40</f>
        <v>3.3705583607843925E-2</v>
      </c>
      <c r="W37">
        <f>[8]Sheet1!$B36/100</f>
        <v>9.8534082775143528E-3</v>
      </c>
      <c r="X37" s="4">
        <f>'[9]Final database'!$C44/100</f>
        <v>9.9266304347826087E-2</v>
      </c>
      <c r="Y37" s="10">
        <v>7.0222215448458997E-2</v>
      </c>
      <c r="Z37">
        <f>'[10]Final database'!$C40</f>
        <v>7.2873908942478138E-2</v>
      </c>
      <c r="AA37">
        <f>'[10]Final database'!$B40</f>
        <v>1896.4109782608691</v>
      </c>
      <c r="AB37">
        <f t="shared" si="11"/>
        <v>1455.6625787483717</v>
      </c>
      <c r="AC37">
        <f t="shared" si="5"/>
        <v>6.6182653619467624E-2</v>
      </c>
      <c r="AD37">
        <f>[15]Hoja1!$B32</f>
        <v>65.181245434533807</v>
      </c>
      <c r="AE37">
        <f t="shared" si="9"/>
        <v>1.3526263822503104E-2</v>
      </c>
      <c r="AF37" s="9">
        <f>[13]Sheet1!$G37</f>
        <v>-1.4519146752834944E-3</v>
      </c>
      <c r="AG37">
        <f>[11]Database!$B36/[11]Database!$B$2</f>
        <v>1.4788851229797422</v>
      </c>
      <c r="AH37">
        <f>[11]Database!$D36/[11]Database!$D$2/(D37/$D$3)</f>
        <v>1.5105352716885077</v>
      </c>
      <c r="AI37">
        <f t="shared" si="4"/>
        <v>1.3978969444258083</v>
      </c>
      <c r="AJ37">
        <f>([11]Database!$C36/[11]Database!$C$2)/($D37/$D$3)</f>
        <v>1.0054107608674272</v>
      </c>
      <c r="AK37">
        <f t="shared" si="12"/>
        <v>1.0063773583579394</v>
      </c>
      <c r="AL37">
        <f t="shared" si="6"/>
        <v>-3.7558804362334275E-3</v>
      </c>
      <c r="AM37">
        <f t="shared" si="7"/>
        <v>5.1755983756239576E-2</v>
      </c>
      <c r="AN37" s="8">
        <f>[12]Datos!$D37/$D37</f>
        <v>5945427.2752117403</v>
      </c>
      <c r="AO37" s="8">
        <f t="shared" si="8"/>
        <v>8.0701799590366718E-2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s="1">
        <v>39783</v>
      </c>
      <c r="B38" s="6">
        <f>[1]Quarterly!$B249</f>
        <v>16485.349999999999</v>
      </c>
      <c r="C38">
        <f>[1]Quarterly!$C249</f>
        <v>-2.1890265952981158E-2</v>
      </c>
      <c r="D38">
        <f>[2]Quarterly!$B249</f>
        <v>211.398</v>
      </c>
      <c r="E38">
        <f>[2]Quarterly!$C249</f>
        <v>-3.41698762318563E-2</v>
      </c>
      <c r="F38">
        <v>1.3029762112991543E-2</v>
      </c>
      <c r="G38">
        <f t="shared" si="2"/>
        <v>2.5176610372579046E-2</v>
      </c>
      <c r="H38">
        <f>[14]Sheet1!$B25/100</f>
        <v>3.55953933E-2</v>
      </c>
      <c r="I38">
        <v>1.9152981532776898E-2</v>
      </c>
      <c r="J38">
        <f t="shared" si="10"/>
        <v>5.0215745256914301E-2</v>
      </c>
      <c r="K38">
        <f>[3]Hoja2!$I$17</f>
        <v>7.374055570454896E-3</v>
      </c>
      <c r="L38" s="7">
        <f>[4]Hoja1!$B38</f>
        <v>150691.51879999999</v>
      </c>
      <c r="M38">
        <f>[5]Hoja1!$G38</f>
        <v>-1.4516562297453905E-2</v>
      </c>
      <c r="N38">
        <f>[5]Hoja1!$H38</f>
        <v>9.8626228326232912E-3</v>
      </c>
      <c r="O38">
        <f>[5]Hoja1!$I38</f>
        <v>3.818424795857922E-3</v>
      </c>
      <c r="P38">
        <f>[5]Hoja1!$J38</f>
        <v>-7.8487278950632566E-2</v>
      </c>
      <c r="Q38">
        <f>[5]Hoja1!$K38</f>
        <v>5.2691825221996114E-2</v>
      </c>
      <c r="R38">
        <f>'[6]Inflation Quarterly and SA'!$F41</f>
        <v>70.273865394777005</v>
      </c>
      <c r="S38">
        <f t="shared" si="3"/>
        <v>1.4498719607360933E-2</v>
      </c>
      <c r="T38">
        <f>'[7]Inflation Quarterly and SA'!$C41</f>
        <v>1.3169946236965879E-2</v>
      </c>
      <c r="U38">
        <f>'[7]Inflation Quarterly and SA'!$D41</f>
        <v>2.3307281937352986E-2</v>
      </c>
      <c r="V38">
        <f>'[7]Inflation Quarterly and SA'!$E41</f>
        <v>8.3491877274495252E-3</v>
      </c>
      <c r="W38">
        <f>[8]Sheet1!$B37/100</f>
        <v>9.8534082775143528E-3</v>
      </c>
      <c r="X38" s="4">
        <f>'[9]Final database'!$C45/100</f>
        <v>9.945652173913043E-2</v>
      </c>
      <c r="Y38" s="10">
        <v>7.0222215448458997E-2</v>
      </c>
      <c r="Z38">
        <f>'[10]Final database'!$C41</f>
        <v>0.20800974105491443</v>
      </c>
      <c r="AA38">
        <f>'[10]Final database'!$B41</f>
        <v>2290.8829347826095</v>
      </c>
      <c r="AB38">
        <f t="shared" si="11"/>
        <v>1674.0961489765325</v>
      </c>
      <c r="AC38">
        <f t="shared" si="5"/>
        <v>0.15005783168237885</v>
      </c>
      <c r="AD38">
        <f>[15]Hoja1!$B33</f>
        <v>65.491024869065001</v>
      </c>
      <c r="AE38">
        <f t="shared" si="9"/>
        <v>4.7525853865790779E-3</v>
      </c>
      <c r="AF38" s="9">
        <f>[13]Sheet1!$G38</f>
        <v>-2.8253394800702436E-3</v>
      </c>
      <c r="AG38">
        <f>[11]Database!$B37/[11]Database!$B$2</f>
        <v>1.3016678582407053</v>
      </c>
      <c r="AH38">
        <f>[11]Database!$D37/[11]Database!$D$2/(D38/$D$3)</f>
        <v>1.2452114342288905</v>
      </c>
      <c r="AI38">
        <f t="shared" si="4"/>
        <v>1.1325731069661911</v>
      </c>
      <c r="AJ38">
        <f>([11]Database!$C37/[11]Database!$C$2)/($D38/$D$3)</f>
        <v>0.99217896561343821</v>
      </c>
      <c r="AK38">
        <f t="shared" si="12"/>
        <v>0.9931455631039503</v>
      </c>
      <c r="AL38">
        <f t="shared" si="6"/>
        <v>-0.18980214422644726</v>
      </c>
      <c r="AM38">
        <f t="shared" si="7"/>
        <v>-1.3147946090101614E-2</v>
      </c>
      <c r="AN38" s="8">
        <f>[12]Datos!$D38/$D38</f>
        <v>5095768.3028595829</v>
      </c>
      <c r="AO38" s="8">
        <f t="shared" si="8"/>
        <v>-0.1429096569551257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s="1">
        <v>39873</v>
      </c>
      <c r="B39" s="6">
        <f>[1]Quarterly!$B250</f>
        <v>16298.262000000001</v>
      </c>
      <c r="C39">
        <f>[1]Quarterly!$C250</f>
        <v>-1.1348742974823023E-2</v>
      </c>
      <c r="D39">
        <f>[2]Quarterly!$B250</f>
        <v>212.495</v>
      </c>
      <c r="E39">
        <f>[2]Quarterly!$C250</f>
        <v>5.1892638530166568E-3</v>
      </c>
      <c r="F39">
        <v>7.4584227170751806E-3</v>
      </c>
      <c r="G39">
        <f t="shared" si="2"/>
        <v>1.9605270976662682E-2</v>
      </c>
      <c r="H39">
        <f>[14]Sheet1!$B26/100</f>
        <v>4.03549344E-2</v>
      </c>
      <c r="I39">
        <v>2.4184801254630201E-2</v>
      </c>
      <c r="J39">
        <f t="shared" si="10"/>
        <v>5.5400929812069899E-2</v>
      </c>
      <c r="K39">
        <f>[3]Hoja2!$I$17</f>
        <v>7.374055570454896E-3</v>
      </c>
      <c r="L39" s="7">
        <f>[4]Hoja1!$B39</f>
        <v>150782.416</v>
      </c>
      <c r="M39">
        <f>[5]Hoja1!$G39</f>
        <v>6.0320050341156062E-4</v>
      </c>
      <c r="N39">
        <f>[5]Hoja1!$H39</f>
        <v>-1.2628600594742911E-3</v>
      </c>
      <c r="O39">
        <f>[5]Hoja1!$I39</f>
        <v>3.0444476622960348E-2</v>
      </c>
      <c r="P39">
        <f>[5]Hoja1!$J39</f>
        <v>3.3847300766673971E-2</v>
      </c>
      <c r="Q39">
        <f>[5]Hoja1!$K39</f>
        <v>-9.0256143040294834E-2</v>
      </c>
      <c r="R39">
        <f>'[6]Inflation Quarterly and SA'!$F42</f>
        <v>70.796710072192298</v>
      </c>
      <c r="S39">
        <f t="shared" si="3"/>
        <v>7.4401013019294027E-3</v>
      </c>
      <c r="T39">
        <f>'[7]Inflation Quarterly and SA'!$C42</f>
        <v>1.10133733140787E-2</v>
      </c>
      <c r="U39">
        <f>'[7]Inflation Quarterly and SA'!$D42</f>
        <v>-5.4569139613209749E-3</v>
      </c>
      <c r="V39">
        <f>'[7]Inflation Quarterly and SA'!$E42</f>
        <v>1.1136618192210346E-2</v>
      </c>
      <c r="W39">
        <f>[8]Sheet1!$B38/100</f>
        <v>1.2272233373889163E-2</v>
      </c>
      <c r="X39" s="4">
        <f>'[9]Final database'!$C46/100</f>
        <v>8.7555555555555567E-2</v>
      </c>
      <c r="Y39" s="10">
        <v>7.0222215448458997E-2</v>
      </c>
      <c r="Z39">
        <f>'[10]Final database'!$C42</f>
        <v>5.1331716833203256E-2</v>
      </c>
      <c r="AA39">
        <f>'[10]Final database'!$B42</f>
        <v>2408.4778888888882</v>
      </c>
      <c r="AB39">
        <f t="shared" si="11"/>
        <v>1756.0980927641497</v>
      </c>
      <c r="AC39">
        <f t="shared" si="5"/>
        <v>4.8982816093179338E-2</v>
      </c>
      <c r="AD39">
        <f>[15]Hoja1!$B34</f>
        <v>66.980976557648702</v>
      </c>
      <c r="AE39">
        <f t="shared" si="9"/>
        <v>2.2750471405242667E-2</v>
      </c>
      <c r="AF39" s="9">
        <f>[13]Sheet1!$G39</f>
        <v>-1.1260043225850169E-2</v>
      </c>
      <c r="AG39">
        <f>[11]Database!$B38/[11]Database!$B$2</f>
        <v>1.3230155733645101</v>
      </c>
      <c r="AH39">
        <f>[11]Database!$D38/[11]Database!$D$2/(D39/$D$3)</f>
        <v>1.1117769554144969</v>
      </c>
      <c r="AI39">
        <f t="shared" si="4"/>
        <v>0.99913862815179755</v>
      </c>
      <c r="AJ39">
        <f>([11]Database!$C38/[11]Database!$C$2)/($D39/$D$3)</f>
        <v>0.93536629758564416</v>
      </c>
      <c r="AK39">
        <f t="shared" si="12"/>
        <v>0.93633289507615625</v>
      </c>
      <c r="AL39">
        <f t="shared" si="6"/>
        <v>-0.11781533394504018</v>
      </c>
      <c r="AM39">
        <f t="shared" si="7"/>
        <v>-5.7204774545066006E-2</v>
      </c>
      <c r="AN39" s="8">
        <f>[12]Datos!$D39/$D39</f>
        <v>5413855.7702876301</v>
      </c>
      <c r="AO39" s="8">
        <f t="shared" si="8"/>
        <v>6.242188587137032E-2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s="1">
        <v>39965</v>
      </c>
      <c r="B40" s="6">
        <f>[1]Quarterly!$B251</f>
        <v>16269.145</v>
      </c>
      <c r="C40">
        <f>[1]Quarterly!$C251</f>
        <v>-1.7865095063510639E-3</v>
      </c>
      <c r="D40">
        <f>[2]Quarterly!$B251</f>
        <v>214.79</v>
      </c>
      <c r="E40">
        <f>[2]Quarterly!$C251</f>
        <v>1.0800254123626285E-2</v>
      </c>
      <c r="F40">
        <v>2.1826707768452191E-3</v>
      </c>
      <c r="G40">
        <f t="shared" si="2"/>
        <v>1.4329519036432722E-2</v>
      </c>
      <c r="H40">
        <f>[14]Sheet1!$B27/100</f>
        <v>2.6513980400000001E-2</v>
      </c>
      <c r="I40">
        <v>1.0627307808166E-2</v>
      </c>
      <c r="J40">
        <f t="shared" si="10"/>
        <v>4.1430217522850921E-2</v>
      </c>
      <c r="K40">
        <f>[3]Hoja2!$I$17</f>
        <v>7.374055570454896E-3</v>
      </c>
      <c r="L40" s="7">
        <f>[4]Hoja1!$B40</f>
        <v>152387.70600000001</v>
      </c>
      <c r="M40">
        <f>[5]Hoja1!$G40</f>
        <v>1.0646400572332126E-2</v>
      </c>
      <c r="N40">
        <f>[5]Hoja1!$H40</f>
        <v>5.3614351817554695E-3</v>
      </c>
      <c r="O40">
        <f>[5]Hoja1!$I40</f>
        <v>1.1419554223512041E-2</v>
      </c>
      <c r="P40">
        <f>[5]Hoja1!$J40</f>
        <v>-3.1469877433996984E-2</v>
      </c>
      <c r="Q40">
        <f>[5]Hoja1!$K40</f>
        <v>-8.6507099165771262E-2</v>
      </c>
      <c r="R40">
        <f>'[6]Inflation Quarterly and SA'!$F43</f>
        <v>71.033795797321304</v>
      </c>
      <c r="S40">
        <f t="shared" si="3"/>
        <v>3.3488240468695363E-3</v>
      </c>
      <c r="T40">
        <f>'[7]Inflation Quarterly and SA'!$C43</f>
        <v>8.0310002972656669E-3</v>
      </c>
      <c r="U40">
        <f>'[7]Inflation Quarterly and SA'!$D43</f>
        <v>-9.6250040377766632E-3</v>
      </c>
      <c r="V40">
        <f>'[7]Inflation Quarterly and SA'!$E43</f>
        <v>4.5272647409553279E-3</v>
      </c>
      <c r="W40">
        <f>[8]Sheet1!$B39/100</f>
        <v>1.2272233373889163E-2</v>
      </c>
      <c r="X40" s="4">
        <f>'[9]Final database'!$C47/100</f>
        <v>5.9890109890109892E-2</v>
      </c>
      <c r="Y40" s="10">
        <v>7.0222215448458997E-2</v>
      </c>
      <c r="Z40">
        <f>'[10]Final database'!$C43</f>
        <v>-7.392657706052852E-2</v>
      </c>
      <c r="AA40">
        <f>'[10]Final database'!$B43</f>
        <v>2230.4273626373647</v>
      </c>
      <c r="AB40">
        <f t="shared" si="11"/>
        <v>1638.3534061102803</v>
      </c>
      <c r="AC40">
        <f t="shared" si="5"/>
        <v>-6.7049037373838161E-2</v>
      </c>
      <c r="AD40">
        <f>[15]Hoja1!$B35</f>
        <v>67.664907612179803</v>
      </c>
      <c r="AE40">
        <f t="shared" si="9"/>
        <v>1.0210825366848253E-2</v>
      </c>
      <c r="AF40" s="9">
        <f>[13]Sheet1!$G40</f>
        <v>3.3924834897121059E-3</v>
      </c>
      <c r="AG40">
        <f>[11]Database!$B39/[11]Database!$B$2</f>
        <v>1.4944522611178728</v>
      </c>
      <c r="AH40">
        <f>[11]Database!$D39/[11]Database!$D$2/(D40/$D$3)</f>
        <v>1.1979370467173347</v>
      </c>
      <c r="AI40">
        <f t="shared" si="4"/>
        <v>1.0852987194546353</v>
      </c>
      <c r="AJ40">
        <f>([11]Database!$C39/[11]Database!$C$2)/($D40/$D$3)</f>
        <v>0.87236573134427597</v>
      </c>
      <c r="AK40">
        <f t="shared" si="12"/>
        <v>0.87333232883478806</v>
      </c>
      <c r="AL40">
        <f t="shared" si="6"/>
        <v>8.6234371162504653E-2</v>
      </c>
      <c r="AM40">
        <f t="shared" si="7"/>
        <v>-6.7284367101343889E-2</v>
      </c>
      <c r="AN40" s="8">
        <f>[12]Datos!$D40/$D40</f>
        <v>4703085.7375909965</v>
      </c>
      <c r="AO40" s="8">
        <f t="shared" si="8"/>
        <v>-0.13128721245170361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s="1">
        <v>40057</v>
      </c>
      <c r="B41" s="6">
        <f>[1]Quarterly!$B252</f>
        <v>16326.281000000001</v>
      </c>
      <c r="C41">
        <f>[1]Quarterly!$C252</f>
        <v>3.5119239517504841E-3</v>
      </c>
      <c r="D41">
        <f>[2]Quarterly!$B252</f>
        <v>215.86099999999999</v>
      </c>
      <c r="E41">
        <f>[2]Quarterly!$C252</f>
        <v>4.9862656548256279E-3</v>
      </c>
      <c r="F41">
        <v>-2.6872212601682251E-3</v>
      </c>
      <c r="G41">
        <f t="shared" si="2"/>
        <v>9.459626999419277E-3</v>
      </c>
      <c r="H41">
        <f>[14]Sheet1!$B28/100</f>
        <v>1.7182707299999999E-2</v>
      </c>
      <c r="I41">
        <v>1.5921128457327301E-3</v>
      </c>
      <c r="J41">
        <f t="shared" si="10"/>
        <v>3.2119638853157717E-2</v>
      </c>
      <c r="K41">
        <f>[3]Hoja2!$I$17</f>
        <v>7.374055570454896E-3</v>
      </c>
      <c r="L41" s="7">
        <f>[4]Hoja1!$B41</f>
        <v>153941.61840000001</v>
      </c>
      <c r="M41">
        <f>[5]Hoja1!$G41</f>
        <v>1.0197098183235331E-2</v>
      </c>
      <c r="N41">
        <f>[5]Hoja1!$H41</f>
        <v>5.4488354550543683E-3</v>
      </c>
      <c r="O41">
        <f>[5]Hoja1!$I41</f>
        <v>1.7553983194720679E-2</v>
      </c>
      <c r="P41">
        <f>[5]Hoja1!$J41</f>
        <v>9.0280961197908294E-3</v>
      </c>
      <c r="Q41">
        <f>[5]Hoja1!$K41</f>
        <v>-2.4091865208496488E-3</v>
      </c>
      <c r="R41">
        <f>'[6]Inflation Quarterly and SA'!$F44</f>
        <v>71.490430669518901</v>
      </c>
      <c r="S41">
        <f t="shared" si="3"/>
        <v>6.4284171649857669E-3</v>
      </c>
      <c r="T41">
        <f>'[7]Inflation Quarterly and SA'!$C44</f>
        <v>6.9098559569364948E-3</v>
      </c>
      <c r="U41">
        <f>'[7]Inflation Quarterly and SA'!$D44</f>
        <v>7.3462032891846718E-4</v>
      </c>
      <c r="V41">
        <f>'[7]Inflation Quarterly and SA'!$E44</f>
        <v>3.264228286582016E-3</v>
      </c>
      <c r="W41">
        <f>[8]Sheet1!$B40/100</f>
        <v>1.2272233373889163E-2</v>
      </c>
      <c r="X41" s="4">
        <f>'[9]Final database'!$C48/100</f>
        <v>4.4836956521739128E-2</v>
      </c>
      <c r="Y41" s="10">
        <v>7.0222215448458997E-2</v>
      </c>
      <c r="Z41">
        <f>'[10]Final database'!$C44</f>
        <v>-9.6422042806659669E-2</v>
      </c>
      <c r="AA41">
        <f>'[10]Final database'!$B44</f>
        <v>2015.3649999999998</v>
      </c>
      <c r="AB41">
        <f t="shared" si="11"/>
        <v>1478.2587281406413</v>
      </c>
      <c r="AC41">
        <f t="shared" si="5"/>
        <v>-9.7716815781358157E-2</v>
      </c>
      <c r="AD41">
        <f>[15]Hoja1!$B36</f>
        <v>68.437512030964697</v>
      </c>
      <c r="AE41">
        <f t="shared" si="9"/>
        <v>1.1418096115833887E-2</v>
      </c>
      <c r="AF41" s="9">
        <f>[13]Sheet1!$G41</f>
        <v>-1.0739852624577773E-2</v>
      </c>
      <c r="AG41">
        <f>[11]Database!$B40/[11]Database!$B$2</f>
        <v>1.5170564189009583</v>
      </c>
      <c r="AH41">
        <f>[11]Database!$D40/[11]Database!$D$2/(D41/$D$3)</f>
        <v>1.2643791789243415</v>
      </c>
      <c r="AI41">
        <f t="shared" si="4"/>
        <v>1.1517408516616421</v>
      </c>
      <c r="AJ41">
        <f>([11]Database!$C40/[11]Database!$C$2)/($D41/$D$3)</f>
        <v>0.88489287800941308</v>
      </c>
      <c r="AK41">
        <f t="shared" si="12"/>
        <v>0.88585947549992516</v>
      </c>
      <c r="AL41">
        <f t="shared" si="6"/>
        <v>6.1220133237044783E-2</v>
      </c>
      <c r="AM41">
        <f t="shared" si="7"/>
        <v>1.4344077565353608E-2</v>
      </c>
      <c r="AN41" s="8">
        <f>[12]Datos!$D41/$D41</f>
        <v>4285904.195175794</v>
      </c>
      <c r="AO41" s="8">
        <f t="shared" si="8"/>
        <v>-8.8703792720753238E-2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s="1">
        <v>40148</v>
      </c>
      <c r="B42" s="6">
        <f>[1]Quarterly!$B253</f>
        <v>16502.754000000001</v>
      </c>
      <c r="C42">
        <f>[1]Quarterly!$C253</f>
        <v>1.0809136508185713E-2</v>
      </c>
      <c r="D42">
        <f>[2]Quarterly!$B253</f>
        <v>217.34700000000001</v>
      </c>
      <c r="E42">
        <f>[2]Quarterly!$C253</f>
        <v>6.8840596494967876E-3</v>
      </c>
      <c r="F42">
        <v>-4.1300133479964824E-3</v>
      </c>
      <c r="G42">
        <f t="shared" si="2"/>
        <v>8.0168349115910184E-3</v>
      </c>
      <c r="H42">
        <f>[14]Sheet1!$B29/100</f>
        <v>1.5183646899999998E-2</v>
      </c>
      <c r="I42">
        <v>-1.03458047701135E-4</v>
      </c>
      <c r="J42">
        <f t="shared" si="10"/>
        <v>3.0372388654462901E-2</v>
      </c>
      <c r="K42">
        <f>[3]Hoja2!$I$17</f>
        <v>7.374055570454896E-3</v>
      </c>
      <c r="L42" s="7">
        <f>[4]Hoja1!$B42</f>
        <v>155504.2597</v>
      </c>
      <c r="M42">
        <f>[5]Hoja1!$G42</f>
        <v>1.0150869636433413E-2</v>
      </c>
      <c r="N42">
        <f>[5]Hoja1!$H42</f>
        <v>8.2301114437912659E-3</v>
      </c>
      <c r="O42">
        <f>[5]Hoja1!$I42</f>
        <v>-2.798200416997132E-2</v>
      </c>
      <c r="P42">
        <f>[5]Hoja1!$J42</f>
        <v>2.3901783380321673E-2</v>
      </c>
      <c r="Q42">
        <f>[5]Hoja1!$K42</f>
        <v>5.3802947969995518E-2</v>
      </c>
      <c r="R42">
        <f>'[6]Inflation Quarterly and SA'!$F45</f>
        <v>71.631274751121097</v>
      </c>
      <c r="S42">
        <f t="shared" si="3"/>
        <v>1.9701109684635565E-3</v>
      </c>
      <c r="T42">
        <f>'[7]Inflation Quarterly and SA'!$C45</f>
        <v>3.8741006098776953E-3</v>
      </c>
      <c r="U42">
        <f>'[7]Inflation Quarterly and SA'!$D45</f>
        <v>-1.1559808191591303E-2</v>
      </c>
      <c r="V42">
        <f>'[7]Inflation Quarterly and SA'!$E45</f>
        <v>1.3264476627727007E-2</v>
      </c>
      <c r="W42">
        <f>[8]Sheet1!$B41/100</f>
        <v>1.2272233373889163E-2</v>
      </c>
      <c r="X42" s="4">
        <f>'[9]Final database'!$C49/100</f>
        <v>3.7934782608695657E-2</v>
      </c>
      <c r="Y42" s="10">
        <v>4.8714639305412699E-2</v>
      </c>
      <c r="Z42">
        <f>'[10]Final database'!$C45</f>
        <v>-2.4838525851233806E-2</v>
      </c>
      <c r="AA42">
        <f>'[10]Final database'!$B45</f>
        <v>1965.306304347828</v>
      </c>
      <c r="AB42">
        <f t="shared" si="11"/>
        <v>1448.6106906555362</v>
      </c>
      <c r="AC42">
        <f t="shared" si="5"/>
        <v>-2.0056054410987012E-2</v>
      </c>
      <c r="AD42">
        <f>[15]Hoja1!$B37</f>
        <v>69.199861858612906</v>
      </c>
      <c r="AE42">
        <f t="shared" si="9"/>
        <v>1.1139356253969002E-2</v>
      </c>
      <c r="AF42" s="9">
        <f>[13]Sheet1!$G42</f>
        <v>-9.9086784031595654E-3</v>
      </c>
      <c r="AG42">
        <f>[11]Database!$B41/[11]Database!$B$2</f>
        <v>1.5666887599826134</v>
      </c>
      <c r="AH42">
        <f>[11]Database!$D41/[11]Database!$D$2/(D42/$D$3)</f>
        <v>1.3489702650771471</v>
      </c>
      <c r="AI42">
        <f t="shared" si="4"/>
        <v>1.2363319378144477</v>
      </c>
      <c r="AJ42">
        <f>([11]Database!$C41/[11]Database!$C$2)/($D42/$D$3)</f>
        <v>0.87992471329855604</v>
      </c>
      <c r="AK42">
        <f t="shared" si="12"/>
        <v>0.88089131078906813</v>
      </c>
      <c r="AL42">
        <f t="shared" si="6"/>
        <v>7.3446284405701334E-2</v>
      </c>
      <c r="AM42">
        <f t="shared" si="7"/>
        <v>-5.6082988874204265E-3</v>
      </c>
      <c r="AN42" s="8">
        <f>[12]Datos!$D42/$D42</f>
        <v>4621767.8046659026</v>
      </c>
      <c r="AO42" s="8">
        <f t="shared" si="8"/>
        <v>7.8364703034695893E-2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s="1">
        <v>40238</v>
      </c>
      <c r="B43" s="6">
        <f>[1]Quarterly!$B254</f>
        <v>16582.71</v>
      </c>
      <c r="C43">
        <f>[1]Quarterly!$C254</f>
        <v>4.8450095056860043E-3</v>
      </c>
      <c r="D43">
        <f>[2]Quarterly!$B254</f>
        <v>217.35300000000001</v>
      </c>
      <c r="E43">
        <f>[2]Quarterly!$C254</f>
        <v>2.7605626026661056E-5</v>
      </c>
      <c r="F43">
        <v>-4.8957921098834265E-3</v>
      </c>
      <c r="G43">
        <f t="shared" si="2"/>
        <v>7.2510561497040743E-3</v>
      </c>
      <c r="H43">
        <f>[14]Sheet1!$B30/100</f>
        <v>1.5195605890269153E-2</v>
      </c>
      <c r="I43">
        <v>2.1319964230426901E-4</v>
      </c>
      <c r="J43">
        <f t="shared" si="10"/>
        <v>3.0698697754202087E-2</v>
      </c>
      <c r="K43">
        <f>[3]Hoja2!$I$17</f>
        <v>7.374055570454896E-3</v>
      </c>
      <c r="L43" s="7">
        <f>[4]Hoja1!$B43</f>
        <v>156633.97769999999</v>
      </c>
      <c r="M43">
        <f>[5]Hoja1!$G43</f>
        <v>7.2648685134377722E-3</v>
      </c>
      <c r="N43">
        <f>[5]Hoja1!$H43</f>
        <v>2.0059075844088392E-2</v>
      </c>
      <c r="O43">
        <f>[5]Hoja1!$I43</f>
        <v>2.9926176418773043E-2</v>
      </c>
      <c r="P43">
        <f>[5]Hoja1!$J43</f>
        <v>-1.6190579796606763E-2</v>
      </c>
      <c r="Q43">
        <f>[5]Hoja1!$K43</f>
        <v>3.5469580127748701E-2</v>
      </c>
      <c r="R43">
        <f>'[6]Inflation Quarterly and SA'!$F46</f>
        <v>72.123278537750096</v>
      </c>
      <c r="S43">
        <f t="shared" si="3"/>
        <v>6.8685610906471517E-3</v>
      </c>
      <c r="T43">
        <f>'[7]Inflation Quarterly and SA'!$C46</f>
        <v>4.0122279668477479E-3</v>
      </c>
      <c r="U43">
        <f>'[7]Inflation Quarterly and SA'!$D46</f>
        <v>1.1169490896330903E-2</v>
      </c>
      <c r="V43">
        <f>'[7]Inflation Quarterly and SA'!$E46</f>
        <v>1.4630969377189551E-2</v>
      </c>
      <c r="W43">
        <f>[8]Sheet1!$B42/100</f>
        <v>7.4170712131904626E-3</v>
      </c>
      <c r="X43" s="4">
        <f>'[9]Final database'!$C50/100</f>
        <v>3.5000000000000003E-2</v>
      </c>
      <c r="Y43" s="10">
        <v>4.8714639305412699E-2</v>
      </c>
      <c r="Z43">
        <f>'[10]Final database'!$C46</f>
        <v>-8.8440688911323173E-3</v>
      </c>
      <c r="AA43">
        <f>'[10]Final database'!$B46</f>
        <v>1947.9249999999993</v>
      </c>
      <c r="AB43">
        <f t="shared" si="11"/>
        <v>1426.0438447775464</v>
      </c>
      <c r="AC43">
        <f t="shared" si="5"/>
        <v>-1.5578268214890612E-2</v>
      </c>
      <c r="AD43">
        <f>[15]Hoja1!$B38</f>
        <v>69.5638571660362</v>
      </c>
      <c r="AE43">
        <f t="shared" si="9"/>
        <v>5.2600582955930619E-3</v>
      </c>
      <c r="AF43" s="9">
        <f>[13]Sheet1!$G43</f>
        <v>8.270369597076499E-3</v>
      </c>
      <c r="AG43">
        <f>[11]Database!$B42/[11]Database!$B$2</f>
        <v>1.6321796832481472</v>
      </c>
      <c r="AH43">
        <f>[11]Database!$D42/[11]Database!$D$2/(D43/$D$3)</f>
        <v>1.4095650948126419</v>
      </c>
      <c r="AI43">
        <f t="shared" si="4"/>
        <v>1.2969267675499425</v>
      </c>
      <c r="AJ43">
        <f>([11]Database!$C42/[11]Database!$C$2)/($D43/$D$3)</f>
        <v>0.89709558976165249</v>
      </c>
      <c r="AK43">
        <f t="shared" si="12"/>
        <v>0.89806218725216458</v>
      </c>
      <c r="AL43">
        <f t="shared" si="6"/>
        <v>4.9011780640895397E-2</v>
      </c>
      <c r="AM43">
        <f t="shared" si="7"/>
        <v>1.9492616458794965E-2</v>
      </c>
      <c r="AN43" s="8">
        <f>[12]Datos!$D43/$D43</f>
        <v>4394547.810920815</v>
      </c>
      <c r="AO43" s="8">
        <f t="shared" si="8"/>
        <v>-4.9163005011999439E-2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s="1">
        <v>40330</v>
      </c>
      <c r="B44" s="6">
        <f>[1]Quarterly!$B255</f>
        <v>16743.162</v>
      </c>
      <c r="C44">
        <f>[1]Quarterly!$C255</f>
        <v>9.6758611831240238E-3</v>
      </c>
      <c r="D44">
        <f>[2]Quarterly!$B255</f>
        <v>217.19900000000001</v>
      </c>
      <c r="E44">
        <f>[2]Quarterly!$C255</f>
        <v>-7.0852484207717392E-4</v>
      </c>
      <c r="F44">
        <v>-4.9713867729681855E-3</v>
      </c>
      <c r="G44">
        <f t="shared" si="2"/>
        <v>7.1754614866193153E-3</v>
      </c>
      <c r="H44">
        <f>[14]Sheet1!$B31/100</f>
        <v>1.5321856637806634E-2</v>
      </c>
      <c r="I44">
        <v>6.3922209146863795E-4</v>
      </c>
      <c r="J44">
        <f t="shared" si="10"/>
        <v>3.1137704941594402E-2</v>
      </c>
      <c r="K44">
        <f>[3]Hoja2!$I$17</f>
        <v>7.374055570454896E-3</v>
      </c>
      <c r="L44" s="7">
        <f>[4]Hoja1!$B44</f>
        <v>159160.5619</v>
      </c>
      <c r="M44">
        <f>[5]Hoja1!$G44</f>
        <v>1.6130498868126564E-2</v>
      </c>
      <c r="N44">
        <f>[5]Hoja1!$H44</f>
        <v>1.1579386489495525E-2</v>
      </c>
      <c r="O44">
        <f>[5]Hoja1!$I44</f>
        <v>4.6417372119621492E-2</v>
      </c>
      <c r="P44">
        <f>[5]Hoja1!$J44</f>
        <v>2.9092636209589129E-2</v>
      </c>
      <c r="Q44">
        <f>[5]Hoja1!$K44</f>
        <v>3.6449509793294421E-2</v>
      </c>
      <c r="R44">
        <f>'[6]Inflation Quarterly and SA'!$F47</f>
        <v>72.673988637878395</v>
      </c>
      <c r="S44">
        <f t="shared" si="3"/>
        <v>7.6356775689288003E-3</v>
      </c>
      <c r="T44">
        <f>'[7]Inflation Quarterly and SA'!$C47</f>
        <v>5.1487894740558371E-3</v>
      </c>
      <c r="U44">
        <f>'[7]Inflation Quarterly and SA'!$D47</f>
        <v>5.8487521325489844E-3</v>
      </c>
      <c r="V44">
        <f>'[7]Inflation Quarterly and SA'!$E47</f>
        <v>1.9548523812532137E-2</v>
      </c>
      <c r="W44">
        <f>[8]Sheet1!$B43/100</f>
        <v>7.4170712131904626E-3</v>
      </c>
      <c r="X44" s="4">
        <f>'[9]Final database'!$C51/100</f>
        <v>3.1758241758241754E-2</v>
      </c>
      <c r="Y44" s="10">
        <v>4.8714639305412699E-2</v>
      </c>
      <c r="Z44">
        <f>'[10]Final database'!$C47</f>
        <v>8.9734822078191279E-4</v>
      </c>
      <c r="AA44">
        <f>'[10]Final database'!$B47</f>
        <v>1949.672967032966</v>
      </c>
      <c r="AB44">
        <f t="shared" si="11"/>
        <v>1415.5038773202959</v>
      </c>
      <c r="AC44">
        <f t="shared" si="5"/>
        <v>-7.3910542763814258E-3</v>
      </c>
      <c r="AD44">
        <f>[15]Hoja1!$B39</f>
        <v>70.404875580088998</v>
      </c>
      <c r="AE44">
        <f t="shared" si="9"/>
        <v>1.2089876098236418E-2</v>
      </c>
      <c r="AF44" s="9">
        <f>[13]Sheet1!$G44</f>
        <v>-8.1934637768575902E-3</v>
      </c>
      <c r="AG44">
        <f>[11]Database!$B43/[11]Database!$B$2</f>
        <v>1.6390574269639469</v>
      </c>
      <c r="AH44">
        <f>[11]Database!$D43/[11]Database!$D$2/(D44/$D$3)</f>
        <v>1.4168298278993234</v>
      </c>
      <c r="AI44">
        <f t="shared" si="4"/>
        <v>1.304191500636624</v>
      </c>
      <c r="AJ44">
        <f>([11]Database!$C43/[11]Database!$C$2)/($D44/$D$3)</f>
        <v>0.88756702551756705</v>
      </c>
      <c r="AK44">
        <f t="shared" si="12"/>
        <v>0.88853362300807914</v>
      </c>
      <c r="AL44">
        <f t="shared" si="6"/>
        <v>5.6014983023331411E-3</v>
      </c>
      <c r="AM44">
        <f t="shared" si="7"/>
        <v>-1.0610138562052507E-2</v>
      </c>
      <c r="AN44" s="8">
        <f>[12]Datos!$D44/$D44</f>
        <v>4543059.0592486747</v>
      </c>
      <c r="AO44" s="8">
        <f t="shared" si="8"/>
        <v>3.3794432264178997E-2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s="1">
        <v>40422</v>
      </c>
      <c r="B45" s="6">
        <f>[1]Quarterly!$B256</f>
        <v>16872.266</v>
      </c>
      <c r="C45">
        <f>[1]Quarterly!$C256</f>
        <v>7.7108493604731709E-3</v>
      </c>
      <c r="D45">
        <f>[2]Quarterly!$B256</f>
        <v>218.27500000000001</v>
      </c>
      <c r="E45">
        <f>[2]Quarterly!$C256</f>
        <v>4.9539822927360255E-3</v>
      </c>
      <c r="F45">
        <v>-6.9463932045362E-3</v>
      </c>
      <c r="G45">
        <f t="shared" si="2"/>
        <v>5.2004550550513035E-3</v>
      </c>
      <c r="H45">
        <f>[14]Sheet1!$B32/100</f>
        <v>1.2784192424242429E-2</v>
      </c>
      <c r="I45">
        <v>-1.6098687742647699E-3</v>
      </c>
      <c r="J45">
        <f t="shared" si="10"/>
        <v>2.8820064035364412E-2</v>
      </c>
      <c r="K45">
        <f>[3]Hoja2!$I$17</f>
        <v>7.374055570454896E-3</v>
      </c>
      <c r="L45" s="7">
        <f>[4]Hoja1!$B45</f>
        <v>160349.82680000001</v>
      </c>
      <c r="M45">
        <f>[5]Hoja1!$G45</f>
        <v>7.4721079506316901E-3</v>
      </c>
      <c r="N45">
        <f>[5]Hoja1!$H45</f>
        <v>1.5380686624871354E-2</v>
      </c>
      <c r="O45">
        <f>[5]Hoja1!$I45</f>
        <v>-2.5910745687258707E-3</v>
      </c>
      <c r="P45">
        <f>[5]Hoja1!$J45</f>
        <v>-9.4576834818939082E-3</v>
      </c>
      <c r="Q45">
        <f>[5]Hoja1!$K45</f>
        <v>3.0909971853416707E-2</v>
      </c>
      <c r="R45">
        <f>'[6]Inflation Quarterly and SA'!$F48</f>
        <v>73.085086702826899</v>
      </c>
      <c r="S45">
        <f t="shared" si="3"/>
        <v>5.6567428409211029E-3</v>
      </c>
      <c r="T45">
        <f>'[7]Inflation Quarterly and SA'!$C48</f>
        <v>5.7015016287487175E-3</v>
      </c>
      <c r="U45">
        <f>'[7]Inflation Quarterly and SA'!$D48</f>
        <v>-5.6415720395774915E-4</v>
      </c>
      <c r="V45">
        <f>'[7]Inflation Quarterly and SA'!$E48</f>
        <v>7.9631752411675194E-3</v>
      </c>
      <c r="W45">
        <f>[8]Sheet1!$B44/100</f>
        <v>7.4170712131904626E-3</v>
      </c>
      <c r="X45" s="4">
        <f>'[9]Final database'!$C52/100</f>
        <v>0.03</v>
      </c>
      <c r="Y45" s="10">
        <v>4.8714639305412699E-2</v>
      </c>
      <c r="Z45">
        <f>'[10]Final database'!$C48</f>
        <v>-5.9278464214826965E-2</v>
      </c>
      <c r="AA45">
        <f>'[10]Final database'!$B48</f>
        <v>1834.0993478260868</v>
      </c>
      <c r="AB45">
        <f t="shared" si="11"/>
        <v>1330.664452724862</v>
      </c>
      <c r="AC45">
        <f t="shared" si="5"/>
        <v>-5.9935847548538201E-2</v>
      </c>
      <c r="AD45">
        <f>[15]Hoja1!$B40</f>
        <v>71.073090543909402</v>
      </c>
      <c r="AE45">
        <f t="shared" si="9"/>
        <v>9.49103252175032E-3</v>
      </c>
      <c r="AF45" s="9">
        <f>[13]Sheet1!$G45</f>
        <v>1.239259954848082E-3</v>
      </c>
      <c r="AG45">
        <f>[11]Database!$B44/[11]Database!$B$2</f>
        <v>1.6244161914241926</v>
      </c>
      <c r="AH45">
        <f>[11]Database!$D44/[11]Database!$D$2/(D45/$D$3)</f>
        <v>1.390154984951393</v>
      </c>
      <c r="AI45">
        <f t="shared" si="4"/>
        <v>1.2775166576886936</v>
      </c>
      <c r="AJ45">
        <f>([11]Database!$C44/[11]Database!$C$2)/($D45/$D$3)</f>
        <v>0.88352911039820903</v>
      </c>
      <c r="AK45">
        <f t="shared" si="12"/>
        <v>0.88449570788872112</v>
      </c>
      <c r="AL45">
        <f t="shared" si="6"/>
        <v>-2.0453164228496745E-2</v>
      </c>
      <c r="AM45">
        <f t="shared" si="7"/>
        <v>-4.5444708166336722E-3</v>
      </c>
      <c r="AN45" s="8">
        <f>[12]Datos!$D45/$D45</f>
        <v>4604445.6287080515</v>
      </c>
      <c r="AO45" s="8">
        <f t="shared" si="8"/>
        <v>1.3512166286812288E-2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s="1">
        <v>40513</v>
      </c>
      <c r="B46" s="6">
        <f>[1]Quarterly!$B257</f>
        <v>16960.864000000001</v>
      </c>
      <c r="C46">
        <f>[1]Quarterly!$C257</f>
        <v>5.2511026082686652E-3</v>
      </c>
      <c r="D46">
        <f>[2]Quarterly!$B257</f>
        <v>220.47200000000001</v>
      </c>
      <c r="E46">
        <f>[2]Quarterly!$C257</f>
        <v>1.0065284618027803E-2</v>
      </c>
      <c r="F46">
        <v>-9.4533022070867941E-3</v>
      </c>
      <c r="G46">
        <f t="shared" si="2"/>
        <v>2.6935460525007102E-3</v>
      </c>
      <c r="H46">
        <f>[14]Sheet1!$B33/100</f>
        <v>1.0748663702239789E-2</v>
      </c>
      <c r="I46">
        <v>-3.3746895427599001E-3</v>
      </c>
      <c r="J46">
        <f t="shared" si="10"/>
        <v>2.70014532946663E-2</v>
      </c>
      <c r="K46">
        <f>[3]Hoja2!$I$17</f>
        <v>7.374055570454896E-3</v>
      </c>
      <c r="L46" s="7">
        <f>[4]Hoja1!$B46</f>
        <v>164006.6335</v>
      </c>
      <c r="M46">
        <f>[5]Hoja1!$G46</f>
        <v>2.2805180229854782E-2</v>
      </c>
      <c r="N46">
        <f>[5]Hoja1!$H46</f>
        <v>1.2720756397452515E-2</v>
      </c>
      <c r="O46">
        <f>[5]Hoja1!$I46</f>
        <v>6.4100579307292627E-2</v>
      </c>
      <c r="P46">
        <f>[5]Hoja1!$J46</f>
        <v>2.3261638079277835E-2</v>
      </c>
      <c r="Q46">
        <f>[5]Hoja1!$K46</f>
        <v>4.239309486366416E-2</v>
      </c>
      <c r="R46">
        <f>'[6]Inflation Quarterly and SA'!$F49</f>
        <v>73.851694355846305</v>
      </c>
      <c r="S46">
        <f t="shared" si="3"/>
        <v>1.0489248731913481E-2</v>
      </c>
      <c r="T46">
        <f>'[7]Inflation Quarterly and SA'!$C49</f>
        <v>5.2222660053318215E-3</v>
      </c>
      <c r="U46">
        <f>'[7]Inflation Quarterly and SA'!$D49</f>
        <v>2.0284196691139122E-2</v>
      </c>
      <c r="V46">
        <f>'[7]Inflation Quarterly and SA'!$E49</f>
        <v>2.0234991803532942E-2</v>
      </c>
      <c r="W46">
        <f>[8]Sheet1!$B45/100</f>
        <v>7.4170712131904626E-3</v>
      </c>
      <c r="X46" s="4">
        <f>'[9]Final database'!$C53/100</f>
        <v>0.03</v>
      </c>
      <c r="Y46" s="10">
        <v>4.8714639305412699E-2</v>
      </c>
      <c r="Z46">
        <f>'[10]Final database'!$C49</f>
        <v>1.6663610631305392E-2</v>
      </c>
      <c r="AA46">
        <f>'[10]Final database'!$B49</f>
        <v>1864.662065217392</v>
      </c>
      <c r="AB46">
        <f t="shared" si="11"/>
        <v>1352.2705259374329</v>
      </c>
      <c r="AC46">
        <f t="shared" si="5"/>
        <v>1.6237055982315507E-2</v>
      </c>
      <c r="AD46">
        <f>[15]Hoja1!$B41</f>
        <v>71.921568261835205</v>
      </c>
      <c r="AE46">
        <f t="shared" si="9"/>
        <v>1.1938100783750238E-2</v>
      </c>
      <c r="AF46" s="9">
        <f>[13]Sheet1!$G46</f>
        <v>1.4565985659976244E-2</v>
      </c>
      <c r="AG46">
        <f>[11]Database!$B45/[11]Database!$B$2</f>
        <v>1.7180978342548663</v>
      </c>
      <c r="AH46">
        <f>[11]Database!$D45/[11]Database!$D$2/(D46/$D$3)</f>
        <v>1.5023125883839943</v>
      </c>
      <c r="AI46">
        <f t="shared" si="4"/>
        <v>1.3896742611212949</v>
      </c>
      <c r="AJ46">
        <f>([11]Database!$C45/[11]Database!$C$2)/($D46/$D$3)</f>
        <v>0.90642474231956816</v>
      </c>
      <c r="AK46">
        <f t="shared" si="12"/>
        <v>0.90739133981008024</v>
      </c>
      <c r="AL46">
        <f t="shared" si="6"/>
        <v>8.7793456748751053E-2</v>
      </c>
      <c r="AM46">
        <f t="shared" si="7"/>
        <v>2.5885520661271144E-2</v>
      </c>
      <c r="AN46" s="8">
        <f>[12]Datos!$D46/$D46</f>
        <v>4759736.3630616134</v>
      </c>
      <c r="AO46" s="8">
        <f t="shared" si="8"/>
        <v>3.372626085219621E-2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s="1">
        <v>40603</v>
      </c>
      <c r="B47" s="6">
        <f>[1]Quarterly!$B258</f>
        <v>16920.632000000001</v>
      </c>
      <c r="C47">
        <f>[1]Quarterly!$C258</f>
        <v>-2.3720489710901127E-3</v>
      </c>
      <c r="D47">
        <f>[2]Quarterly!$B258</f>
        <v>223.04599999999999</v>
      </c>
      <c r="E47">
        <f>[2]Quarterly!$C258</f>
        <v>1.1674951921332388E-2</v>
      </c>
      <c r="F47">
        <v>-1.0313321856717118E-2</v>
      </c>
      <c r="G47">
        <f t="shared" si="2"/>
        <v>1.8335264028703849E-3</v>
      </c>
      <c r="H47">
        <f>[14]Sheet1!$B34/100</f>
        <v>1.1522178002070393E-2</v>
      </c>
      <c r="I47">
        <v>-2.3539986338967402E-3</v>
      </c>
      <c r="J47">
        <f t="shared" si="10"/>
        <v>2.8053253841740622E-2</v>
      </c>
      <c r="K47">
        <f>[3]Hoja2!$I$17</f>
        <v>7.374055570454896E-3</v>
      </c>
      <c r="L47" s="7">
        <f>[4]Hoja1!$B47</f>
        <v>167166.51759999999</v>
      </c>
      <c r="M47">
        <f>[5]Hoja1!$G47</f>
        <v>1.9266806668524206E-2</v>
      </c>
      <c r="N47">
        <f>[5]Hoja1!$H47</f>
        <v>6.7058678493230328E-3</v>
      </c>
      <c r="O47">
        <f>[5]Hoja1!$I47</f>
        <v>2.0838322521149921E-2</v>
      </c>
      <c r="P47">
        <f>[5]Hoja1!$J47</f>
        <v>7.9916249528019678E-2</v>
      </c>
      <c r="Q47">
        <f>[5]Hoja1!$K47</f>
        <v>6.9678024767555913E-2</v>
      </c>
      <c r="R47">
        <f>'[6]Inflation Quarterly and SA'!$F50</f>
        <v>74.457688243552298</v>
      </c>
      <c r="S47">
        <f t="shared" si="3"/>
        <v>8.2055515853987071E-3</v>
      </c>
      <c r="T47">
        <f>'[7]Inflation Quarterly and SA'!$C50</f>
        <v>5.3382016232483842E-3</v>
      </c>
      <c r="U47">
        <f>'[7]Inflation Quarterly and SA'!$D50</f>
        <v>9.562943693051329E-3</v>
      </c>
      <c r="V47">
        <f>'[7]Inflation Quarterly and SA'!$E50</f>
        <v>1.8187395968059406E-2</v>
      </c>
      <c r="W47">
        <f>[8]Sheet1!$B46/100</f>
        <v>7.4170712131904626E-3</v>
      </c>
      <c r="X47" s="4">
        <f>'[9]Final database'!$C54/100</f>
        <v>3.1166666666666665E-2</v>
      </c>
      <c r="Y47" s="10">
        <v>4.8714639305412699E-2</v>
      </c>
      <c r="Z47">
        <f>'[10]Final database'!$C50</f>
        <v>6.5692816766427242E-3</v>
      </c>
      <c r="AA47">
        <f>'[10]Final database'!$B50</f>
        <v>1876.9115555555554</v>
      </c>
      <c r="AB47">
        <f t="shared" si="11"/>
        <v>1365.8379255497043</v>
      </c>
      <c r="AC47">
        <f t="shared" si="5"/>
        <v>1.003305133997956E-2</v>
      </c>
      <c r="AD47">
        <f>[15]Hoja1!$B42</f>
        <v>72.561123534496005</v>
      </c>
      <c r="AE47">
        <f t="shared" si="9"/>
        <v>8.8923988744580296E-3</v>
      </c>
      <c r="AF47" s="9">
        <f>[13]Sheet1!$G47</f>
        <v>-1.3006320698754292E-2</v>
      </c>
      <c r="AG47">
        <f>[11]Database!$B46/[11]Database!$B$2</f>
        <v>1.8927722866748411</v>
      </c>
      <c r="AH47">
        <f>[11]Database!$D46/[11]Database!$D$2/(D47/$D$3)</f>
        <v>1.6309985653181394</v>
      </c>
      <c r="AI47">
        <f t="shared" si="4"/>
        <v>1.51836023805544</v>
      </c>
      <c r="AJ47">
        <f>([11]Database!$C46/[11]Database!$C$2)/($D47/$D$3)</f>
        <v>0.93119800186943169</v>
      </c>
      <c r="AK47">
        <f t="shared" si="12"/>
        <v>0.93216459935994378</v>
      </c>
      <c r="AL47">
        <f t="shared" si="6"/>
        <v>9.2601540184180653E-2</v>
      </c>
      <c r="AM47">
        <f t="shared" si="7"/>
        <v>2.730162661134572E-2</v>
      </c>
      <c r="AN47" s="8">
        <f>[12]Datos!$D47/$D47</f>
        <v>4583435.3040628396</v>
      </c>
      <c r="AO47" s="8">
        <f t="shared" si="8"/>
        <v>-3.7040089103878682E-2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s="1">
        <v>40695</v>
      </c>
      <c r="B48" s="6">
        <f>[1]Quarterly!$B259</f>
        <v>17035.114000000001</v>
      </c>
      <c r="C48">
        <f>[1]Quarterly!$C259</f>
        <v>6.7658229314366825E-3</v>
      </c>
      <c r="D48">
        <f>[2]Quarterly!$B259</f>
        <v>224.80600000000001</v>
      </c>
      <c r="E48">
        <f>[2]Quarterly!$C259</f>
        <v>7.8907489934811892E-3</v>
      </c>
      <c r="F48">
        <v>-1.1095263407985032E-2</v>
      </c>
      <c r="G48">
        <f t="shared" si="2"/>
        <v>1.0515848516024703E-3</v>
      </c>
      <c r="H48">
        <f>[14]Sheet1!$B35/100</f>
        <v>1.0372364430014429E-2</v>
      </c>
      <c r="I48">
        <v>-3.2837202865910798E-3</v>
      </c>
      <c r="J48">
        <f t="shared" si="10"/>
        <v>2.7095195202793798E-2</v>
      </c>
      <c r="K48">
        <f>[3]Hoja2!$I$17</f>
        <v>7.374055570454896E-3</v>
      </c>
      <c r="L48" s="7">
        <f>[4]Hoja1!$B48</f>
        <v>169759.65299999999</v>
      </c>
      <c r="M48">
        <f>[5]Hoja1!$G48</f>
        <v>1.5512289405973823E-2</v>
      </c>
      <c r="N48">
        <f>[5]Hoja1!$H48</f>
        <v>2.6340521046951171E-2</v>
      </c>
      <c r="O48">
        <f>[5]Hoja1!$I48</f>
        <v>1.6606629651305438E-2</v>
      </c>
      <c r="P48">
        <f>[5]Hoja1!$J48</f>
        <v>1.7373823281757961E-2</v>
      </c>
      <c r="Q48">
        <f>[5]Hoja1!$K48</f>
        <v>5.9377569017124543E-2</v>
      </c>
      <c r="R48">
        <f>'[6]Inflation Quarterly and SA'!$F51</f>
        <v>75.057930361572204</v>
      </c>
      <c r="S48">
        <f t="shared" si="3"/>
        <v>8.0615196654576504E-3</v>
      </c>
      <c r="T48">
        <f>'[7]Inflation Quarterly and SA'!$C51</f>
        <v>6.813449127502258E-3</v>
      </c>
      <c r="U48">
        <f>'[7]Inflation Quarterly and SA'!$D51</f>
        <v>9.0880577478440472E-3</v>
      </c>
      <c r="V48">
        <f>'[7]Inflation Quarterly and SA'!$E51</f>
        <v>1.142520820288162E-2</v>
      </c>
      <c r="W48">
        <f>[8]Sheet1!$B47/100</f>
        <v>7.4170712131904626E-3</v>
      </c>
      <c r="X48" s="4">
        <f>'[9]Final database'!$C55/100</f>
        <v>3.7802197802197804E-2</v>
      </c>
      <c r="Y48" s="10">
        <v>4.8714639305412699E-2</v>
      </c>
      <c r="Z48">
        <f>'[10]Final database'!$C51</f>
        <v>-4.2116075596727809E-2</v>
      </c>
      <c r="AA48">
        <f>'[10]Final database'!$B51</f>
        <v>1797.8634065934057</v>
      </c>
      <c r="AB48">
        <f t="shared" si="11"/>
        <v>1308.0925572453548</v>
      </c>
      <c r="AC48">
        <f t="shared" si="5"/>
        <v>-4.2278345932669104E-2</v>
      </c>
      <c r="AD48">
        <f>[15]Hoja1!$B43</f>
        <v>73.144583683608204</v>
      </c>
      <c r="AE48">
        <f t="shared" si="9"/>
        <v>8.0409470070403888E-3</v>
      </c>
      <c r="AF48" s="9">
        <f>[13]Sheet1!$G48</f>
        <v>-2.5678968132579749E-3</v>
      </c>
      <c r="AG48">
        <f>[11]Database!$B47/[11]Database!$B$2</f>
        <v>1.9005040477912702</v>
      </c>
      <c r="AH48">
        <f>[11]Database!$D47/[11]Database!$D$2/(D48/$D$3)</f>
        <v>1.8205362065375437</v>
      </c>
      <c r="AI48">
        <f t="shared" si="4"/>
        <v>1.7078978792748443</v>
      </c>
      <c r="AJ48">
        <f>([11]Database!$C47/[11]Database!$C$2)/($D48/$D$3)</f>
        <v>0.96558486563796397</v>
      </c>
      <c r="AK48">
        <f t="shared" si="12"/>
        <v>0.96655146312847606</v>
      </c>
      <c r="AL48">
        <f t="shared" si="6"/>
        <v>0.12483048256199369</v>
      </c>
      <c r="AM48">
        <f t="shared" si="7"/>
        <v>3.6889261609101442E-2</v>
      </c>
      <c r="AN48" s="8">
        <f>[12]Datos!$D48/$D48</f>
        <v>4467162.7104540356</v>
      </c>
      <c r="AO48" s="8">
        <f t="shared" si="8"/>
        <v>-2.5368001486949732E-2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s="1">
        <v>40787</v>
      </c>
      <c r="B49" s="6">
        <f>[1]Quarterly!$B260</f>
        <v>17031.312999999998</v>
      </c>
      <c r="C49">
        <f>[1]Quarterly!$C260</f>
        <v>-2.2312735917140447E-4</v>
      </c>
      <c r="D49">
        <f>[2]Quarterly!$B260</f>
        <v>226.59700000000001</v>
      </c>
      <c r="E49">
        <f>[2]Quarterly!$C260</f>
        <v>7.9668692116758866E-3</v>
      </c>
      <c r="F49">
        <v>-1.3239525522963052E-2</v>
      </c>
      <c r="G49">
        <f t="shared" si="2"/>
        <v>-1.0926772633755508E-3</v>
      </c>
      <c r="H49">
        <f>[14]Sheet1!$B36/100</f>
        <v>1.4310870437292171E-2</v>
      </c>
      <c r="I49">
        <v>8.4571050938749102E-4</v>
      </c>
      <c r="J49">
        <f t="shared" si="10"/>
        <v>3.1350486920002973E-2</v>
      </c>
      <c r="K49">
        <f>[3]Hoja2!$I$17</f>
        <v>7.374055570454896E-3</v>
      </c>
      <c r="L49" s="7">
        <f>[4]Hoja1!$B49</f>
        <v>173217.0067</v>
      </c>
      <c r="M49">
        <f>[5]Hoja1!$G49</f>
        <v>2.036616851472961E-2</v>
      </c>
      <c r="N49">
        <f>[5]Hoja1!$H49</f>
        <v>9.6400070214386346E-3</v>
      </c>
      <c r="O49">
        <f>[5]Hoja1!$I49</f>
        <v>4.8444497602092573E-2</v>
      </c>
      <c r="P49">
        <f>[5]Hoja1!$J49</f>
        <v>-1.6875505143802982E-3</v>
      </c>
      <c r="Q49">
        <f>[5]Hoja1!$K49</f>
        <v>1.5362447739200702E-2</v>
      </c>
      <c r="R49">
        <f>'[6]Inflation Quarterly and SA'!$F52</f>
        <v>75.780456842562799</v>
      </c>
      <c r="S49">
        <f t="shared" si="3"/>
        <v>9.6262510504887544E-3</v>
      </c>
      <c r="T49">
        <f>'[7]Inflation Quarterly and SA'!$C52</f>
        <v>5.5374086676887035E-3</v>
      </c>
      <c r="U49">
        <f>'[7]Inflation Quarterly and SA'!$D52</f>
        <v>1.6932766935128463E-2</v>
      </c>
      <c r="V49">
        <f>'[7]Inflation Quarterly and SA'!$E52</f>
        <v>1.2787167976156866E-2</v>
      </c>
      <c r="W49">
        <f>[8]Sheet1!$B48/100</f>
        <v>7.4170712131904626E-3</v>
      </c>
      <c r="X49" s="4">
        <f>'[9]Final database'!$C56/100</f>
        <v>4.4157608695652176E-2</v>
      </c>
      <c r="Y49" s="10">
        <v>4.8714639305412699E-2</v>
      </c>
      <c r="Z49">
        <f>'[10]Final database'!$C52</f>
        <v>-2.6726978847320115E-3</v>
      </c>
      <c r="AA49">
        <f>'[10]Final database'!$B52</f>
        <v>1793.0582608695663</v>
      </c>
      <c r="AB49">
        <f t="shared" si="11"/>
        <v>1302.4522378719482</v>
      </c>
      <c r="AC49">
        <f t="shared" si="5"/>
        <v>-4.3118656567270319E-3</v>
      </c>
      <c r="AD49">
        <f>[15]Hoja1!$B44</f>
        <v>73.937615271450497</v>
      </c>
      <c r="AE49">
        <f t="shared" si="9"/>
        <v>1.0841972814728207E-2</v>
      </c>
      <c r="AF49" s="9">
        <f>[13]Sheet1!$G49</f>
        <v>1.1023275459545179E-3</v>
      </c>
      <c r="AG49">
        <f>[11]Database!$B48/[11]Database!$B$2</f>
        <v>1.9114812572433988</v>
      </c>
      <c r="AH49">
        <f>[11]Database!$D48/[11]Database!$D$2/(D49/$D$3)</f>
        <v>1.767011410497231</v>
      </c>
      <c r="AI49">
        <f t="shared" si="4"/>
        <v>1.6543730832345316</v>
      </c>
      <c r="AJ49">
        <f>([11]Database!$C48/[11]Database!$C$2)/($D49/$D$3)</f>
        <v>0.96117935565721069</v>
      </c>
      <c r="AK49">
        <f t="shared" si="12"/>
        <v>0.96214595314772278</v>
      </c>
      <c r="AL49">
        <f t="shared" si="6"/>
        <v>-3.1339576382071965E-2</v>
      </c>
      <c r="AM49">
        <f t="shared" si="7"/>
        <v>-4.5579673186710856E-3</v>
      </c>
      <c r="AN49" s="8">
        <f>[12]Datos!$D49/$D49</f>
        <v>4516312.6108002756</v>
      </c>
      <c r="AO49" s="8">
        <f t="shared" si="8"/>
        <v>1.1002487156158258E-2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s="1">
        <v>40878</v>
      </c>
      <c r="B50" s="6">
        <f>[1]Quarterly!$B261</f>
        <v>17222.582999999999</v>
      </c>
      <c r="C50">
        <f>[1]Quarterly!$C261</f>
        <v>1.1230490567579965E-2</v>
      </c>
      <c r="D50">
        <f>[2]Quarterly!$B261</f>
        <v>227.22300000000001</v>
      </c>
      <c r="E50">
        <f>[2]Quarterly!$C261</f>
        <v>2.76261380336007E-3</v>
      </c>
      <c r="F50">
        <v>-1.4624081685704624E-2</v>
      </c>
      <c r="G50">
        <f t="shared" si="2"/>
        <v>-2.477233426117123E-3</v>
      </c>
      <c r="H50">
        <f>[14]Sheet1!$B37/100</f>
        <v>1.6249093434343432E-2</v>
      </c>
      <c r="I50">
        <v>2.94566008944849E-3</v>
      </c>
      <c r="J50">
        <f t="shared" si="10"/>
        <v>3.3514440863314565E-2</v>
      </c>
      <c r="K50">
        <f>[3]Hoja2!$I$17</f>
        <v>7.374055570454896E-3</v>
      </c>
      <c r="L50" s="7">
        <f>[4]Hoja1!$B50</f>
        <v>174484.82279999999</v>
      </c>
      <c r="M50">
        <f>[5]Hoja1!$G50</f>
        <v>7.3192357041231837E-3</v>
      </c>
      <c r="N50">
        <f>[5]Hoja1!$H50</f>
        <v>1.6570057635018509E-2</v>
      </c>
      <c r="O50">
        <f>[5]Hoja1!$I50</f>
        <v>8.7407362656750642E-3</v>
      </c>
      <c r="P50">
        <f>[5]Hoja1!$J50</f>
        <v>2.8390405089827597E-2</v>
      </c>
      <c r="Q50">
        <f>[5]Hoja1!$K50</f>
        <v>4.3360160301784356E-2</v>
      </c>
      <c r="R50">
        <f>'[6]Inflation Quarterly and SA'!$F53</f>
        <v>76.583372147111504</v>
      </c>
      <c r="S50">
        <f t="shared" si="3"/>
        <v>1.0595281923633681E-2</v>
      </c>
      <c r="T50">
        <f>'[7]Inflation Quarterly and SA'!$C53</f>
        <v>8.7643654210081134E-3</v>
      </c>
      <c r="U50">
        <f>'[7]Inflation Quarterly and SA'!$D53</f>
        <v>1.4072527964835269E-2</v>
      </c>
      <c r="V50">
        <f>'[7]Inflation Quarterly and SA'!$E53</f>
        <v>1.4105133667903447E-2</v>
      </c>
      <c r="W50">
        <f>[8]Sheet1!$B49/100</f>
        <v>7.4170712131904626E-3</v>
      </c>
      <c r="X50" s="4">
        <f>'[9]Final database'!$C57/100</f>
        <v>4.5923913043478259E-2</v>
      </c>
      <c r="Y50" s="10">
        <v>4.8714639305412699E-2</v>
      </c>
      <c r="Z50">
        <f>'[10]Final database'!$C53</f>
        <v>7.0881205150102211E-2</v>
      </c>
      <c r="AA50">
        <f>'[10]Final database'!$B53</f>
        <v>1920.1523913043477</v>
      </c>
      <c r="AB50">
        <f t="shared" si="11"/>
        <v>1383.9613765229451</v>
      </c>
      <c r="AC50">
        <f t="shared" si="5"/>
        <v>6.2581288035692628E-2</v>
      </c>
      <c r="AD50">
        <f>[15]Hoja1!$B45</f>
        <v>74.5596033668986</v>
      </c>
      <c r="AE50">
        <f t="shared" si="9"/>
        <v>8.4123364428858594E-3</v>
      </c>
      <c r="AF50" s="9">
        <f>[13]Sheet1!$G50</f>
        <v>-1.3627144102109079E-2</v>
      </c>
      <c r="AG50">
        <f>[11]Database!$B49/[11]Database!$B$2</f>
        <v>1.8798128451725062</v>
      </c>
      <c r="AH50">
        <f>[11]Database!$D49/[11]Database!$D$2/(D50/$D$3)</f>
        <v>1.7763204784174766</v>
      </c>
      <c r="AI50">
        <f t="shared" si="4"/>
        <v>1.6636821511547772</v>
      </c>
      <c r="AJ50">
        <f>([11]Database!$C49/[11]Database!$C$2)/($D50/$D$3)</f>
        <v>0.95291742708325311</v>
      </c>
      <c r="AK50">
        <f t="shared" si="12"/>
        <v>0.9538840245737652</v>
      </c>
      <c r="AL50">
        <f t="shared" si="6"/>
        <v>5.6269459498490271E-3</v>
      </c>
      <c r="AM50">
        <f t="shared" si="7"/>
        <v>-8.5869805375453634E-3</v>
      </c>
      <c r="AN50" s="8">
        <f>[12]Datos!$D50/$D50</f>
        <v>4463259.5301274955</v>
      </c>
      <c r="AO50" s="8">
        <f t="shared" si="8"/>
        <v>-1.174699035357063E-2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s="1">
        <v>40969</v>
      </c>
      <c r="B51" s="6">
        <f>[1]Quarterly!$B262</f>
        <v>17367.009999999998</v>
      </c>
      <c r="C51">
        <f>[1]Quarterly!$C262</f>
        <v>8.3859081997166296E-3</v>
      </c>
      <c r="D51">
        <f>[2]Quarterly!$B262</f>
        <v>228.80699999999999</v>
      </c>
      <c r="E51">
        <f>[2]Quarterly!$C262</f>
        <v>6.9711252822115544E-3</v>
      </c>
      <c r="F51">
        <v>-1.4191875699495283E-2</v>
      </c>
      <c r="G51">
        <f t="shared" si="2"/>
        <v>-2.0450274399077817E-3</v>
      </c>
      <c r="H51">
        <f>[14]Sheet1!$B38/100</f>
        <v>1.3033531818181817E-2</v>
      </c>
      <c r="I51">
        <v>-1.3793178006690399E-4</v>
      </c>
      <c r="J51">
        <f t="shared" si="10"/>
        <v>3.033686419720838E-2</v>
      </c>
      <c r="K51">
        <f>[3]Hoja2!$I$17</f>
        <v>7.374055570454896E-3</v>
      </c>
      <c r="L51" s="7">
        <f>[4]Hoja1!$B51</f>
        <v>177206.10930000001</v>
      </c>
      <c r="M51">
        <f>[5]Hoja1!$G51</f>
        <v>1.559612152123524E-2</v>
      </c>
      <c r="N51">
        <f>[5]Hoja1!$H51</f>
        <v>1.320574880685732E-2</v>
      </c>
      <c r="O51">
        <f>[5]Hoja1!$I51</f>
        <v>-2.7292948556021046E-2</v>
      </c>
      <c r="P51">
        <f>[5]Hoja1!$J51</f>
        <v>3.8555216549515547E-2</v>
      </c>
      <c r="Q51">
        <f>[5]Hoja1!$K51</f>
        <v>1.5735761517056357E-2</v>
      </c>
      <c r="R51">
        <f>'[6]Inflation Quarterly and SA'!$F54</f>
        <v>77.006163802943206</v>
      </c>
      <c r="S51">
        <f t="shared" si="3"/>
        <v>5.5206717069020694E-3</v>
      </c>
      <c r="T51">
        <f>'[7]Inflation Quarterly and SA'!$C54</f>
        <v>6.4233654694816344E-3</v>
      </c>
      <c r="U51">
        <f>'[7]Inflation Quarterly and SA'!$D54</f>
        <v>2.2587812368235483E-4</v>
      </c>
      <c r="V51">
        <f>'[7]Inflation Quarterly and SA'!$E54</f>
        <v>1.1301165555733128E-2</v>
      </c>
      <c r="W51">
        <f>[8]Sheet1!$B50/100</f>
        <v>7.4170712131904626E-3</v>
      </c>
      <c r="X51" s="4">
        <f>'[9]Final database'!$C58/100</f>
        <v>5.0109890109890108E-2</v>
      </c>
      <c r="Y51" s="10">
        <v>4.8714639305412699E-2</v>
      </c>
      <c r="Z51">
        <f>'[10]Final database'!$C54</f>
        <v>-6.1956778939613155E-2</v>
      </c>
      <c r="AA51">
        <f>'[10]Final database'!$B54</f>
        <v>1801.1859340659346</v>
      </c>
      <c r="AB51">
        <f t="shared" si="11"/>
        <v>1300.0882505390052</v>
      </c>
      <c r="AC51">
        <f t="shared" si="5"/>
        <v>-6.0603660916218716E-2</v>
      </c>
      <c r="AD51">
        <f>[15]Hoja1!$B46</f>
        <v>75.391920371192597</v>
      </c>
      <c r="AE51">
        <f t="shared" si="9"/>
        <v>1.1163109334129118E-2</v>
      </c>
      <c r="AF51" s="9">
        <f>[13]Sheet1!$G51</f>
        <v>-2.1847603433972074E-3</v>
      </c>
      <c r="AG51">
        <f>[11]Database!$B50/[11]Database!$B$2</f>
        <v>1.9757516082797708</v>
      </c>
      <c r="AH51">
        <f>[11]Database!$D50/[11]Database!$D$2/(D51/$D$3)</f>
        <v>1.8140022679328893</v>
      </c>
      <c r="AI51">
        <f t="shared" si="4"/>
        <v>1.7013639406701899</v>
      </c>
      <c r="AJ51">
        <f>([11]Database!$C50/[11]Database!$C$2)/($D51/$D$3)</f>
        <v>0.95173088843451992</v>
      </c>
      <c r="AK51">
        <f t="shared" si="12"/>
        <v>0.95269748592503201</v>
      </c>
      <c r="AL51">
        <f t="shared" si="6"/>
        <v>2.2649632617178339E-2</v>
      </c>
      <c r="AM51">
        <f t="shared" si="7"/>
        <v>-1.2439024222712369E-3</v>
      </c>
      <c r="AN51" s="8">
        <f>[12]Datos!$D51/$D51</f>
        <v>4278769.936873558</v>
      </c>
      <c r="AO51" s="8">
        <f t="shared" si="8"/>
        <v>-4.1335170408221211E-2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s="1">
        <v>41061</v>
      </c>
      <c r="B52" s="6">
        <f>[1]Quarterly!$B263</f>
        <v>17444.525000000001</v>
      </c>
      <c r="C52">
        <f>[1]Quarterly!$C263</f>
        <v>4.463347461653111E-3</v>
      </c>
      <c r="D52">
        <f>[2]Quarterly!$B263</f>
        <v>228.524</v>
      </c>
      <c r="E52">
        <f>[2]Quarterly!$C263</f>
        <v>-1.2368502711892493E-3</v>
      </c>
      <c r="F52">
        <v>-1.2034372959190126E-2</v>
      </c>
      <c r="G52">
        <f t="shared" si="2"/>
        <v>1.1247530039737441E-4</v>
      </c>
      <c r="H52">
        <f>[14]Sheet1!$B39/100</f>
        <v>1.3215842305037962E-2</v>
      </c>
      <c r="I52">
        <v>1.4418962962655101E-4</v>
      </c>
      <c r="J52">
        <f t="shared" si="10"/>
        <v>3.062758438534785E-2</v>
      </c>
      <c r="K52">
        <f>[3]Hoja2!$I$17</f>
        <v>7.374055570454896E-3</v>
      </c>
      <c r="L52" s="7">
        <f>[4]Hoja1!$B52</f>
        <v>177865.05869999999</v>
      </c>
      <c r="M52">
        <f>[5]Hoja1!$G52</f>
        <v>3.7185478683718909E-3</v>
      </c>
      <c r="N52">
        <f>[5]Hoja1!$H52</f>
        <v>1.0514088665567689E-2</v>
      </c>
      <c r="O52">
        <f>[5]Hoja1!$I52</f>
        <v>3.9823540143705261E-2</v>
      </c>
      <c r="P52">
        <f>[5]Hoja1!$J52</f>
        <v>-4.197029755350612E-2</v>
      </c>
      <c r="Q52">
        <f>[5]Hoja1!$K52</f>
        <v>1.4606538207061481E-2</v>
      </c>
      <c r="R52">
        <f>'[6]Inflation Quarterly and SA'!$F55</f>
        <v>77.483240141224996</v>
      </c>
      <c r="S52">
        <f t="shared" si="3"/>
        <v>6.1953006710295799E-3</v>
      </c>
      <c r="T52">
        <f>'[7]Inflation Quarterly and SA'!$C55</f>
        <v>6.8396587722598934E-3</v>
      </c>
      <c r="U52">
        <f>'[7]Inflation Quarterly and SA'!$D55</f>
        <v>6.1580052045622224E-3</v>
      </c>
      <c r="V52">
        <f>'[7]Inflation Quarterly and SA'!$E55</f>
        <v>2.0811344152611433E-3</v>
      </c>
      <c r="W52">
        <f>[8]Sheet1!$B51/100</f>
        <v>7.4170712131904626E-3</v>
      </c>
      <c r="X52" s="4">
        <f>'[9]Final database'!$C59/100</f>
        <v>5.2499999999999998E-2</v>
      </c>
      <c r="Y52" s="10">
        <v>4.8714639305412699E-2</v>
      </c>
      <c r="Z52">
        <f>'[10]Final database'!$C55</f>
        <v>-8.0073616942979431E-3</v>
      </c>
      <c r="AA52">
        <f>'[10]Final database'!$B55</f>
        <v>1786.7631868131868</v>
      </c>
      <c r="AB52">
        <f t="shared" si="11"/>
        <v>1280.1519091491646</v>
      </c>
      <c r="AC52">
        <f t="shared" si="5"/>
        <v>-1.5334606232750181E-2</v>
      </c>
      <c r="AD52">
        <f>[15]Hoja1!$B47</f>
        <v>76.124054876807705</v>
      </c>
      <c r="AE52">
        <f t="shared" si="9"/>
        <v>9.7110473113091178E-3</v>
      </c>
      <c r="AF52" s="9">
        <f>[13]Sheet1!$G52</f>
        <v>2.5602742476158458E-3</v>
      </c>
      <c r="AG52">
        <f>[11]Database!$B51/[11]Database!$B$2</f>
        <v>1.6430298879765515</v>
      </c>
      <c r="AH52">
        <f>[11]Database!$D51/[11]Database!$D$2/(D52/$D$3)</f>
        <v>1.6826984930197606</v>
      </c>
      <c r="AI52">
        <f t="shared" si="4"/>
        <v>1.5700601657570612</v>
      </c>
      <c r="AJ52">
        <f>([11]Database!$C51/[11]Database!$C$2)/($D52/$D$3)</f>
        <v>0.96850613517377915</v>
      </c>
      <c r="AK52">
        <f t="shared" si="12"/>
        <v>0.96947273266429124</v>
      </c>
      <c r="AL52">
        <f t="shared" si="6"/>
        <v>-7.7175595282339415E-2</v>
      </c>
      <c r="AM52">
        <f t="shared" si="7"/>
        <v>1.760815682532324E-2</v>
      </c>
      <c r="AN52" s="8">
        <f>[12]Datos!$D52/$D52</f>
        <v>4479891.2302354677</v>
      </c>
      <c r="AO52" s="8">
        <f t="shared" si="8"/>
        <v>4.7004465378866822E-2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s="1">
        <v>41153</v>
      </c>
      <c r="B53" s="6">
        <f>[1]Quarterly!$B264</f>
        <v>17469.650000000001</v>
      </c>
      <c r="C53">
        <f>[1]Quarterly!$C264</f>
        <v>1.4402799732293747E-3</v>
      </c>
      <c r="D53">
        <f>[2]Quarterly!$B264</f>
        <v>231.01499999999999</v>
      </c>
      <c r="E53">
        <f>[2]Quarterly!$C264</f>
        <v>1.0900386830267284E-2</v>
      </c>
      <c r="F53">
        <v>-1.2659691527456076E-2</v>
      </c>
      <c r="G53">
        <f t="shared" si="2"/>
        <v>-5.1284326786857348E-4</v>
      </c>
      <c r="H53">
        <f>[14]Sheet1!$B40/100</f>
        <v>1.1528417068511199E-2</v>
      </c>
      <c r="I53">
        <v>-1.4778957453233301E-3</v>
      </c>
      <c r="J53">
        <f t="shared" si="10"/>
        <v>2.8956059470254925E-2</v>
      </c>
      <c r="K53">
        <f>[3]Hoja2!$I$17</f>
        <v>7.374055570454896E-3</v>
      </c>
      <c r="L53" s="7">
        <f>[4]Hoja1!$B53</f>
        <v>177039.98920000001</v>
      </c>
      <c r="M53">
        <f>[5]Hoja1!$G53</f>
        <v>-4.6387385247577129E-3</v>
      </c>
      <c r="N53">
        <f>[5]Hoja1!$H53</f>
        <v>1.2811443413368151E-2</v>
      </c>
      <c r="O53">
        <f>[5]Hoja1!$I53</f>
        <v>4.9695933878490806E-4</v>
      </c>
      <c r="P53">
        <f>[5]Hoja1!$J53</f>
        <v>4.6945199711288188E-2</v>
      </c>
      <c r="Q53">
        <f>[5]Hoja1!$K53</f>
        <v>2.5801736067152525E-2</v>
      </c>
      <c r="R53">
        <f>'[6]Inflation Quarterly and SA'!$F56</f>
        <v>78.098938055347205</v>
      </c>
      <c r="S53">
        <f t="shared" si="3"/>
        <v>7.9462076314826824E-3</v>
      </c>
      <c r="T53">
        <f>'[7]Inflation Quarterly and SA'!$C56</f>
        <v>7.5617719517644399E-3</v>
      </c>
      <c r="U53">
        <f>'[7]Inflation Quarterly and SA'!$D56</f>
        <v>6.969518355815163E-3</v>
      </c>
      <c r="V53">
        <f>'[7]Inflation Quarterly and SA'!$E56</f>
        <v>7.434501957074513E-3</v>
      </c>
      <c r="W53">
        <f>[8]Sheet1!$B52/100</f>
        <v>7.4170712131904626E-3</v>
      </c>
      <c r="X53" s="4">
        <f>'[9]Final database'!$C60/100</f>
        <v>4.9836956521739133E-2</v>
      </c>
      <c r="Y53" s="10">
        <v>4.8714639305412699E-2</v>
      </c>
      <c r="Z53">
        <f>'[10]Final database'!$C56</f>
        <v>5.8998281771804884E-3</v>
      </c>
      <c r="AA53">
        <f>'[10]Final database'!$B56</f>
        <v>1797.3047826086961</v>
      </c>
      <c r="AB53">
        <f t="shared" si="11"/>
        <v>1291.4787056119592</v>
      </c>
      <c r="AC53">
        <f t="shared" si="5"/>
        <v>8.8480096634178107E-3</v>
      </c>
      <c r="AD53">
        <f>[15]Hoja1!$B48</f>
        <v>76.898075728923004</v>
      </c>
      <c r="AE53">
        <f t="shared" si="9"/>
        <v>1.0167887842652323E-2</v>
      </c>
      <c r="AF53" s="9">
        <f>[13]Sheet1!$G53</f>
        <v>8.216850820825794E-4</v>
      </c>
      <c r="AG53">
        <f>[11]Database!$B52/[11]Database!$B$2</f>
        <v>1.7312414944362857</v>
      </c>
      <c r="AH53">
        <f>[11]Database!$D52/[11]Database!$D$2/(D53/$D$3)</f>
        <v>1.5213711636618694</v>
      </c>
      <c r="AI53">
        <f t="shared" si="4"/>
        <v>1.40873283639917</v>
      </c>
      <c r="AJ53">
        <f>([11]Database!$C52/[11]Database!$C$2)/($D53/$D$3)</f>
        <v>0.9395738550417595</v>
      </c>
      <c r="AK53">
        <f t="shared" si="12"/>
        <v>0.94054045253227159</v>
      </c>
      <c r="AL53">
        <f t="shared" si="6"/>
        <v>-0.10275232304878035</v>
      </c>
      <c r="AM53">
        <f t="shared" si="7"/>
        <v>-2.9843314986805591E-2</v>
      </c>
      <c r="AN53" s="8">
        <f>[12]Datos!$D53/$D53</f>
        <v>4274955.2708385605</v>
      </c>
      <c r="AO53" s="8">
        <f t="shared" si="8"/>
        <v>-4.5745744453294601E-2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s="1">
        <v>41244</v>
      </c>
      <c r="B54" s="6">
        <f>[1]Quarterly!$B265</f>
        <v>17489.851999999999</v>
      </c>
      <c r="C54">
        <f>[1]Quarterly!$C265</f>
        <v>1.1564055376036553E-3</v>
      </c>
      <c r="D54">
        <f>[2]Quarterly!$B265</f>
        <v>231.221</v>
      </c>
      <c r="E54">
        <f>[2]Quarterly!$C265</f>
        <v>8.9171698807444244E-4</v>
      </c>
      <c r="F54">
        <v>-1.397240762183986E-2</v>
      </c>
      <c r="G54">
        <f t="shared" si="2"/>
        <v>-1.8255593622523575E-3</v>
      </c>
      <c r="H54">
        <f>[14]Sheet1!$B41/100</f>
        <v>9.9811112993286894E-3</v>
      </c>
      <c r="I54">
        <v>-2.99673808728727E-3</v>
      </c>
      <c r="J54">
        <f t="shared" si="10"/>
        <v>2.7390924332550304E-2</v>
      </c>
      <c r="K54">
        <f>[3]Hoja2!$I$17</f>
        <v>7.374055570454896E-3</v>
      </c>
      <c r="L54" s="7">
        <f>[4]Hoja1!$B54</f>
        <v>179303.84280000001</v>
      </c>
      <c r="M54">
        <f>[5]Hoja1!$G54</f>
        <v>1.2787244340839665E-2</v>
      </c>
      <c r="N54">
        <f>[5]Hoja1!$H54</f>
        <v>1.0503135396507268E-2</v>
      </c>
      <c r="O54">
        <f>[5]Hoja1!$I54</f>
        <v>-1.2022406938370644E-2</v>
      </c>
      <c r="P54">
        <f>[5]Hoja1!$J54</f>
        <v>-3.6873476590796872E-2</v>
      </c>
      <c r="Q54">
        <f>[5]Hoja1!$K54</f>
        <v>-1.0955490269051404E-2</v>
      </c>
      <c r="R54">
        <f>'[6]Inflation Quarterly and SA'!$F57</f>
        <v>78.461455258328996</v>
      </c>
      <c r="S54">
        <f t="shared" si="3"/>
        <v>4.6417686591959662E-3</v>
      </c>
      <c r="T54">
        <f>'[7]Inflation Quarterly and SA'!$C57</f>
        <v>6.5654070077902915E-3</v>
      </c>
      <c r="U54">
        <f>'[7]Inflation Quarterly and SA'!$D57</f>
        <v>2.1368068683400576E-3</v>
      </c>
      <c r="V54">
        <f>'[7]Inflation Quarterly and SA'!$E57</f>
        <v>1.9433259896952659E-3</v>
      </c>
      <c r="W54">
        <f>[8]Sheet1!$B53/100</f>
        <v>7.4170712131904626E-3</v>
      </c>
      <c r="X54" s="4">
        <f>'[9]Final database'!$C61/100</f>
        <v>4.6304347826086951E-2</v>
      </c>
      <c r="Y54" s="10">
        <v>4.8714639305412699E-2</v>
      </c>
      <c r="Z54">
        <f>'[10]Final database'!$C57</f>
        <v>4.7301502902534764E-3</v>
      </c>
      <c r="AA54">
        <f>'[10]Final database'!$B57</f>
        <v>1805.8063043478267</v>
      </c>
      <c r="AB54">
        <f t="shared" si="11"/>
        <v>1292.7440560435332</v>
      </c>
      <c r="AC54">
        <f t="shared" si="5"/>
        <v>9.7976871478833161E-4</v>
      </c>
      <c r="AD54">
        <f>[15]Hoja1!$B49</f>
        <v>77.821855499204901</v>
      </c>
      <c r="AE54">
        <f t="shared" si="9"/>
        <v>1.2013041438622585E-2</v>
      </c>
      <c r="AF54" s="9">
        <f>[13]Sheet1!$G54</f>
        <v>7.0869529616324201E-5</v>
      </c>
      <c r="AG54">
        <f>[11]Database!$B53/[11]Database!$B$2</f>
        <v>1.7037592898261751</v>
      </c>
      <c r="AH54">
        <f>[11]Database!$D53/[11]Database!$D$2/(D54/$D$3)</f>
        <v>1.5880414360342134</v>
      </c>
      <c r="AI54">
        <f t="shared" si="4"/>
        <v>1.475403108771514</v>
      </c>
      <c r="AJ54">
        <f>([11]Database!$C53/[11]Database!$C$2)/($D54/$D$3)</f>
        <v>0.9479078269294462</v>
      </c>
      <c r="AK54">
        <f t="shared" si="12"/>
        <v>0.94887442441995828</v>
      </c>
      <c r="AL54">
        <f t="shared" si="6"/>
        <v>4.7326413248631516E-2</v>
      </c>
      <c r="AM54">
        <f t="shared" si="7"/>
        <v>8.860833008562885E-3</v>
      </c>
      <c r="AN54" s="8">
        <f>[12]Datos!$D54/$D54</f>
        <v>4235368.031721496</v>
      </c>
      <c r="AO54" s="8">
        <f t="shared" si="8"/>
        <v>-9.2602697827289804E-3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s="1">
        <v>41334</v>
      </c>
      <c r="B55" s="6">
        <f>[1]Quarterly!$B266</f>
        <v>17662.400000000001</v>
      </c>
      <c r="C55">
        <f>[1]Quarterly!$C266</f>
        <v>9.8656066386384467E-3</v>
      </c>
      <c r="D55">
        <f>[2]Quarterly!$B266</f>
        <v>232.28200000000001</v>
      </c>
      <c r="E55">
        <f>[2]Quarterly!$C266</f>
        <v>4.5886835538295756E-3</v>
      </c>
      <c r="F55">
        <v>-1.4068987846870152E-2</v>
      </c>
      <c r="G55">
        <f t="shared" si="2"/>
        <v>-1.9221395872826494E-3</v>
      </c>
      <c r="H55">
        <f>[14]Sheet1!$B42/100</f>
        <v>9.5544490269151138E-3</v>
      </c>
      <c r="I55">
        <v>-3.43329289379515E-3</v>
      </c>
      <c r="J55">
        <f t="shared" si="10"/>
        <v>2.694106377209482E-2</v>
      </c>
      <c r="K55">
        <f>[3]Hoja2!$I$17</f>
        <v>7.374055570454896E-3</v>
      </c>
      <c r="L55" s="7">
        <f>[4]Hoja1!$B55</f>
        <v>181877.11170000001</v>
      </c>
      <c r="M55">
        <f>[5]Hoja1!$G55</f>
        <v>1.43514431136329E-2</v>
      </c>
      <c r="N55">
        <f>[5]Hoja1!$H55</f>
        <v>1.6219072653357092E-2</v>
      </c>
      <c r="O55">
        <f>[5]Hoja1!$I55</f>
        <v>7.2669641248753525E-2</v>
      </c>
      <c r="P55">
        <f>[5]Hoja1!$J55</f>
        <v>9.1630828420528054E-3</v>
      </c>
      <c r="Q55">
        <f>[5]Hoja1!$K55</f>
        <v>4.1428275535775105E-2</v>
      </c>
      <c r="R55">
        <f>'[6]Inflation Quarterly and SA'!$F58</f>
        <v>78.478061929362497</v>
      </c>
      <c r="S55">
        <f t="shared" si="3"/>
        <v>2.1165387487176446E-4</v>
      </c>
      <c r="T55">
        <f>'[7]Inflation Quarterly and SA'!$C58</f>
        <v>5.2506477370730664E-3</v>
      </c>
      <c r="U55">
        <f>'[7]Inflation Quarterly and SA'!$D58</f>
        <v>-8.9205554011537735E-3</v>
      </c>
      <c r="V55">
        <f>'[7]Inflation Quarterly and SA'!$E58</f>
        <v>-2.7656124541589611E-3</v>
      </c>
      <c r="W55">
        <f>[8]Sheet1!$B54/100</f>
        <v>7.4170712131904626E-3</v>
      </c>
      <c r="X55" s="4">
        <f>'[9]Final database'!$C62/100</f>
        <v>3.9472222222222221E-2</v>
      </c>
      <c r="Y55" s="10">
        <v>4.8714639305412699E-2</v>
      </c>
      <c r="Z55">
        <f>'[10]Final database'!$C58</f>
        <v>-8.006072093185268E-3</v>
      </c>
      <c r="AA55">
        <f>'[10]Final database'!$B58</f>
        <v>1791.3488888888894</v>
      </c>
      <c r="AB55">
        <f t="shared" si="11"/>
        <v>1288.0061438641515</v>
      </c>
      <c r="AC55">
        <f t="shared" si="5"/>
        <v>-3.665004033267194E-3</v>
      </c>
      <c r="AD55">
        <f>[15]Hoja1!$B50</f>
        <v>77.583489340134307</v>
      </c>
      <c r="AE55">
        <f t="shared" si="9"/>
        <v>-3.0629719317477599E-3</v>
      </c>
      <c r="AF55" s="9">
        <f>[13]Sheet1!$G55</f>
        <v>8.5609032526301476E-4</v>
      </c>
      <c r="AG55">
        <f>[11]Database!$B54/[11]Database!$B$2</f>
        <v>1.6878229189380716</v>
      </c>
      <c r="AH55">
        <f>[11]Database!$D54/[11]Database!$D$2/(D55/$D$3)</f>
        <v>1.5919866396057456</v>
      </c>
      <c r="AI55">
        <f t="shared" si="4"/>
        <v>1.4793483123430462</v>
      </c>
      <c r="AJ55">
        <f>([11]Database!$C54/[11]Database!$C$2)/($D55/$D$3)</f>
        <v>0.95283937180800105</v>
      </c>
      <c r="AK55">
        <f t="shared" si="12"/>
        <v>0.95380596929851313</v>
      </c>
      <c r="AL55">
        <f t="shared" si="6"/>
        <v>2.6739835019171654E-3</v>
      </c>
      <c r="AM55">
        <f t="shared" si="7"/>
        <v>5.1972576682837168E-3</v>
      </c>
      <c r="AN55" s="8">
        <f>[12]Datos!$D55/$D55</f>
        <v>4409535.7995220032</v>
      </c>
      <c r="AO55" s="8">
        <f t="shared" si="8"/>
        <v>4.112222751270922E-2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s="1">
        <v>41426</v>
      </c>
      <c r="B56" s="6">
        <f>[1]Quarterly!$B267</f>
        <v>17709.670999999998</v>
      </c>
      <c r="C56">
        <f>[1]Quarterly!$C267</f>
        <v>2.6763633481292626E-3</v>
      </c>
      <c r="D56">
        <f>[2]Quarterly!$B267</f>
        <v>232.44499999999999</v>
      </c>
      <c r="E56">
        <f>[2]Quarterly!$C267</f>
        <v>7.0173323804678667E-4</v>
      </c>
      <c r="F56">
        <v>-1.2540718627501207E-2</v>
      </c>
      <c r="G56">
        <f t="shared" si="2"/>
        <v>-3.93870367913704E-4</v>
      </c>
      <c r="H56">
        <f>[14]Sheet1!$B43/100</f>
        <v>1.0434094822134386E-2</v>
      </c>
      <c r="I56">
        <v>-2.6015037010722998E-3</v>
      </c>
      <c r="J56">
        <f t="shared" si="10"/>
        <v>2.779820506762265E-2</v>
      </c>
      <c r="K56">
        <f>[3]Hoja2!$I$17</f>
        <v>7.374055570454896E-3</v>
      </c>
      <c r="L56" s="7">
        <f>[4]Hoja1!$B56</f>
        <v>187148.22099999999</v>
      </c>
      <c r="M56">
        <f>[5]Hoja1!$G56</f>
        <v>2.898170776262643E-2</v>
      </c>
      <c r="N56">
        <f>[5]Hoja1!$H56</f>
        <v>1.6675919265434658E-2</v>
      </c>
      <c r="O56">
        <f>[5]Hoja1!$I56</f>
        <v>-1.2156896113645899E-2</v>
      </c>
      <c r="P56">
        <f>[5]Hoja1!$J56</f>
        <v>6.7689169905642999E-2</v>
      </c>
      <c r="Q56">
        <f>[5]Hoja1!$K56</f>
        <v>3.4233723054654552E-2</v>
      </c>
      <c r="R56">
        <f>'[6]Inflation Quarterly and SA'!$F59</f>
        <v>79.143920012437206</v>
      </c>
      <c r="S56">
        <f t="shared" si="3"/>
        <v>8.484639741410005E-3</v>
      </c>
      <c r="T56">
        <f>'[7]Inflation Quarterly and SA'!$C59</f>
        <v>6.6104300457461296E-3</v>
      </c>
      <c r="U56">
        <f>'[7]Inflation Quarterly and SA'!$D59</f>
        <v>3.6211010873477001E-3</v>
      </c>
      <c r="V56">
        <f>'[7]Inflation Quarterly and SA'!$E59</f>
        <v>1.7589146549080725E-2</v>
      </c>
      <c r="W56">
        <f>[8]Sheet1!$B55/100</f>
        <v>7.4170712131904626E-3</v>
      </c>
      <c r="X56" s="4">
        <f>'[9]Final database'!$C63/100</f>
        <v>3.2500000000000001E-2</v>
      </c>
      <c r="Y56" s="10">
        <v>4.8714639305412699E-2</v>
      </c>
      <c r="Z56">
        <f>'[10]Final database'!$C59</f>
        <v>3.9722237403190253E-2</v>
      </c>
      <c r="AA56">
        <f>'[10]Final database'!$B59</f>
        <v>1862.5052747252751</v>
      </c>
      <c r="AB56">
        <f t="shared" si="11"/>
        <v>1328.833693659345</v>
      </c>
      <c r="AC56">
        <f t="shared" si="5"/>
        <v>3.1698257022832799E-2</v>
      </c>
      <c r="AD56">
        <f>[15]Hoja1!$B51</f>
        <v>78.876879587482406</v>
      </c>
      <c r="AE56">
        <f t="shared" si="9"/>
        <v>1.6670947109348688E-2</v>
      </c>
      <c r="AF56" s="9">
        <f>[13]Sheet1!$G56</f>
        <v>-6.1933668594945646E-3</v>
      </c>
      <c r="AG56">
        <f>[11]Database!$B55/[11]Database!$B$2</f>
        <v>1.6148845538567402</v>
      </c>
      <c r="AH56">
        <f>[11]Database!$D55/[11]Database!$D$2/(D56/$D$3)</f>
        <v>1.4823869804579177</v>
      </c>
      <c r="AI56">
        <f t="shared" si="4"/>
        <v>1.3697486531952183</v>
      </c>
      <c r="AJ56">
        <f>([11]Database!$C55/[11]Database!$C$2)/($D56/$D$3)</f>
        <v>0.9456435767281256</v>
      </c>
      <c r="AK56">
        <f t="shared" si="12"/>
        <v>0.94661017421863769</v>
      </c>
      <c r="AL56">
        <f t="shared" si="6"/>
        <v>-7.4086446196190203E-2</v>
      </c>
      <c r="AM56">
        <f t="shared" si="7"/>
        <v>-7.5442965461494094E-3</v>
      </c>
      <c r="AN56" s="8">
        <f>[12]Datos!$D56/$D56</f>
        <v>5055251.6324505154</v>
      </c>
      <c r="AO56" s="8">
        <f t="shared" si="8"/>
        <v>0.1464362378004751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s="1">
        <v>41518</v>
      </c>
      <c r="B57" s="6">
        <f>[1]Quarterly!$B268</f>
        <v>17860.45</v>
      </c>
      <c r="C57">
        <f>[1]Quarterly!$C268</f>
        <v>8.5139356908439101E-3</v>
      </c>
      <c r="D57">
        <f>[2]Quarterly!$B268</f>
        <v>233.54400000000001</v>
      </c>
      <c r="E57">
        <f>[2]Quarterly!$C268</f>
        <v>4.7280001720837461E-3</v>
      </c>
      <c r="F57">
        <v>-1.6636745542311052E-2</v>
      </c>
      <c r="G57">
        <f t="shared" si="2"/>
        <v>-4.4898972827235491E-3</v>
      </c>
      <c r="H57">
        <f>[14]Sheet1!$B44/100</f>
        <v>1.3008320553359685E-2</v>
      </c>
      <c r="I57">
        <v>-1.1056023728542599E-4</v>
      </c>
      <c r="J57">
        <f t="shared" si="10"/>
        <v>3.03650699972422E-2</v>
      </c>
      <c r="K57">
        <f>[3]Hoja2!$I$17</f>
        <v>7.374055570454896E-3</v>
      </c>
      <c r="L57" s="7">
        <f>[4]Hoja1!$B57</f>
        <v>188107.17379999999</v>
      </c>
      <c r="M57">
        <f>[5]Hoja1!$G57</f>
        <v>5.1240284031339733E-3</v>
      </c>
      <c r="N57">
        <f>[5]Hoja1!$H57</f>
        <v>6.7834662752384034E-3</v>
      </c>
      <c r="O57">
        <f>[5]Hoja1!$I57</f>
        <v>-6.6870169275847768E-3</v>
      </c>
      <c r="P57">
        <f>[5]Hoja1!$J57</f>
        <v>-2.4738071962865371E-2</v>
      </c>
      <c r="Q57">
        <f>[5]Hoja1!$K57</f>
        <v>1.6585809601427748E-2</v>
      </c>
      <c r="R57">
        <f>'[6]Inflation Quarterly and SA'!$F60</f>
        <v>79.869560088476803</v>
      </c>
      <c r="S57">
        <f t="shared" si="3"/>
        <v>9.1686142905931245E-3</v>
      </c>
      <c r="T57">
        <f>'[7]Inflation Quarterly and SA'!$C60</f>
        <v>8.6021608282436102E-3</v>
      </c>
      <c r="U57">
        <f>'[7]Inflation Quarterly and SA'!$D60</f>
        <v>1.5770129513809739E-2</v>
      </c>
      <c r="V57">
        <f>'[7]Inflation Quarterly and SA'!$E60</f>
        <v>4.6404638914010476E-4</v>
      </c>
      <c r="W57">
        <f>[8]Sheet1!$B56/100</f>
        <v>7.4170712131904626E-3</v>
      </c>
      <c r="X57" s="4">
        <f>'[9]Final database'!$C64/100</f>
        <v>3.2500000000000001E-2</v>
      </c>
      <c r="Y57" s="10">
        <v>4.8714639305412699E-2</v>
      </c>
      <c r="Z57">
        <f>'[10]Final database'!$C60</f>
        <v>2.4207312390299274E-2</v>
      </c>
      <c r="AA57">
        <f>'[10]Final database'!$B60</f>
        <v>1907.59152173913</v>
      </c>
      <c r="AB57">
        <f t="shared" si="11"/>
        <v>1355.0124136583115</v>
      </c>
      <c r="AC57">
        <f t="shared" si="5"/>
        <v>1.9700523943575909E-2</v>
      </c>
      <c r="AD57">
        <f>[15]Hoja1!$B52</f>
        <v>79.533397097756506</v>
      </c>
      <c r="AE57">
        <f t="shared" si="9"/>
        <v>8.3233200109793515E-3</v>
      </c>
      <c r="AF57" s="9">
        <f>[13]Sheet1!$G57</f>
        <v>-5.7692505974703545E-3</v>
      </c>
      <c r="AG57">
        <f>[11]Database!$B56/[11]Database!$B$2</f>
        <v>1.643476175459162</v>
      </c>
      <c r="AH57">
        <f>[11]Database!$D56/[11]Database!$D$2/(D57/$D$3)</f>
        <v>1.4967979329832539</v>
      </c>
      <c r="AI57">
        <f t="shared" si="4"/>
        <v>1.3841596057205545</v>
      </c>
      <c r="AJ57">
        <f>([11]Database!$C56/[11]Database!$C$2)/($D57/$D$3)</f>
        <v>0.93130010889397408</v>
      </c>
      <c r="AK57">
        <f t="shared" si="12"/>
        <v>0.93226670638448617</v>
      </c>
      <c r="AL57">
        <f t="shared" si="6"/>
        <v>1.0520873659353169E-2</v>
      </c>
      <c r="AM57">
        <f t="shared" si="7"/>
        <v>-1.5152454753606603E-2</v>
      </c>
      <c r="AN57" s="8">
        <f>[12]Datos!$D57/$D57</f>
        <v>4791532.3754638955</v>
      </c>
      <c r="AO57" s="8">
        <f t="shared" si="8"/>
        <v>-5.2167384763551872E-2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s="1">
        <v>41609</v>
      </c>
      <c r="B58" s="6">
        <f>[1]Quarterly!$B269</f>
        <v>18016.147000000001</v>
      </c>
      <c r="C58">
        <f>[1]Quarterly!$C269</f>
        <v>8.7174175342725757E-3</v>
      </c>
      <c r="D58">
        <f>[2]Quarterly!$B269</f>
        <v>234.71899999999999</v>
      </c>
      <c r="E58">
        <f>[2]Quarterly!$C269</f>
        <v>5.0311718562667807E-3</v>
      </c>
      <c r="F58">
        <v>-1.9947603033051792E-2</v>
      </c>
      <c r="G58">
        <f t="shared" si="2"/>
        <v>-7.8007547734642857E-3</v>
      </c>
      <c r="H58">
        <f>[14]Sheet1!$B45/100</f>
        <v>1.2442546976284583E-2</v>
      </c>
      <c r="I58">
        <v>-7.9087829078806297E-4</v>
      </c>
      <c r="J58">
        <f t="shared" si="10"/>
        <v>2.9664016529787007E-2</v>
      </c>
      <c r="K58">
        <f>[3]Hoja2!$I$17</f>
        <v>7.374055570454896E-3</v>
      </c>
      <c r="L58" s="7">
        <f>[4]Hoja1!$B58</f>
        <v>190806.49350000001</v>
      </c>
      <c r="M58">
        <f>[5]Hoja1!$G58</f>
        <v>1.4349903012577325E-2</v>
      </c>
      <c r="N58">
        <f>[5]Hoja1!$H58</f>
        <v>1.3928436984753434E-2</v>
      </c>
      <c r="O58">
        <f>[5]Hoja1!$I58</f>
        <v>9.3381026402984624E-2</v>
      </c>
      <c r="P58">
        <f>[5]Hoja1!$J58</f>
        <v>6.3799225195830367E-2</v>
      </c>
      <c r="Q58">
        <f>[5]Hoja1!$K58</f>
        <v>-1.7998914187364878E-3</v>
      </c>
      <c r="R58">
        <f>'[6]Inflation Quarterly and SA'!$F61</f>
        <v>80.011784386607204</v>
      </c>
      <c r="S58">
        <f t="shared" si="3"/>
        <v>1.780707167697626E-3</v>
      </c>
      <c r="T58">
        <f>'[7]Inflation Quarterly and SA'!$C61</f>
        <v>6.7583123156713665E-3</v>
      </c>
      <c r="U58">
        <f>'[7]Inflation Quarterly and SA'!$D61</f>
        <v>-1.1420160950717739E-2</v>
      </c>
      <c r="V58">
        <f>'[7]Inflation Quarterly and SA'!$E61</f>
        <v>-9.9913494946091141E-5</v>
      </c>
      <c r="W58">
        <f>[8]Sheet1!$B57/100</f>
        <v>7.4170712131904626E-3</v>
      </c>
      <c r="X58" s="4">
        <f>'[9]Final database'!$C65/100</f>
        <v>3.2500000000000001E-2</v>
      </c>
      <c r="Y58" s="10">
        <v>4.8714639305412699E-2</v>
      </c>
      <c r="Z58">
        <f>'[10]Final database'!$C61</f>
        <v>2.9338155864881976E-3</v>
      </c>
      <c r="AA58">
        <f>'[10]Final database'!$B61</f>
        <v>1913.1880434782609</v>
      </c>
      <c r="AB58">
        <f t="shared" si="11"/>
        <v>1363.397259946609</v>
      </c>
      <c r="AC58">
        <f t="shared" si="5"/>
        <v>6.1880217507821467E-3</v>
      </c>
      <c r="AD58">
        <f>[15]Hoja1!$B53</f>
        <v>80.265346829911394</v>
      </c>
      <c r="AE58">
        <f t="shared" si="9"/>
        <v>9.2030487677425832E-3</v>
      </c>
      <c r="AF58" s="9">
        <f>[13]Sheet1!$G58</f>
        <v>4.6700467744213991E-3</v>
      </c>
      <c r="AG58">
        <f>[11]Database!$B57/[11]Database!$B$2</f>
        <v>1.6302244566434747</v>
      </c>
      <c r="AH58">
        <f>[11]Database!$D57/[11]Database!$D$2/(D58/$D$3)</f>
        <v>1.4611393657184211</v>
      </c>
      <c r="AI58">
        <f t="shared" si="4"/>
        <v>1.3485010384557217</v>
      </c>
      <c r="AJ58">
        <f>([11]Database!$C57/[11]Database!$C$2)/($D58/$D$3)</f>
        <v>0.91953561519254068</v>
      </c>
      <c r="AK58">
        <f t="shared" si="12"/>
        <v>0.92050221268305277</v>
      </c>
      <c r="AL58">
        <f t="shared" si="6"/>
        <v>-2.5761889826477091E-2</v>
      </c>
      <c r="AM58">
        <f t="shared" si="7"/>
        <v>-1.2619236127243472E-2</v>
      </c>
      <c r="AN58" s="8">
        <f>[12]Datos!$D58/$D58</f>
        <v>4612718.19756871</v>
      </c>
      <c r="AO58" s="8">
        <f t="shared" si="8"/>
        <v>-3.731878736974481E-2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s="1">
        <v>41699</v>
      </c>
      <c r="B59" s="6">
        <f>[1]Quarterly!$B270</f>
        <v>17953.973999999998</v>
      </c>
      <c r="C59">
        <f>[1]Quarterly!$C270</f>
        <v>-3.4509598528477126E-3</v>
      </c>
      <c r="D59">
        <f>[2]Quarterly!$B270</f>
        <v>236.02799999999999</v>
      </c>
      <c r="E59">
        <f>[2]Quarterly!$C270</f>
        <v>5.5768812920982125E-3</v>
      </c>
      <c r="F59">
        <v>-2.5142650586261594E-2</v>
      </c>
      <c r="G59">
        <f t="shared" si="2"/>
        <v>-1.2995802326674091E-2</v>
      </c>
      <c r="H59">
        <f>[14]Sheet1!$B46/100</f>
        <v>1.1833453322981366E-2</v>
      </c>
      <c r="I59">
        <v>-1.54154454978545E-3</v>
      </c>
      <c r="J59">
        <f t="shared" si="10"/>
        <v>2.8890470713881511E-2</v>
      </c>
      <c r="K59">
        <f>[3]Hoja2!$I$17</f>
        <v>7.374055570454896E-3</v>
      </c>
      <c r="L59" s="7">
        <f>[4]Hoja1!$B59</f>
        <v>193478.36600000001</v>
      </c>
      <c r="M59">
        <f>[5]Hoja1!$G59</f>
        <v>1.4003048067124491E-2</v>
      </c>
      <c r="N59">
        <f>[5]Hoja1!$H59</f>
        <v>1.0409883116186736E-2</v>
      </c>
      <c r="O59">
        <f>[5]Hoja1!$I59</f>
        <v>4.4123208973008143E-3</v>
      </c>
      <c r="P59">
        <f>[5]Hoja1!$J59</f>
        <v>-4.2764166695717143E-2</v>
      </c>
      <c r="Q59">
        <f>[5]Hoja1!$K59</f>
        <v>3.2419965483051483E-2</v>
      </c>
      <c r="R59">
        <f>'[6]Inflation Quarterly and SA'!$F62</f>
        <v>80.418515694481599</v>
      </c>
      <c r="S59">
        <f t="shared" si="3"/>
        <v>5.0833925401427837E-3</v>
      </c>
      <c r="T59">
        <f>'[7]Inflation Quarterly and SA'!$C62</f>
        <v>5.8124399992254272E-3</v>
      </c>
      <c r="U59">
        <f>'[7]Inflation Quarterly and SA'!$D62</f>
        <v>4.9658939978205474E-3</v>
      </c>
      <c r="V59">
        <f>'[7]Inflation Quarterly and SA'!$E62</f>
        <v>9.7186687545243178E-3</v>
      </c>
      <c r="W59">
        <f>[8]Sheet1!$B58/100</f>
        <v>7.4170712131904626E-3</v>
      </c>
      <c r="X59" s="4">
        <f>'[9]Final database'!$C66/100</f>
        <v>3.2500000000000001E-2</v>
      </c>
      <c r="Y59" s="10">
        <v>4.8714639305412699E-2</v>
      </c>
      <c r="Z59">
        <f>'[10]Final database'!$C62</f>
        <v>4.7494176102980568E-2</v>
      </c>
      <c r="AA59">
        <f>'[10]Final database'!$B62</f>
        <v>2004.0533333333342</v>
      </c>
      <c r="AB59">
        <f t="shared" si="11"/>
        <v>1428.8519012755401</v>
      </c>
      <c r="AC59">
        <f t="shared" si="5"/>
        <v>4.8008488246114256E-2</v>
      </c>
      <c r="AD59">
        <f>[15]Hoja1!$B54</f>
        <v>80.925835283344497</v>
      </c>
      <c r="AE59">
        <f t="shared" si="9"/>
        <v>8.2288120530111808E-3</v>
      </c>
      <c r="AF59" s="9">
        <f>[13]Sheet1!$G59</f>
        <v>-2.8472651084548994E-3</v>
      </c>
      <c r="AG59">
        <f>[11]Database!$B58/[11]Database!$B$2</f>
        <v>1.6071465135468421</v>
      </c>
      <c r="AH59">
        <f>[11]Database!$D58/[11]Database!$D$2/(D59/$D$3)</f>
        <v>1.4096378977992265</v>
      </c>
      <c r="AI59">
        <f t="shared" si="4"/>
        <v>1.2969995705365271</v>
      </c>
      <c r="AJ59">
        <f>([11]Database!$C58/[11]Database!$C$2)/($D59/$D$3)</f>
        <v>0.91041370451133874</v>
      </c>
      <c r="AK59">
        <f t="shared" si="12"/>
        <v>0.91138030200185083</v>
      </c>
      <c r="AL59">
        <f t="shared" si="6"/>
        <v>-3.8191641274650467E-2</v>
      </c>
      <c r="AM59">
        <f t="shared" si="7"/>
        <v>-9.9097107595359502E-3</v>
      </c>
      <c r="AN59" s="8">
        <f>[12]Datos!$D59/$D59</f>
        <v>4513153.538663676</v>
      </c>
      <c r="AO59" s="8">
        <f t="shared" si="8"/>
        <v>-2.158481282414193E-2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s="1">
        <v>41791</v>
      </c>
      <c r="B60" s="6">
        <f>[1]Quarterly!$B271</f>
        <v>18185.911</v>
      </c>
      <c r="C60">
        <f>[1]Quarterly!$C271</f>
        <v>1.2918421292132942E-2</v>
      </c>
      <c r="D60">
        <f>[2]Quarterly!$B271</f>
        <v>237.23099999999999</v>
      </c>
      <c r="E60">
        <f>[2]Quarterly!$C271</f>
        <v>5.0968529157557896E-3</v>
      </c>
      <c r="F60">
        <v>-2.9220033489795738E-2</v>
      </c>
      <c r="G60">
        <f t="shared" si="2"/>
        <v>-1.7073185230208232E-2</v>
      </c>
      <c r="H60">
        <f>[14]Sheet1!$B47/100</f>
        <v>8.9776992784992779E-3</v>
      </c>
      <c r="I60">
        <v>-4.5611714035510799E-3</v>
      </c>
      <c r="J60">
        <f t="shared" si="10"/>
        <v>2.5778808653240004E-2</v>
      </c>
      <c r="K60">
        <f>[3]Hoja2!$I$17</f>
        <v>7.374055570454896E-3</v>
      </c>
      <c r="L60" s="7">
        <f>[4]Hoja1!$B60</f>
        <v>194158.5024</v>
      </c>
      <c r="M60">
        <f>[5]Hoja1!$G60</f>
        <v>3.5153098202203026E-3</v>
      </c>
      <c r="N60">
        <f>[5]Hoja1!$H60</f>
        <v>7.8383480970649622E-3</v>
      </c>
      <c r="O60">
        <f>[5]Hoja1!$I60</f>
        <v>1.3513268313541271E-2</v>
      </c>
      <c r="P60">
        <f>[5]Hoja1!$J60</f>
        <v>-2.2535584258760899E-2</v>
      </c>
      <c r="Q60">
        <f>[5]Hoja1!$K60</f>
        <v>2.1342010560809088E-2</v>
      </c>
      <c r="R60">
        <f>'[6]Inflation Quarterly and SA'!$F63</f>
        <v>81.346806437379897</v>
      </c>
      <c r="S60">
        <f t="shared" si="3"/>
        <v>1.1543246413860286E-2</v>
      </c>
      <c r="T60">
        <f>'[7]Inflation Quarterly and SA'!$C63</f>
        <v>6.6586588537598246E-3</v>
      </c>
      <c r="U60">
        <f>'[7]Inflation Quarterly and SA'!$D63</f>
        <v>1.9592718376058249E-2</v>
      </c>
      <c r="V60">
        <f>'[7]Inflation Quarterly and SA'!$E63</f>
        <v>1.4415122803643765E-2</v>
      </c>
      <c r="W60">
        <f>[8]Sheet1!$B59/100</f>
        <v>7.4170712131904626E-3</v>
      </c>
      <c r="X60" s="4">
        <f>'[9]Final database'!$C67/100</f>
        <v>3.5219780219780221E-2</v>
      </c>
      <c r="Y60" s="10">
        <v>4.8714639305412699E-2</v>
      </c>
      <c r="Z60">
        <f>'[10]Final database'!$C63</f>
        <v>-4.5132012308534808E-2</v>
      </c>
      <c r="AA60">
        <f>'[10]Final database'!$B63</f>
        <v>1913.6063736263739</v>
      </c>
      <c r="AB60">
        <f t="shared" si="11"/>
        <v>1355.6700733880482</v>
      </c>
      <c r="AC60">
        <f t="shared" si="5"/>
        <v>-5.1217223997926054E-2</v>
      </c>
      <c r="AD60">
        <f>[15]Hoja1!$B55</f>
        <v>81.655012788505005</v>
      </c>
      <c r="AE60">
        <f t="shared" si="9"/>
        <v>9.0104415061944554E-3</v>
      </c>
      <c r="AF60" s="9">
        <f>[13]Sheet1!$G60</f>
        <v>7.9269204827765449E-3</v>
      </c>
      <c r="AG60">
        <f>[11]Database!$B59/[11]Database!$B$2</f>
        <v>1.6616694936235799</v>
      </c>
      <c r="AH60">
        <f>[11]Database!$D59/[11]Database!$D$2/(D60/$D$3)</f>
        <v>1.4261305323227393</v>
      </c>
      <c r="AI60">
        <f t="shared" si="4"/>
        <v>1.3134922050600399</v>
      </c>
      <c r="AJ60">
        <f>([11]Database!$C59/[11]Database!$C$2)/($D60/$D$3)</f>
        <v>0.92058752165765156</v>
      </c>
      <c r="AK60">
        <f t="shared" si="12"/>
        <v>0.92155411914816365</v>
      </c>
      <c r="AL60">
        <f t="shared" si="6"/>
        <v>1.2715990735980176E-2</v>
      </c>
      <c r="AM60">
        <f t="shared" si="7"/>
        <v>1.1163086500735275E-2</v>
      </c>
      <c r="AN60" s="8">
        <f>[12]Datos!$D60/$D60</f>
        <v>4056935.0532829692</v>
      </c>
      <c r="AO60" s="8">
        <f t="shared" si="8"/>
        <v>-0.10108640919754552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s="1">
        <v>41883</v>
      </c>
      <c r="B61" s="6">
        <f>[1]Quarterly!$B272</f>
        <v>18406.940999999999</v>
      </c>
      <c r="C61">
        <f>[1]Quarterly!$C272</f>
        <v>1.2153914093167906E-2</v>
      </c>
      <c r="D61">
        <f>[2]Quarterly!$B272</f>
        <v>237.477</v>
      </c>
      <c r="E61">
        <f>[2]Quarterly!$C272</f>
        <v>1.0369639718250667E-3</v>
      </c>
      <c r="F61">
        <v>-2.8447993105843034E-2</v>
      </c>
      <c r="G61">
        <f t="shared" si="2"/>
        <v>-1.6301144846255528E-2</v>
      </c>
      <c r="H61">
        <f>[14]Sheet1!$B48/100</f>
        <v>8.567164913106216E-3</v>
      </c>
      <c r="I61">
        <v>-5.15218777601482E-3</v>
      </c>
      <c r="J61">
        <f t="shared" si="10"/>
        <v>2.5169778692760048E-2</v>
      </c>
      <c r="K61">
        <f>[3]Hoja2!$I$17</f>
        <v>7.374055570454896E-3</v>
      </c>
      <c r="L61" s="7">
        <f>[4]Hoja1!$B61</f>
        <v>196017.6642</v>
      </c>
      <c r="M61">
        <f>[5]Hoja1!$G61</f>
        <v>9.5754848591167452E-3</v>
      </c>
      <c r="N61">
        <f>[5]Hoja1!$H61</f>
        <v>7.3273270321156936E-3</v>
      </c>
      <c r="O61">
        <f>[5]Hoja1!$I61</f>
        <v>2.3596690685496302E-2</v>
      </c>
      <c r="P61">
        <f>[5]Hoja1!$J61</f>
        <v>3.9592780517991644E-2</v>
      </c>
      <c r="Q61">
        <f>[5]Hoja1!$K61</f>
        <v>-6.7452327222913278E-3</v>
      </c>
      <c r="R61">
        <f>'[6]Inflation Quarterly and SA'!$F64</f>
        <v>82.165735452165606</v>
      </c>
      <c r="S61">
        <f t="shared" si="3"/>
        <v>1.0067131712369282E-2</v>
      </c>
      <c r="T61">
        <f>'[7]Inflation Quarterly and SA'!$C64</f>
        <v>6.1298505820728266E-3</v>
      </c>
      <c r="U61">
        <f>'[7]Inflation Quarterly and SA'!$D64</f>
        <v>1.9448545405258866E-2</v>
      </c>
      <c r="V61">
        <f>'[7]Inflation Quarterly and SA'!$E64</f>
        <v>1.0695876055709652E-2</v>
      </c>
      <c r="W61">
        <f>[8]Sheet1!$B60/100</f>
        <v>7.4170712131904626E-3</v>
      </c>
      <c r="X61" s="4">
        <f>'[9]Final database'!$C68/100</f>
        <v>4.2472826086956524E-2</v>
      </c>
      <c r="Y61" s="10">
        <v>4.8714639305412699E-2</v>
      </c>
      <c r="Z61">
        <f>'[10]Final database'!$C64</f>
        <v>-2.3370190220801668E-3</v>
      </c>
      <c r="AA61">
        <f>'[10]Final database'!$B64</f>
        <v>1909.1342391304352</v>
      </c>
      <c r="AB61">
        <f t="shared" si="11"/>
        <v>1340.4102557325962</v>
      </c>
      <c r="AC61">
        <f t="shared" si="5"/>
        <v>-1.1256291597051438E-2</v>
      </c>
      <c r="AD61">
        <f>[15]Hoja1!$B56</f>
        <v>82.524706167458703</v>
      </c>
      <c r="AE61">
        <f t="shared" si="9"/>
        <v>1.0650826559862159E-2</v>
      </c>
      <c r="AF61" s="9">
        <f>[13]Sheet1!$G61</f>
        <v>-1.17151258402447E-2</v>
      </c>
      <c r="AG61">
        <f>[11]Database!$B60/[11]Database!$B$2</f>
        <v>1.4936029904763104</v>
      </c>
      <c r="AH61">
        <f>[11]Database!$D60/[11]Database!$D$2/(D61/$D$3)</f>
        <v>1.326405797875682</v>
      </c>
      <c r="AI61">
        <f t="shared" si="4"/>
        <v>1.2137674706129826</v>
      </c>
      <c r="AJ61">
        <f>([11]Database!$C60/[11]Database!$C$2)/($D61/$D$3)</f>
        <v>0.89442408446982458</v>
      </c>
      <c r="AK61">
        <f t="shared" si="12"/>
        <v>0.89539068196033667</v>
      </c>
      <c r="AL61">
        <f t="shared" si="6"/>
        <v>-7.5923354598437798E-2</v>
      </c>
      <c r="AM61">
        <f t="shared" si="7"/>
        <v>-2.8390559647230584E-2</v>
      </c>
      <c r="AN61" s="8">
        <f>[12]Datos!$D61/$D61</f>
        <v>4216859.9551838282</v>
      </c>
      <c r="AO61" s="8">
        <f t="shared" si="8"/>
        <v>3.9420128693320899E-2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s="1">
        <v>41974</v>
      </c>
      <c r="B62" s="6">
        <f>[1]Quarterly!$B273</f>
        <v>18500.030999999999</v>
      </c>
      <c r="C62">
        <f>[1]Quarterly!$C273</f>
        <v>5.0573313621204985E-3</v>
      </c>
      <c r="D62">
        <f>[2]Quarterly!$B273</f>
        <v>236.25200000000001</v>
      </c>
      <c r="E62">
        <f>[2]Quarterly!$C273</f>
        <v>-5.158394286604584E-3</v>
      </c>
      <c r="F62">
        <v>-2.6636005728374313E-2</v>
      </c>
      <c r="G62">
        <f t="shared" si="2"/>
        <v>-1.448915746878681E-2</v>
      </c>
      <c r="H62">
        <f>[14]Sheet1!$B49/100</f>
        <v>1.1062462463768115E-2</v>
      </c>
      <c r="I62">
        <v>-2.8454408589793298E-3</v>
      </c>
      <c r="J62">
        <f t="shared" si="10"/>
        <v>2.754683294907978E-2</v>
      </c>
      <c r="K62">
        <f>[3]Hoja2!$I$17</f>
        <v>7.374055570454896E-3</v>
      </c>
      <c r="L62" s="7">
        <f>[4]Hoja1!$B62</f>
        <v>197934.46739999999</v>
      </c>
      <c r="M62">
        <f>[5]Hoja1!$G62</f>
        <v>9.7787268704734309E-3</v>
      </c>
      <c r="N62">
        <f>[5]Hoja1!$H62</f>
        <v>1.8565506464080617E-2</v>
      </c>
      <c r="O62">
        <f>[5]Hoja1!$I62</f>
        <v>7.5507769360778632E-3</v>
      </c>
      <c r="P62">
        <f>[5]Hoja1!$J62</f>
        <v>-4.3852782218904873E-2</v>
      </c>
      <c r="Q62">
        <f>[5]Hoja1!$K62</f>
        <v>6.1390437332838221E-2</v>
      </c>
      <c r="R62">
        <f>'[6]Inflation Quarterly and SA'!$F65</f>
        <v>82.974009127615503</v>
      </c>
      <c r="S62">
        <f t="shared" si="3"/>
        <v>9.8371136216561794E-3</v>
      </c>
      <c r="T62">
        <f>'[7]Inflation Quarterly and SA'!$C65</f>
        <v>9.6139405412953849E-3</v>
      </c>
      <c r="U62">
        <f>'[7]Inflation Quarterly and SA'!$D65</f>
        <v>8.9748748359919084E-3</v>
      </c>
      <c r="V62">
        <f>'[7]Inflation Quarterly and SA'!$E65</f>
        <v>1.2865868827459881E-2</v>
      </c>
      <c r="W62">
        <f>[8]Sheet1!$B61/100</f>
        <v>7.4170712131904626E-3</v>
      </c>
      <c r="X62" s="4">
        <f>'[9]Final database'!$C69/100</f>
        <v>4.4999999999999998E-2</v>
      </c>
      <c r="Y62" s="10">
        <v>4.8714639305412699E-2</v>
      </c>
      <c r="Z62">
        <f>'[10]Final database'!$C65</f>
        <v>0.13855364100561118</v>
      </c>
      <c r="AA62">
        <f>'[10]Final database'!$B65</f>
        <v>2173.6517391304342</v>
      </c>
      <c r="AB62">
        <f t="shared" si="11"/>
        <v>1503.4668280951237</v>
      </c>
      <c r="AC62">
        <f t="shared" si="5"/>
        <v>0.12164676573099586</v>
      </c>
      <c r="AD62">
        <f>[15]Hoja1!$B57</f>
        <v>83.297440585221494</v>
      </c>
      <c r="AE62">
        <f t="shared" si="9"/>
        <v>9.3636736639177709E-3</v>
      </c>
      <c r="AF62" s="9">
        <f>[13]Sheet1!$G62</f>
        <v>2.3722133903434361E-3</v>
      </c>
      <c r="AG62">
        <f>[11]Database!$B61/[11]Database!$B$2</f>
        <v>1.202619705885051</v>
      </c>
      <c r="AH62">
        <f>[11]Database!$D61/[11]Database!$D$2/(D62/$D$3)</f>
        <v>1.1156993483234103</v>
      </c>
      <c r="AI62">
        <f t="shared" si="4"/>
        <v>1.0030610210607109</v>
      </c>
      <c r="AJ62">
        <f>([11]Database!$C61/[11]Database!$C$2)/($D62/$D$3)</f>
        <v>0.87875876771337214</v>
      </c>
      <c r="AK62">
        <f t="shared" si="12"/>
        <v>0.87972536520388422</v>
      </c>
      <c r="AL62">
        <f t="shared" si="6"/>
        <v>-0.17359704774907148</v>
      </c>
      <c r="AM62">
        <f t="shared" si="7"/>
        <v>-1.7495510141065318E-2</v>
      </c>
      <c r="AN62" s="8">
        <f>[12]Datos!$D62/$D62</f>
        <v>4504264.028976432</v>
      </c>
      <c r="AO62" s="8">
        <f t="shared" si="8"/>
        <v>6.8155944671412394E-2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s="1">
        <v>42064</v>
      </c>
      <c r="B63" s="6">
        <f>[1]Quarterly!$B274</f>
        <v>18666.620999999999</v>
      </c>
      <c r="C63">
        <f>[1]Quarterly!$C274</f>
        <v>9.0048497756571866E-3</v>
      </c>
      <c r="D63">
        <f>[2]Quarterly!$B274</f>
        <v>235.976</v>
      </c>
      <c r="E63">
        <f>[2]Quarterly!$C274</f>
        <v>-1.168244078357028E-3</v>
      </c>
      <c r="F63">
        <v>-2.0169492908609477E-2</v>
      </c>
      <c r="G63">
        <f t="shared" si="2"/>
        <v>-8.0226446490219705E-3</v>
      </c>
      <c r="H63">
        <f>[14]Sheet1!$B50/100</f>
        <v>1.5690916515151514E-2</v>
      </c>
      <c r="I63">
        <v>1.5981582731127201E-3</v>
      </c>
      <c r="J63">
        <f t="shared" si="10"/>
        <v>3.2125868539119029E-2</v>
      </c>
      <c r="K63">
        <f>[3]Hoja2!$I$17</f>
        <v>7.374055570454896E-3</v>
      </c>
      <c r="L63" s="7">
        <f>[4]Hoja1!$B63</f>
        <v>199108.32879999999</v>
      </c>
      <c r="M63">
        <f>[5]Hoja1!$G63</f>
        <v>5.9305557815141352E-3</v>
      </c>
      <c r="N63">
        <f>[5]Hoja1!$H63</f>
        <v>6.2160585588890704E-3</v>
      </c>
      <c r="O63">
        <f>[5]Hoja1!$I63</f>
        <v>8.2995002278400953E-3</v>
      </c>
      <c r="P63">
        <f>[5]Hoja1!$J63</f>
        <v>3.8293731926304364E-2</v>
      </c>
      <c r="Q63">
        <f>[5]Hoja1!$K63</f>
        <v>-5.8981430903401577E-2</v>
      </c>
      <c r="R63">
        <f>'[6]Inflation Quarterly and SA'!$F66</f>
        <v>84.052776673528399</v>
      </c>
      <c r="S63">
        <f t="shared" si="3"/>
        <v>1.3001270605759618E-2</v>
      </c>
      <c r="T63">
        <f>'[7]Inflation Quarterly and SA'!$C66</f>
        <v>1.1529463052066591E-2</v>
      </c>
      <c r="U63">
        <f>'[7]Inflation Quarterly and SA'!$D66</f>
        <v>3.9318972882963266E-2</v>
      </c>
      <c r="V63">
        <f>'[7]Inflation Quarterly and SA'!$E66</f>
        <v>-2.808863618966484E-3</v>
      </c>
      <c r="W63">
        <f>[8]Sheet1!$B62/100</f>
        <v>7.4170712131904626E-3</v>
      </c>
      <c r="X63" s="4">
        <f>'[9]Final database'!$C70/100</f>
        <v>4.4999999999999998E-2</v>
      </c>
      <c r="Y63" s="10">
        <v>4.8714639305412699E-2</v>
      </c>
      <c r="Z63">
        <f>'[10]Final database'!$C66</f>
        <v>0.13603019082893675</v>
      </c>
      <c r="AA63">
        <f>'[10]Final database'!$B66</f>
        <v>2469.3339999999976</v>
      </c>
      <c r="AB63">
        <f t="shared" si="11"/>
        <v>1684.0930167376391</v>
      </c>
      <c r="AC63">
        <f t="shared" si="5"/>
        <v>0.12013978976268258</v>
      </c>
      <c r="AD63">
        <f>[15]Hoja1!$B58</f>
        <v>83.557430374843804</v>
      </c>
      <c r="AE63">
        <f t="shared" si="9"/>
        <v>3.1212218262133273E-3</v>
      </c>
      <c r="AF63" s="9">
        <f>[13]Sheet1!$G63</f>
        <v>-3.0704860617166707E-3</v>
      </c>
      <c r="AG63">
        <f>[11]Database!$B62/[11]Database!$B$2</f>
        <v>1.1870302322851822</v>
      </c>
      <c r="AH63">
        <f>[11]Database!$D62/[11]Database!$D$2/(D63/$D$3)</f>
        <v>0.90529455938820047</v>
      </c>
      <c r="AI63">
        <f t="shared" si="4"/>
        <v>0.79265623212550107</v>
      </c>
      <c r="AJ63">
        <f>([11]Database!$C62/[11]Database!$C$2)/($D63/$D$3)</f>
        <v>0.82664434115782304</v>
      </c>
      <c r="AK63">
        <f t="shared" si="12"/>
        <v>0.82761093864833513</v>
      </c>
      <c r="AL63">
        <f t="shared" si="6"/>
        <v>-0.2097627008900339</v>
      </c>
      <c r="AM63">
        <f t="shared" si="7"/>
        <v>-5.9239427003984546E-2</v>
      </c>
      <c r="AN63" s="8">
        <f>[12]Datos!$D63/$D63</f>
        <v>5066934.4594609197</v>
      </c>
      <c r="AO63" s="8">
        <f t="shared" si="8"/>
        <v>0.12491950446616062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s="1">
        <v>42156</v>
      </c>
      <c r="B64" s="6">
        <f>[1]Quarterly!$B275</f>
        <v>18782.242999999999</v>
      </c>
      <c r="C64">
        <f>[1]Quarterly!$C275</f>
        <v>6.1940508675886186E-3</v>
      </c>
      <c r="D64">
        <f>[2]Quarterly!$B275</f>
        <v>237.65700000000001</v>
      </c>
      <c r="E64">
        <f>[2]Quarterly!$C275</f>
        <v>7.1236057904193739E-3</v>
      </c>
      <c r="F64">
        <v>-1.4768727562231803E-2</v>
      </c>
      <c r="G64">
        <f t="shared" si="2"/>
        <v>-2.6218793026442991E-3</v>
      </c>
      <c r="H64">
        <f>[14]Sheet1!$B51/100</f>
        <v>1.5032081529581529E-2</v>
      </c>
      <c r="I64">
        <v>7.7170194635561796E-4</v>
      </c>
      <c r="J64">
        <f t="shared" si="10"/>
        <v>3.1274222649978478E-2</v>
      </c>
      <c r="K64">
        <f>[3]Hoja2!$I$17</f>
        <v>7.374055570454896E-3</v>
      </c>
      <c r="L64" s="7">
        <f>[4]Hoja1!$B64</f>
        <v>200908.13740000001</v>
      </c>
      <c r="M64">
        <f>[5]Hoja1!$G64</f>
        <v>9.0393436118278991E-3</v>
      </c>
      <c r="N64">
        <f>[5]Hoja1!$H64</f>
        <v>7.9551011265552862E-3</v>
      </c>
      <c r="O64">
        <f>[5]Hoja1!$I64</f>
        <v>1.2173359421096874E-2</v>
      </c>
      <c r="P64">
        <f>[5]Hoja1!$J64</f>
        <v>2.943308307846082E-2</v>
      </c>
      <c r="Q64">
        <f>[5]Hoja1!$K64</f>
        <v>-2.531983364510737E-2</v>
      </c>
      <c r="R64">
        <f>'[6]Inflation Quarterly and SA'!$F67</f>
        <v>84.904712077445694</v>
      </c>
      <c r="S64">
        <f t="shared" si="3"/>
        <v>1.013571993256468E-2</v>
      </c>
      <c r="T64">
        <f>'[7]Inflation Quarterly and SA'!$C67</f>
        <v>1.2233294523593452E-2</v>
      </c>
      <c r="U64">
        <f>'[7]Inflation Quarterly and SA'!$D67</f>
        <v>1.5370514738322072E-5</v>
      </c>
      <c r="V64">
        <f>'[7]Inflation Quarterly and SA'!$E67</f>
        <v>8.3173858183529514E-3</v>
      </c>
      <c r="W64">
        <f>[8]Sheet1!$B63/100</f>
        <v>7.4170712131904626E-3</v>
      </c>
      <c r="X64" s="4">
        <f>'[9]Final database'!$C71/100</f>
        <v>4.4999999999999998E-2</v>
      </c>
      <c r="Y64" s="10">
        <v>4.8714639305412699E-2</v>
      </c>
      <c r="Z64">
        <f>'[10]Final database'!$C67</f>
        <v>1.28431034796892E-2</v>
      </c>
      <c r="AA64">
        <f>'[10]Final database'!$B67</f>
        <v>2501.0479120879122</v>
      </c>
      <c r="AB64">
        <f t="shared" si="11"/>
        <v>1700.6357213412909</v>
      </c>
      <c r="AC64">
        <f t="shared" si="5"/>
        <v>9.8229162161707073E-3</v>
      </c>
      <c r="AD64">
        <f>[15]Hoja1!$B59</f>
        <v>84.748432322846696</v>
      </c>
      <c r="AE64">
        <f t="shared" si="9"/>
        <v>1.4253692851251998E-2</v>
      </c>
      <c r="AF64" s="9">
        <f>[13]Sheet1!$G64</f>
        <v>-5.028817566824606E-3</v>
      </c>
      <c r="AG64">
        <f>[11]Database!$B63/[11]Database!$B$2</f>
        <v>1.2517231615769171</v>
      </c>
      <c r="AH64">
        <f>[11]Database!$D63/[11]Database!$D$2/(D64/$D$3)</f>
        <v>0.95043563903785044</v>
      </c>
      <c r="AI64">
        <f t="shared" si="4"/>
        <v>0.83779731177515104</v>
      </c>
      <c r="AJ64">
        <f>([11]Database!$C63/[11]Database!$C$2)/($D64/$D$3)</f>
        <v>0.78478076894168625</v>
      </c>
      <c r="AK64">
        <f t="shared" si="12"/>
        <v>0.78574736643219834</v>
      </c>
      <c r="AL64">
        <f t="shared" si="6"/>
        <v>5.6949126014696816E-2</v>
      </c>
      <c r="AM64">
        <f t="shared" si="7"/>
        <v>-5.0583638109603646E-2</v>
      </c>
      <c r="AN64" s="8">
        <f>[12]Datos!$D64/$D64</f>
        <v>4744104.4636827018</v>
      </c>
      <c r="AO64" s="8">
        <f t="shared" si="8"/>
        <v>-6.3713079054226518E-2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s="1">
        <v>42248</v>
      </c>
      <c r="B65" s="6">
        <f>[1]Quarterly!$B276</f>
        <v>18857.418000000001</v>
      </c>
      <c r="C65">
        <f>[1]Quarterly!$C276</f>
        <v>4.0024506125282411E-3</v>
      </c>
      <c r="D65">
        <f>[2]Quarterly!$B276</f>
        <v>237.49799999999999</v>
      </c>
      <c r="E65">
        <f>[2]Quarterly!$C276</f>
        <v>-6.6903141923035925E-4</v>
      </c>
      <c r="F65">
        <v>-9.8363850927211949E-3</v>
      </c>
      <c r="G65">
        <f t="shared" si="2"/>
        <v>2.3104631668663077E-3</v>
      </c>
      <c r="H65">
        <f>[14]Sheet1!$B52/100</f>
        <v>2.0176971347010478E-2</v>
      </c>
      <c r="I65">
        <v>5.77874563792285E-3</v>
      </c>
      <c r="J65">
        <f t="shared" si="10"/>
        <v>3.6433876026221057E-2</v>
      </c>
      <c r="K65">
        <f>[3]Hoja2!$I$17</f>
        <v>7.374055570454896E-3</v>
      </c>
      <c r="L65" s="7">
        <f>[4]Hoja1!$B65</f>
        <v>202724.8823</v>
      </c>
      <c r="M65">
        <f>[5]Hoja1!$G65</f>
        <v>9.042664590448668E-3</v>
      </c>
      <c r="N65">
        <f>[5]Hoja1!$H65</f>
        <v>1.6571648764971858E-2</v>
      </c>
      <c r="O65">
        <f>[5]Hoja1!$I65</f>
        <v>5.99498875515736E-3</v>
      </c>
      <c r="P65">
        <f>[5]Hoja1!$J65</f>
        <v>-4.8814739322798895E-2</v>
      </c>
      <c r="Q65">
        <f>[5]Hoja1!$K65</f>
        <v>7.0483434325843808E-2</v>
      </c>
      <c r="R65">
        <f>'[6]Inflation Quarterly and SA'!$F68</f>
        <v>86.588153834584801</v>
      </c>
      <c r="S65">
        <f t="shared" ref="S65:S101" si="13">(R65/R64-1)</f>
        <v>1.9827424367254931E-2</v>
      </c>
      <c r="T65">
        <f>'[7]Inflation Quarterly and SA'!$C68</f>
        <v>1.4883411503010313E-2</v>
      </c>
      <c r="U65">
        <f>'[7]Inflation Quarterly and SA'!$D68</f>
        <v>3.5086514565682903E-2</v>
      </c>
      <c r="V65">
        <f>'[7]Inflation Quarterly and SA'!$E68</f>
        <v>1.7882132801493755E-2</v>
      </c>
      <c r="W65">
        <f>[8]Sheet1!$B64/100</f>
        <v>7.4170712131904626E-3</v>
      </c>
      <c r="X65" s="4">
        <f>'[9]Final database'!$C72/100</f>
        <v>4.5081521739130437E-2</v>
      </c>
      <c r="Y65" s="10">
        <v>4.8714639305412699E-2</v>
      </c>
      <c r="Z65">
        <f>'[10]Final database'!$C68</f>
        <v>0.17374957067207508</v>
      </c>
      <c r="AA65">
        <f>'[10]Final database'!$B68</f>
        <v>2935.603913043477</v>
      </c>
      <c r="AB65">
        <f t="shared" si="11"/>
        <v>1956.0024890833308</v>
      </c>
      <c r="AC65">
        <f t="shared" si="5"/>
        <v>0.15015959299069181</v>
      </c>
      <c r="AD65">
        <f>[15]Hoja1!$B60</f>
        <v>85.737258877365505</v>
      </c>
      <c r="AE65">
        <f t="shared" si="9"/>
        <v>1.1667785791622753E-2</v>
      </c>
      <c r="AF65" s="9">
        <f>[13]Sheet1!$G65</f>
        <v>3.7001844780559789E-3</v>
      </c>
      <c r="AG65">
        <f>[11]Database!$B64/[11]Database!$B$2</f>
        <v>1.0867289160861391</v>
      </c>
      <c r="AH65">
        <f>[11]Database!$D64/[11]Database!$D$2/(D65/$D$3)</f>
        <v>0.84066459584201858</v>
      </c>
      <c r="AI65">
        <f t="shared" si="4"/>
        <v>0.72802626857931918</v>
      </c>
      <c r="AJ65">
        <f>([11]Database!$C64/[11]Database!$C$2)/($D65/$D$3)</f>
        <v>0.77270981339283895</v>
      </c>
      <c r="AK65">
        <f t="shared" si="12"/>
        <v>0.77367641088335104</v>
      </c>
      <c r="AL65">
        <f t="shared" si="6"/>
        <v>-0.13102338913363853</v>
      </c>
      <c r="AM65">
        <f t="shared" si="7"/>
        <v>-1.5362387536412947E-2</v>
      </c>
      <c r="AN65" s="8">
        <f>[12]Datos!$D65/$D65</f>
        <v>5913916.3498547785</v>
      </c>
      <c r="AO65" s="8">
        <f t="shared" si="8"/>
        <v>0.24658223593668249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s="1">
        <v>42339</v>
      </c>
      <c r="B66" s="6">
        <f>[1]Quarterly!$B277</f>
        <v>18892.205999999998</v>
      </c>
      <c r="C66">
        <f>[1]Quarterly!$C277</f>
        <v>1.8447912646364362E-3</v>
      </c>
      <c r="D66">
        <f>[2]Quarterly!$B277</f>
        <v>237.761</v>
      </c>
      <c r="E66">
        <f>[2]Quarterly!$C277</f>
        <v>1.1073777463388446E-3</v>
      </c>
      <c r="F66">
        <v>-9.3353594048837846E-4</v>
      </c>
      <c r="G66">
        <f t="shared" si="2"/>
        <v>1.1213312319099123E-2</v>
      </c>
      <c r="H66">
        <f>[14]Sheet1!$B53/100</f>
        <v>2.2492262321977537E-2</v>
      </c>
      <c r="I66">
        <v>7.9980265112714905E-3</v>
      </c>
      <c r="J66">
        <f t="shared" si="10"/>
        <v>3.8720798361308484E-2</v>
      </c>
      <c r="K66">
        <f>[3]Hoja2!$I$17</f>
        <v>7.374055570454896E-3</v>
      </c>
      <c r="L66" s="7">
        <f>[4]Hoja1!$B66</f>
        <v>201950.65150000001</v>
      </c>
      <c r="M66">
        <f>[5]Hoja1!$G66</f>
        <v>-3.8191207276384587E-3</v>
      </c>
      <c r="N66">
        <f>[5]Hoja1!$H66</f>
        <v>-2.4688973074652454E-2</v>
      </c>
      <c r="O66">
        <f>[5]Hoja1!$I66</f>
        <v>-5.1987885422683511E-2</v>
      </c>
      <c r="P66">
        <f>[5]Hoja1!$J66</f>
        <v>8.1495949881589258E-3</v>
      </c>
      <c r="Q66">
        <f>[5]Hoja1!$K66</f>
        <v>-4.4526814531254955E-2</v>
      </c>
      <c r="R66">
        <f>'[6]Inflation Quarterly and SA'!$F69</f>
        <v>88.606500230090006</v>
      </c>
      <c r="S66">
        <f t="shared" si="13"/>
        <v>2.3309728942379149E-2</v>
      </c>
      <c r="T66">
        <f>'[7]Inflation Quarterly and SA'!$C69</f>
        <v>1.5462604412611602E-2</v>
      </c>
      <c r="U66">
        <f>'[7]Inflation Quarterly and SA'!$D69</f>
        <v>5.1903773914173224E-2</v>
      </c>
      <c r="V66">
        <f>'[7]Inflation Quarterly and SA'!$E69</f>
        <v>1.9954008324317485E-2</v>
      </c>
      <c r="W66">
        <f>[8]Sheet1!$B65/100</f>
        <v>7.4170712131904626E-3</v>
      </c>
      <c r="X66" s="4">
        <f>'[9]Final database'!$C73/100</f>
        <v>5.1874999999999998E-2</v>
      </c>
      <c r="Y66" s="10">
        <v>4.8714639305412699E-2</v>
      </c>
      <c r="Z66">
        <f>'[10]Final database'!$C69</f>
        <v>4.20238691720205E-2</v>
      </c>
      <c r="AA66">
        <f>'[10]Final database'!$B69</f>
        <v>3058.9693478260874</v>
      </c>
      <c r="AB66">
        <f t="shared" si="11"/>
        <v>1993.9792252689683</v>
      </c>
      <c r="AC66">
        <f t="shared" si="5"/>
        <v>1.9415484590428633E-2</v>
      </c>
      <c r="AD66">
        <f>[15]Hoja1!$B61</f>
        <v>86.777021092598602</v>
      </c>
      <c r="AE66">
        <f t="shared" si="9"/>
        <v>1.2127308813550064E-2</v>
      </c>
      <c r="AF66" s="9">
        <f>[13]Sheet1!$G66</f>
        <v>-2.1578101845738384E-3</v>
      </c>
      <c r="AG66">
        <f>[11]Database!$B65/[11]Database!$B$2</f>
        <v>0.97944234909057304</v>
      </c>
      <c r="AH66">
        <f>[11]Database!$D65/[11]Database!$D$2/(D66/$D$3)</f>
        <v>0.73550957507307968</v>
      </c>
      <c r="AI66">
        <f t="shared" si="4"/>
        <v>0.62287124781038028</v>
      </c>
      <c r="AJ66">
        <f>([11]Database!$C65/[11]Database!$C$2)/($D66/$D$3)</f>
        <v>0.72831531608885902</v>
      </c>
      <c r="AK66">
        <f t="shared" si="12"/>
        <v>0.72928191357937111</v>
      </c>
      <c r="AL66">
        <f t="shared" si="6"/>
        <v>-0.14443849804230269</v>
      </c>
      <c r="AM66">
        <f t="shared" si="7"/>
        <v>-5.7381221243765435E-2</v>
      </c>
      <c r="AN66" s="8">
        <f>[12]Datos!$D66/$D66</f>
        <v>5171967.3714822866</v>
      </c>
      <c r="AO66" s="8">
        <f t="shared" si="8"/>
        <v>-0.12545814558075563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s="1">
        <v>42430</v>
      </c>
      <c r="B67" s="6">
        <f>[1]Quarterly!$B278</f>
        <v>19001.689999999999</v>
      </c>
      <c r="C67">
        <f>[1]Quarterly!$C278</f>
        <v>5.7951940604501484E-3</v>
      </c>
      <c r="D67">
        <f>[2]Quarterly!$B278</f>
        <v>238.08</v>
      </c>
      <c r="E67">
        <f>[2]Quarterly!$C278</f>
        <v>1.3416834552344437E-3</v>
      </c>
      <c r="F67">
        <v>4.7812044777328583E-3</v>
      </c>
      <c r="G67">
        <f t="shared" si="2"/>
        <v>1.692805273732036E-2</v>
      </c>
      <c r="H67">
        <f>[14]Sheet1!$B54/100</f>
        <v>2.6687705866114558E-2</v>
      </c>
      <c r="I67">
        <v>1.21477430138348E-2</v>
      </c>
      <c r="J67">
        <f t="shared" si="10"/>
        <v>4.2996994073153383E-2</v>
      </c>
      <c r="K67">
        <f>[3]Hoja2!$I$21</f>
        <v>1.6546969591288985E-3</v>
      </c>
      <c r="L67" s="7">
        <f>[4]Hoja1!$B67</f>
        <v>204636.4235</v>
      </c>
      <c r="M67">
        <f>[5]Hoja1!$G67</f>
        <v>1.3299149965851909E-2</v>
      </c>
      <c r="N67">
        <f>[5]Hoja1!$H67</f>
        <v>1.9054657910617667E-2</v>
      </c>
      <c r="O67">
        <f>[5]Hoja1!$I67</f>
        <v>-4.7487956604514991E-3</v>
      </c>
      <c r="P67">
        <f>[5]Hoja1!$J67</f>
        <v>2.2185425199485742E-3</v>
      </c>
      <c r="Q67">
        <f>[5]Hoja1!$K67</f>
        <v>-2.3995953100393042E-2</v>
      </c>
      <c r="R67">
        <f>'[6]Inflation Quarterly and SA'!$F70</f>
        <v>90.726850573883297</v>
      </c>
      <c r="S67">
        <f t="shared" si="13"/>
        <v>2.3929963809508736E-2</v>
      </c>
      <c r="T67">
        <f>'[7]Inflation Quarterly and SA'!$C70</f>
        <v>1.6826865949023162E-2</v>
      </c>
      <c r="U67">
        <f>'[7]Inflation Quarterly and SA'!$D70</f>
        <v>5.0640586436351276E-2</v>
      </c>
      <c r="V67">
        <f>'[7]Inflation Quarterly and SA'!$E70</f>
        <v>2.4501938898155551E-2</v>
      </c>
      <c r="W67">
        <f>[8]Sheet1!$B66/100</f>
        <v>7.4170712131904626E-3</v>
      </c>
      <c r="X67" s="4">
        <f>'[9]Final database'!$C74/100</f>
        <v>6.0494505494505496E-2</v>
      </c>
      <c r="Y67" s="10">
        <v>4.8714639305412699E-2</v>
      </c>
      <c r="Z67">
        <f>'[10]Final database'!$C70</f>
        <v>6.2134155245723743E-2</v>
      </c>
      <c r="AA67">
        <f>'[10]Final database'!$B70</f>
        <v>3249.0358241758236</v>
      </c>
      <c r="AB67">
        <f t="shared" ref="AB67:AB101" si="14">$AA67*(D67/$D$3)/(R67/$R$3)</f>
        <v>2071.1523548673631</v>
      </c>
      <c r="AC67">
        <f t="shared" si="5"/>
        <v>3.8703076050345953E-2</v>
      </c>
      <c r="AD67">
        <f>[15]Hoja1!$B62</f>
        <v>87.902399647749803</v>
      </c>
      <c r="AE67">
        <f t="shared" si="9"/>
        <v>1.2968623962676951E-2</v>
      </c>
      <c r="AF67" s="9">
        <f>[13]Sheet1!$G67</f>
        <v>8.0152769376939936E-3</v>
      </c>
      <c r="AG67">
        <f>[11]Database!$B66/[11]Database!$B$2</f>
        <v>1.0599178286848878</v>
      </c>
      <c r="AH67">
        <f>[11]Database!$D66/[11]Database!$D$2/(D67/$D$3)</f>
        <v>0.64561961562588355</v>
      </c>
      <c r="AI67">
        <f t="shared" si="4"/>
        <v>0.53298128836318415</v>
      </c>
      <c r="AJ67">
        <f>([11]Database!$C66/[11]Database!$C$2)/($D67/$D$3)</f>
        <v>0.68497212119928097</v>
      </c>
      <c r="AK67">
        <f t="shared" ref="AK67:AK98" si="15">AJ67-AVERAGE($AJ$3:$AJ$82)+0.8402</f>
        <v>0.68593871868979306</v>
      </c>
      <c r="AL67">
        <f t="shared" si="6"/>
        <v>-0.14431547412598056</v>
      </c>
      <c r="AM67">
        <f t="shared" si="7"/>
        <v>-5.9432702337078869E-2</v>
      </c>
      <c r="AN67" s="8">
        <f>[12]Datos!$D67/$D67</f>
        <v>5570243.773558341</v>
      </c>
      <c r="AO67" s="8">
        <f t="shared" si="8"/>
        <v>7.7006750713879413E-2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s="1">
        <v>42522</v>
      </c>
      <c r="B68" s="6">
        <f>[1]Quarterly!$B279</f>
        <v>19062.708999999999</v>
      </c>
      <c r="C68">
        <f>[1]Quarterly!$C279</f>
        <v>3.2112406843811669E-3</v>
      </c>
      <c r="D68">
        <f>[2]Quarterly!$B279</f>
        <v>240.22200000000001</v>
      </c>
      <c r="E68">
        <f>[2]Quarterly!$C279</f>
        <v>8.9969758064516459E-3</v>
      </c>
      <c r="F68">
        <v>4.3666371327544737E-3</v>
      </c>
      <c r="G68">
        <f t="shared" ref="G68:G101" si="16">F68-AVERAGE($F$3:$F$82)+0.02459</f>
        <v>1.6513485392341976E-2</v>
      </c>
      <c r="H68">
        <f>[14]Sheet1!$B55/100</f>
        <v>2.2482277056277054E-2</v>
      </c>
      <c r="I68">
        <v>7.9503178264768697E-3</v>
      </c>
      <c r="J68">
        <f t="shared" si="10"/>
        <v>3.8671635563509943E-2</v>
      </c>
      <c r="K68">
        <f>[3]Hoja2!$I$21</f>
        <v>1.6546969591288985E-3</v>
      </c>
      <c r="L68" s="7">
        <f>[4]Hoja1!$B68</f>
        <v>204724.87040000001</v>
      </c>
      <c r="M68">
        <f>[5]Hoja1!$G68</f>
        <v>4.3221484468536353E-4</v>
      </c>
      <c r="N68">
        <f>[5]Hoja1!$H68</f>
        <v>3.3311800075799258E-3</v>
      </c>
      <c r="O68">
        <f>[5]Hoja1!$I68</f>
        <v>9.2999056661857704E-3</v>
      </c>
      <c r="P68">
        <f>[5]Hoja1!$J68</f>
        <v>-6.4638515271019381E-3</v>
      </c>
      <c r="Q68">
        <f>[5]Hoja1!$K68</f>
        <v>-1.3740278334844924E-2</v>
      </c>
      <c r="R68">
        <f>'[6]Inflation Quarterly and SA'!$F71</f>
        <v>92.189859405987605</v>
      </c>
      <c r="S68">
        <f t="shared" si="13"/>
        <v>1.6125422880329143E-2</v>
      </c>
      <c r="T68">
        <f>'[7]Inflation Quarterly and SA'!$C71</f>
        <v>1.5351595182631073E-2</v>
      </c>
      <c r="U68">
        <f>'[7]Inflation Quarterly and SA'!$D71</f>
        <v>2.2407957311814997E-2</v>
      </c>
      <c r="V68">
        <f>'[7]Inflation Quarterly and SA'!$E71</f>
        <v>4.1468483634712339E-3</v>
      </c>
      <c r="W68">
        <f>[8]Sheet1!$B67/100</f>
        <v>7.4170712131904626E-3</v>
      </c>
      <c r="X68" s="4">
        <f>'[9]Final database'!$C75/100</f>
        <v>6.9368131868131871E-2</v>
      </c>
      <c r="Y68" s="10">
        <v>4.8714639305412699E-2</v>
      </c>
      <c r="Z68">
        <f>'[10]Final database'!$C71</f>
        <v>-7.8285033740863263E-2</v>
      </c>
      <c r="AA68">
        <f>'[10]Final database'!$B71</f>
        <v>2994.6849450549457</v>
      </c>
      <c r="AB68">
        <f t="shared" si="14"/>
        <v>1895.6197880650452</v>
      </c>
      <c r="AC68">
        <f t="shared" si="5"/>
        <v>-8.4751161057661117E-2</v>
      </c>
      <c r="AD68">
        <f>[15]Hoja1!$B63</f>
        <v>88.913106833060894</v>
      </c>
      <c r="AE68">
        <f t="shared" si="9"/>
        <v>1.1498061365347034E-2</v>
      </c>
      <c r="AF68" s="9">
        <f>[13]Sheet1!$G68</f>
        <v>-9.1082808709638252E-3</v>
      </c>
      <c r="AG68">
        <f>[11]Database!$B67/[11]Database!$B$2</f>
        <v>1.1765228137851869</v>
      </c>
      <c r="AH68">
        <f>[11]Database!$D67/[11]Database!$D$2/(D68/$D$3)</f>
        <v>0.75345466359022129</v>
      </c>
      <c r="AI68">
        <f t="shared" ref="AI68:AI101" si="17">AH68-AVERAGE($AH$3:$AH$82)+1</f>
        <v>0.64081633632752188</v>
      </c>
      <c r="AJ68">
        <f>([11]Database!$C67/[11]Database!$C$2)/($D68/$D$3)</f>
        <v>0.67990186777996942</v>
      </c>
      <c r="AK68">
        <f t="shared" si="15"/>
        <v>0.6808684652704815</v>
      </c>
      <c r="AL68">
        <f t="shared" si="6"/>
        <v>0.20232426600848474</v>
      </c>
      <c r="AM68">
        <f t="shared" si="7"/>
        <v>-7.3917002804509968E-3</v>
      </c>
      <c r="AN68" s="8">
        <f>[12]Datos!$D68/$D68</f>
        <v>5209486.0769265927</v>
      </c>
      <c r="AO68" s="8">
        <f t="shared" si="8"/>
        <v>-6.4765154147157111E-2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s="1">
        <v>42614</v>
      </c>
      <c r="B69" s="6">
        <f>[1]Quarterly!$B280</f>
        <v>19197.937999999998</v>
      </c>
      <c r="C69">
        <f>[1]Quarterly!$C280</f>
        <v>7.0939025507863462E-3</v>
      </c>
      <c r="D69">
        <f>[2]Quarterly!$B280</f>
        <v>241.17599999999999</v>
      </c>
      <c r="E69">
        <f>[2]Quarterly!$C280</f>
        <v>3.9713265229661676E-3</v>
      </c>
      <c r="F69">
        <v>4.7681856763586604E-3</v>
      </c>
      <c r="G69">
        <f t="shared" si="16"/>
        <v>1.6915033935946164E-2</v>
      </c>
      <c r="H69">
        <f>[14]Sheet1!$B56/100</f>
        <v>1.7893675983436858E-2</v>
      </c>
      <c r="I69">
        <v>3.4193082906776098E-3</v>
      </c>
      <c r="J69">
        <f t="shared" si="10"/>
        <v>3.4002525388069138E-2</v>
      </c>
      <c r="K69">
        <f>[3]Hoja2!$I$21</f>
        <v>1.6546969591288985E-3</v>
      </c>
      <c r="L69" s="7">
        <f>[4]Hoja1!$B69</f>
        <v>205568.24590000001</v>
      </c>
      <c r="M69">
        <f>[5]Hoja1!$G69</f>
        <v>4.1195556668429667E-3</v>
      </c>
      <c r="N69">
        <f>[5]Hoja1!$H69</f>
        <v>3.4056839041527454E-3</v>
      </c>
      <c r="O69">
        <f>[5]Hoja1!$I69</f>
        <v>-1.9934203893713143E-2</v>
      </c>
      <c r="P69">
        <f>[5]Hoja1!$J69</f>
        <v>8.2325773365843347E-3</v>
      </c>
      <c r="Q69">
        <f>[5]Hoja1!$K69</f>
        <v>-3.639030264922849E-3</v>
      </c>
      <c r="R69">
        <f>'[6]Inflation Quarterly and SA'!$F72</f>
        <v>92.924875459110694</v>
      </c>
      <c r="S69">
        <f t="shared" si="13"/>
        <v>7.9728514378811788E-3</v>
      </c>
      <c r="T69">
        <f>'[7]Inflation Quarterly and SA'!$C72</f>
        <v>1.3852979467856796E-2</v>
      </c>
      <c r="U69">
        <f>'[7]Inflation Quarterly and SA'!$D72</f>
        <v>-1.4983906349415488E-2</v>
      </c>
      <c r="V69">
        <f>'[7]Inflation Quarterly and SA'!$E72</f>
        <v>1.3854012365773771E-2</v>
      </c>
      <c r="W69">
        <f>[8]Sheet1!$B68/100</f>
        <v>7.4170712131904626E-3</v>
      </c>
      <c r="X69" s="4">
        <f>'[9]Final database'!$C76/100</f>
        <v>7.6657608695652177E-2</v>
      </c>
      <c r="Y69" s="10">
        <v>4.8714639305412699E-2</v>
      </c>
      <c r="Z69">
        <f>'[10]Final database'!$C72</f>
        <v>-1.6174652566771974E-2</v>
      </c>
      <c r="AA69">
        <f>'[10]Final database'!$B72</f>
        <v>2946.2469565217393</v>
      </c>
      <c r="AB69">
        <f t="shared" si="14"/>
        <v>1857.5551457131073</v>
      </c>
      <c r="AC69">
        <f t="shared" ref="AC69:AC101" si="18">(AB69/AB68-1)</f>
        <v>-2.0080314940578048E-2</v>
      </c>
      <c r="AD69">
        <f>[15]Hoja1!$B64</f>
        <v>89.805186504375499</v>
      </c>
      <c r="AE69">
        <f t="shared" si="9"/>
        <v>1.0033162748317004E-2</v>
      </c>
      <c r="AF69" s="9">
        <f>[13]Sheet1!$G69</f>
        <v>1.3844700586724823E-3</v>
      </c>
      <c r="AG69">
        <f>[11]Database!$B68/[11]Database!$B$2</f>
        <v>1.1631404459795953</v>
      </c>
      <c r="AH69">
        <f>[11]Database!$D68/[11]Database!$D$2/(D69/$D$3)</f>
        <v>0.76166854727978084</v>
      </c>
      <c r="AI69">
        <f t="shared" si="17"/>
        <v>0.64903022001708144</v>
      </c>
      <c r="AJ69">
        <f>([11]Database!$C68/[11]Database!$C$2)/($D69/$D$3)</f>
        <v>0.67800487828046363</v>
      </c>
      <c r="AK69">
        <f t="shared" si="15"/>
        <v>0.67897147577097572</v>
      </c>
      <c r="AL69">
        <f t="shared" ref="AL69:AL101" si="19">AI69/AI68-1</f>
        <v>1.2817843778192062E-2</v>
      </c>
      <c r="AM69">
        <f t="shared" ref="AM69:AM101" si="20">(AK69/AK68-1)</f>
        <v>-2.7861321184146082E-3</v>
      </c>
      <c r="AN69" s="8">
        <f>[12]Datos!$D69/$D69</f>
        <v>5213071.4292959077</v>
      </c>
      <c r="AO69" s="8">
        <f t="shared" ref="AO69:AO101" si="21">(AN69/AN68-1)</f>
        <v>6.882353300059485E-4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s="1">
        <v>42705</v>
      </c>
      <c r="B70" s="6">
        <f>[1]Quarterly!$B281</f>
        <v>19304.351999999999</v>
      </c>
      <c r="C70">
        <f>[1]Quarterly!$C281</f>
        <v>5.5429911274846866E-3</v>
      </c>
      <c r="D70">
        <f>[2]Quarterly!$B281</f>
        <v>242.637</v>
      </c>
      <c r="E70">
        <f>[2]Quarterly!$C281</f>
        <v>6.0578166981790638E-3</v>
      </c>
      <c r="F70">
        <v>4.5804556401831172E-3</v>
      </c>
      <c r="G70">
        <f t="shared" si="16"/>
        <v>1.6727303899770618E-2</v>
      </c>
      <c r="H70">
        <f>[14]Sheet1!$B57/100</f>
        <v>1.7955234415584415E-2</v>
      </c>
      <c r="I70">
        <v>3.5789327992757098E-3</v>
      </c>
      <c r="J70">
        <f t="shared" si="10"/>
        <v>3.4167015092064768E-2</v>
      </c>
      <c r="K70">
        <f>[3]Hoja2!$I$21</f>
        <v>1.6546969591288985E-3</v>
      </c>
      <c r="L70" s="7">
        <f>[4]Hoja1!$B70</f>
        <v>206559.4602</v>
      </c>
      <c r="M70">
        <f>[5]Hoja1!$G70</f>
        <v>4.82182593746594E-3</v>
      </c>
      <c r="N70">
        <f>[5]Hoja1!$H70</f>
        <v>6.6315716749236753E-3</v>
      </c>
      <c r="O70">
        <f>[5]Hoja1!$I70</f>
        <v>5.1785171511462114E-2</v>
      </c>
      <c r="P70">
        <f>[5]Hoja1!$J70</f>
        <v>3.3324088256904805E-2</v>
      </c>
      <c r="Q70">
        <f>[5]Hoja1!$K70</f>
        <v>2.9191429391452806E-2</v>
      </c>
      <c r="R70">
        <f>'[6]Inflation Quarterly and SA'!$F73</f>
        <v>93.689398919996094</v>
      </c>
      <c r="S70">
        <f t="shared" si="13"/>
        <v>8.2273283349387771E-3</v>
      </c>
      <c r="T70">
        <f>'[7]Inflation Quarterly and SA'!$C73</f>
        <v>7.6326871109961836E-3</v>
      </c>
      <c r="U70">
        <f>'[7]Inflation Quarterly and SA'!$D73</f>
        <v>8.5503726518361134E-3</v>
      </c>
      <c r="V70">
        <f>'[7]Inflation Quarterly and SA'!$E73</f>
        <v>1.2231965203845618E-2</v>
      </c>
      <c r="W70">
        <f>[8]Sheet1!$B69/100</f>
        <v>7.4170712131904626E-3</v>
      </c>
      <c r="X70" s="4">
        <f>'[9]Final database'!$C77/100</f>
        <v>7.714673913043478E-2</v>
      </c>
      <c r="Y70" s="10">
        <v>4.8714639305412699E-2</v>
      </c>
      <c r="Z70">
        <f>'[10]Final database'!$C73</f>
        <v>2.3500310195668117E-2</v>
      </c>
      <c r="AA70">
        <f>'[10]Final database'!$B73</f>
        <v>3015.484673913043</v>
      </c>
      <c r="AB70">
        <f t="shared" si="14"/>
        <v>1897.1172326715205</v>
      </c>
      <c r="AC70">
        <f t="shared" si="18"/>
        <v>2.1297934034268273E-2</v>
      </c>
      <c r="AD70">
        <f>[15]Hoja1!$B65</f>
        <v>90.968292155303402</v>
      </c>
      <c r="AE70">
        <f t="shared" si="9"/>
        <v>1.2951430715766543E-2</v>
      </c>
      <c r="AF70" s="9">
        <f>[13]Sheet1!$G70</f>
        <v>-3.3733475779528233E-3</v>
      </c>
      <c r="AG70">
        <f>[11]Database!$B69/[11]Database!$B$2</f>
        <v>1.256152541911612</v>
      </c>
      <c r="AH70">
        <f>[11]Database!$D69/[11]Database!$D$2/(D70/$D$3)</f>
        <v>0.79329987617321607</v>
      </c>
      <c r="AI70">
        <f t="shared" si="17"/>
        <v>0.68066154891051667</v>
      </c>
      <c r="AJ70">
        <f>([11]Database!$C69/[11]Database!$C$2)/($D70/$D$3)</f>
        <v>0.66778971101078177</v>
      </c>
      <c r="AK70">
        <f t="shared" si="15"/>
        <v>0.66875630850129386</v>
      </c>
      <c r="AL70">
        <f t="shared" si="19"/>
        <v>4.873629596569895E-2</v>
      </c>
      <c r="AM70">
        <f t="shared" si="20"/>
        <v>-1.5045060999186233E-2</v>
      </c>
      <c r="AN70" s="8">
        <f>[12]Datos!$D70/$D70</f>
        <v>5409708.6717520412</v>
      </c>
      <c r="AO70" s="8">
        <f t="shared" si="21"/>
        <v>3.7720036090641562E-2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s="1">
        <v>42795</v>
      </c>
      <c r="B71" s="6">
        <f>[1]Quarterly!$B282</f>
        <v>19398.343000000001</v>
      </c>
      <c r="C71">
        <f>[1]Quarterly!$C282</f>
        <v>4.8689021004175714E-3</v>
      </c>
      <c r="D71">
        <f>[2]Quarterly!$B282</f>
        <v>243.892</v>
      </c>
      <c r="E71">
        <f>[2]Quarterly!$C282</f>
        <v>5.1723356289437028E-3</v>
      </c>
      <c r="F71">
        <v>4.687479810066811E-3</v>
      </c>
      <c r="G71">
        <f t="shared" si="16"/>
        <v>1.6834328069654313E-2</v>
      </c>
      <c r="H71">
        <f>[14]Sheet1!$B58/100</f>
        <v>1.4453956910408435E-2</v>
      </c>
      <c r="I71">
        <v>2.0494767742812599E-4</v>
      </c>
      <c r="J71">
        <f t="shared" si="10"/>
        <v>3.0690194277688487E-2</v>
      </c>
      <c r="K71">
        <f>[3]Hoja2!$I$21</f>
        <v>1.6546969591288985E-3</v>
      </c>
      <c r="L71" s="7">
        <f>[4]Hoja1!$B71</f>
        <v>206510.46580000001</v>
      </c>
      <c r="M71">
        <f>[5]Hoja1!$G71</f>
        <v>-2.3719271899991234E-4</v>
      </c>
      <c r="N71">
        <f>[5]Hoja1!$H71</f>
        <v>3.7464630352928019E-3</v>
      </c>
      <c r="O71">
        <f>[5]Hoja1!$I71</f>
        <v>-2.4973189371085058E-2</v>
      </c>
      <c r="P71">
        <f>[5]Hoja1!$J71</f>
        <v>-5.2018542220000352E-4</v>
      </c>
      <c r="Q71">
        <f>[5]Hoja1!$K71</f>
        <v>1.5328976919545489E-2</v>
      </c>
      <c r="R71">
        <f>'[6]Inflation Quarterly and SA'!$F74</f>
        <v>94.983997878794895</v>
      </c>
      <c r="S71">
        <f t="shared" si="13"/>
        <v>1.3817987666932208E-2</v>
      </c>
      <c r="T71">
        <f>'[7]Inflation Quarterly and SA'!$C74</f>
        <v>1.9992854029619256E-2</v>
      </c>
      <c r="U71">
        <f>'[7]Inflation Quarterly and SA'!$D74</f>
        <v>-1.0402529023217921E-3</v>
      </c>
      <c r="V71">
        <f>'[7]Inflation Quarterly and SA'!$E74</f>
        <v>1.5921422312758171E-2</v>
      </c>
      <c r="W71">
        <f>[8]Sheet1!$B70/100</f>
        <v>7.4170712131904626E-3</v>
      </c>
      <c r="X71" s="4">
        <f>'[9]Final database'!$C78/100</f>
        <v>7.3944444444444452E-2</v>
      </c>
      <c r="Y71" s="10">
        <v>4.8714639305412699E-2</v>
      </c>
      <c r="Z71">
        <f>'[10]Final database'!$C74</f>
        <v>-3.0846342784538683E-2</v>
      </c>
      <c r="AA71">
        <f>'[10]Final database'!$B74</f>
        <v>2922.4679999999985</v>
      </c>
      <c r="AB71">
        <f t="shared" si="14"/>
        <v>1822.9188800889071</v>
      </c>
      <c r="AC71">
        <f t="shared" si="18"/>
        <v>-3.9111105684347836E-2</v>
      </c>
      <c r="AD71">
        <f>[15]Hoja1!$B66</f>
        <v>92.744758124549904</v>
      </c>
      <c r="AE71">
        <f t="shared" si="9"/>
        <v>1.9528408494397853E-2</v>
      </c>
      <c r="AF71" s="9">
        <f>[13]Sheet1!$G71</f>
        <v>3.6289863071625739E-4</v>
      </c>
      <c r="AG71">
        <f>[11]Database!$B70/[11]Database!$B$2</f>
        <v>1.2737847761613994</v>
      </c>
      <c r="AH71">
        <f>[11]Database!$D70/[11]Database!$D$2/(D71/$D$3)</f>
        <v>0.8582705552152502</v>
      </c>
      <c r="AI71">
        <f t="shared" si="17"/>
        <v>0.7456322279525508</v>
      </c>
      <c r="AJ71">
        <f>([11]Database!$C70/[11]Database!$C$2)/($D71/$D$3)</f>
        <v>0.67583931215024096</v>
      </c>
      <c r="AK71">
        <f t="shared" si="15"/>
        <v>0.67680590964075305</v>
      </c>
      <c r="AL71">
        <f t="shared" si="19"/>
        <v>9.545225398147994E-2</v>
      </c>
      <c r="AM71">
        <f t="shared" si="20"/>
        <v>1.2036673205369164E-2</v>
      </c>
      <c r="AN71" s="8">
        <f>[12]Datos!$D71/$D71</f>
        <v>5577937.4087699885</v>
      </c>
      <c r="AO71" s="8">
        <f t="shared" si="21"/>
        <v>3.1097559448328482E-2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s="1">
        <v>42887</v>
      </c>
      <c r="B72" s="6">
        <f>[1]Quarterly!$B283</f>
        <v>19506.949000000001</v>
      </c>
      <c r="C72">
        <f>[1]Quarterly!$C283</f>
        <v>5.5987256231111449E-3</v>
      </c>
      <c r="D72">
        <f>[2]Quarterly!$B283</f>
        <v>244.16300000000001</v>
      </c>
      <c r="E72">
        <f>[2]Quarterly!$C283</f>
        <v>1.1111475571154994E-3</v>
      </c>
      <c r="F72">
        <v>9.7718451942839374E-3</v>
      </c>
      <c r="G72">
        <f t="shared" si="16"/>
        <v>2.191869345387144E-2</v>
      </c>
      <c r="H72">
        <f>[14]Sheet1!$B59/100</f>
        <v>1.29940125428195E-2</v>
      </c>
      <c r="I72">
        <v>-1.11196558270775E-3</v>
      </c>
      <c r="J72">
        <f t="shared" si="10"/>
        <v>2.9333142818296798E-2</v>
      </c>
      <c r="K72">
        <f>[3]Hoja2!$I$21</f>
        <v>1.6546969591288985E-3</v>
      </c>
      <c r="L72" s="7">
        <f>[4]Hoja1!$B72</f>
        <v>207855.83730000001</v>
      </c>
      <c r="M72">
        <f>[5]Hoja1!$G72</f>
        <v>6.5147860414151992E-3</v>
      </c>
      <c r="N72">
        <f>[5]Hoja1!$H72</f>
        <v>9.7125549054954963E-3</v>
      </c>
      <c r="O72">
        <f>[5]Hoja1!$I72</f>
        <v>5.4229225280837401E-3</v>
      </c>
      <c r="P72">
        <f>[5]Hoja1!$J72</f>
        <v>-8.0326381822156678E-3</v>
      </c>
      <c r="Q72">
        <f>[5]Hoja1!$K72</f>
        <v>-1.8280766437461793E-2</v>
      </c>
      <c r="R72">
        <f>'[6]Inflation Quarterly and SA'!$F75</f>
        <v>95.859518006547404</v>
      </c>
      <c r="S72">
        <f t="shared" si="13"/>
        <v>9.2175539807213269E-3</v>
      </c>
      <c r="T72">
        <f>'[7]Inflation Quarterly and SA'!$C75</f>
        <v>8.8052073096123173E-3</v>
      </c>
      <c r="U72">
        <f>'[7]Inflation Quarterly and SA'!$D75</f>
        <v>-5.53621688364625E-3</v>
      </c>
      <c r="V72">
        <f>'[7]Inflation Quarterly and SA'!$E75</f>
        <v>1.9936070692311292E-2</v>
      </c>
      <c r="W72">
        <f>[8]Sheet1!$B71/100</f>
        <v>7.4170712131904626E-3</v>
      </c>
      <c r="X72" s="4">
        <f>'[9]Final database'!$C79/100</f>
        <v>6.5824175824175823E-2</v>
      </c>
      <c r="Y72" s="10">
        <v>4.8714639305412699E-2</v>
      </c>
      <c r="Z72">
        <f>'[10]Final database'!$C75</f>
        <v>-9.9640305521020434E-4</v>
      </c>
      <c r="AA72">
        <f>'[10]Final database'!$B75</f>
        <v>2919.5560439560445</v>
      </c>
      <c r="AB72">
        <f t="shared" si="14"/>
        <v>1806.4747532091669</v>
      </c>
      <c r="AC72">
        <f t="shared" si="18"/>
        <v>-9.0207672208311163E-3</v>
      </c>
      <c r="AD72">
        <f>[15]Hoja1!$B67</f>
        <v>93.862916053529304</v>
      </c>
      <c r="AE72">
        <f t="shared" si="9"/>
        <v>1.2056292469680985E-2</v>
      </c>
      <c r="AF72" s="9">
        <f>[13]Sheet1!$G72</f>
        <v>-2.7415542159070494E-4</v>
      </c>
      <c r="AG72">
        <f>[11]Database!$B71/[11]Database!$B$2</f>
        <v>1.2506971327652374</v>
      </c>
      <c r="AH72">
        <f>[11]Database!$D71/[11]Database!$D$2/(D72/$D$3)</f>
        <v>0.83678264360741905</v>
      </c>
      <c r="AI72">
        <f t="shared" si="17"/>
        <v>0.72414431634471965</v>
      </c>
      <c r="AJ72">
        <f>([11]Database!$C71/[11]Database!$C$2)/($D72/$D$3)</f>
        <v>0.67872247604803559</v>
      </c>
      <c r="AK72">
        <f t="shared" si="15"/>
        <v>0.67968907353854768</v>
      </c>
      <c r="AL72">
        <f t="shared" si="19"/>
        <v>-2.881837828661904E-2</v>
      </c>
      <c r="AM72">
        <f t="shared" si="20"/>
        <v>4.2599567419927542E-3</v>
      </c>
      <c r="AN72" s="8">
        <f>[12]Datos!$D72/$D72</f>
        <v>5799878.9083341863</v>
      </c>
      <c r="AO72" s="8">
        <f t="shared" si="21"/>
        <v>3.9789169956487402E-2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s="1">
        <v>42979</v>
      </c>
      <c r="B73" s="6">
        <f>[1]Quarterly!$B284</f>
        <v>19660.766</v>
      </c>
      <c r="C73">
        <f>[1]Quarterly!$C284</f>
        <v>7.8852413055470194E-3</v>
      </c>
      <c r="D73">
        <f>[2]Quarterly!$B284</f>
        <v>246.435</v>
      </c>
      <c r="E73">
        <f>[2]Quarterly!$C284</f>
        <v>9.3052591916056304E-3</v>
      </c>
      <c r="F73">
        <v>1.0968351324004699E-2</v>
      </c>
      <c r="G73">
        <f t="shared" si="16"/>
        <v>2.3115199583592202E-2</v>
      </c>
      <c r="H73">
        <f>[14]Sheet1!$B60/100</f>
        <v>1.2718898343685298E-2</v>
      </c>
      <c r="I73">
        <v>-1.24192558127292E-3</v>
      </c>
      <c r="J73">
        <f t="shared" si="10"/>
        <v>2.9199221768935413E-2</v>
      </c>
      <c r="K73">
        <f>[3]Hoja2!$I$21</f>
        <v>1.6546969591288985E-3</v>
      </c>
      <c r="L73" s="7">
        <f>[4]Hoja1!$B73</f>
        <v>208983.16949999999</v>
      </c>
      <c r="M73">
        <f>[5]Hoja1!$G73</f>
        <v>5.4236254061650335E-3</v>
      </c>
      <c r="N73">
        <f>[5]Hoja1!$H73</f>
        <v>6.7402635585880333E-3</v>
      </c>
      <c r="O73">
        <f>[5]Hoja1!$I73</f>
        <v>1.9851733581423447E-2</v>
      </c>
      <c r="P73">
        <f>[5]Hoja1!$J73</f>
        <v>9.6122575434847146E-3</v>
      </c>
      <c r="Q73">
        <f>[5]Hoja1!$K73</f>
        <v>-1.1274301234341588E-2</v>
      </c>
      <c r="R73">
        <f>'[6]Inflation Quarterly and SA'!$F76</f>
        <v>96.627698296545702</v>
      </c>
      <c r="S73">
        <f t="shared" si="13"/>
        <v>8.0136047621879314E-3</v>
      </c>
      <c r="T73">
        <f>'[7]Inflation Quarterly and SA'!$C76</f>
        <v>7.9739739944302279E-3</v>
      </c>
      <c r="U73">
        <f>'[7]Inflation Quarterly and SA'!$D76</f>
        <v>4.2797933139100408E-3</v>
      </c>
      <c r="V73">
        <f>'[7]Inflation Quarterly and SA'!$E76</f>
        <v>1.2250841231712384E-2</v>
      </c>
      <c r="W73">
        <f>[8]Sheet1!$B72/100</f>
        <v>7.4170712131904626E-3</v>
      </c>
      <c r="X73" s="4">
        <f>'[9]Final database'!$C80/100</f>
        <v>5.5081521739130439E-2</v>
      </c>
      <c r="Y73" s="10">
        <v>4.8714639305412699E-2</v>
      </c>
      <c r="Z73">
        <f>'[10]Final database'!$C76</f>
        <v>1.9422413803825034E-2</v>
      </c>
      <c r="AA73">
        <f>'[10]Final database'!$B76</f>
        <v>2976.2608695652175</v>
      </c>
      <c r="AB73">
        <f t="shared" si="14"/>
        <v>1843.9206035206175</v>
      </c>
      <c r="AC73">
        <f t="shared" si="18"/>
        <v>2.0728687320389572E-2</v>
      </c>
      <c r="AD73">
        <f>[15]Hoja1!$B68</f>
        <v>94.817573421551302</v>
      </c>
      <c r="AE73">
        <f t="shared" ref="AE73:AE101" si="22">(AD73/AD72-1)</f>
        <v>1.0170761874450651E-2</v>
      </c>
      <c r="AF73" s="9">
        <f>[13]Sheet1!$G73</f>
        <v>-3.541830678047142E-3</v>
      </c>
      <c r="AG73">
        <f>[11]Database!$B72/[11]Database!$B$2</f>
        <v>1.3248991102924581</v>
      </c>
      <c r="AH73">
        <f>[11]Database!$D72/[11]Database!$D$2/(D73/$D$3)</f>
        <v>0.82878267611719425</v>
      </c>
      <c r="AI73">
        <f t="shared" si="17"/>
        <v>0.71614434885449485</v>
      </c>
      <c r="AJ73">
        <f>([11]Database!$C72/[11]Database!$C$2)/($D73/$D$3)</f>
        <v>0.66161689873186724</v>
      </c>
      <c r="AK73">
        <f t="shared" si="15"/>
        <v>0.66258349622237933</v>
      </c>
      <c r="AL73">
        <f t="shared" si="19"/>
        <v>-1.1047476738623607E-2</v>
      </c>
      <c r="AM73">
        <f t="shared" si="20"/>
        <v>-2.5166768132838357E-2</v>
      </c>
      <c r="AN73" s="8">
        <f>[12]Datos!$D73/$D73</f>
        <v>5944854.6145515451</v>
      </c>
      <c r="AO73" s="8">
        <f t="shared" si="21"/>
        <v>2.4996333287068184E-2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s="1">
        <v>43070</v>
      </c>
      <c r="B74" s="6">
        <f>[1]Quarterly!$B285</f>
        <v>19882.351999999999</v>
      </c>
      <c r="C74">
        <f>[1]Quarterly!$C285</f>
        <v>1.1270466267692791E-2</v>
      </c>
      <c r="D74">
        <f>[2]Quarterly!$B285</f>
        <v>247.80500000000001</v>
      </c>
      <c r="E74">
        <f>[2]Quarterly!$C285</f>
        <v>5.5592752652828814E-3</v>
      </c>
      <c r="F74">
        <v>1.2828696203594937E-2</v>
      </c>
      <c r="G74">
        <f t="shared" si="16"/>
        <v>2.4975544463182439E-2</v>
      </c>
      <c r="H74">
        <f>[14]Sheet1!$B61/100</f>
        <v>1.1330754761904762E-2</v>
      </c>
      <c r="I74">
        <v>-2.4957089399191999E-3</v>
      </c>
      <c r="J74">
        <f t="shared" si="10"/>
        <v>2.7907224347300863E-2</v>
      </c>
      <c r="K74">
        <f>[3]Hoja2!$I$21</f>
        <v>1.6546969591288985E-3</v>
      </c>
      <c r="L74" s="7">
        <f>[4]Hoja1!$B74</f>
        <v>209306.52739999999</v>
      </c>
      <c r="M74">
        <f>[5]Hoja1!$G74</f>
        <v>1.5472915870384796E-3</v>
      </c>
      <c r="N74">
        <f>[5]Hoja1!$H74</f>
        <v>4.7338844568691751E-3</v>
      </c>
      <c r="O74">
        <f>[5]Hoja1!$I74</f>
        <v>-8.7706168135393003E-4</v>
      </c>
      <c r="P74">
        <f>[5]Hoja1!$J74</f>
        <v>8.4076336516325512E-4</v>
      </c>
      <c r="Q74">
        <f>[5]Hoja1!$K74</f>
        <v>-7.576390119545362E-3</v>
      </c>
      <c r="R74">
        <f>'[6]Inflation Quarterly and SA'!$F77</f>
        <v>97.502828257962804</v>
      </c>
      <c r="S74">
        <f t="shared" si="13"/>
        <v>9.0567195208497431E-3</v>
      </c>
      <c r="T74">
        <f>'[7]Inflation Quarterly and SA'!$C77</f>
        <v>8.8470772844404522E-3</v>
      </c>
      <c r="U74">
        <f>'[7]Inflation Quarterly and SA'!$D77</f>
        <v>7.2574709463586462E-3</v>
      </c>
      <c r="V74">
        <f>'[7]Inflation Quarterly and SA'!$E77</f>
        <v>1.2646596907338603E-2</v>
      </c>
      <c r="W74">
        <f>[8]Sheet1!$B73/100</f>
        <v>7.4170712131904626E-3</v>
      </c>
      <c r="X74" s="4">
        <f>'[9]Final database'!$C81/100</f>
        <v>4.9836956521739133E-2</v>
      </c>
      <c r="Y74" s="10">
        <v>4.8714639305412699E-2</v>
      </c>
      <c r="Z74">
        <f>'[10]Final database'!$C77</f>
        <v>3.2834092967546358E-3</v>
      </c>
      <c r="AA74">
        <f>'[10]Final database'!$B77</f>
        <v>2986.0331521739149</v>
      </c>
      <c r="AB74">
        <f t="shared" si="14"/>
        <v>1843.5628380083438</v>
      </c>
      <c r="AC74">
        <f t="shared" si="18"/>
        <v>-1.9402435852755584E-4</v>
      </c>
      <c r="AD74">
        <f>[15]Hoja1!$B69</f>
        <v>95.952414011319604</v>
      </c>
      <c r="AE74">
        <f t="shared" si="22"/>
        <v>1.1968673620478487E-2</v>
      </c>
      <c r="AF74" s="9">
        <f>[13]Sheet1!$G74</f>
        <v>-4.4036297826932636E-4</v>
      </c>
      <c r="AG74">
        <f>[11]Database!$B73/[11]Database!$B$2</f>
        <v>1.422457250165772</v>
      </c>
      <c r="AH74">
        <f>[11]Database!$D73/[11]Database!$D$2/(D74/$D$3)</f>
        <v>0.90905907506001016</v>
      </c>
      <c r="AI74">
        <f t="shared" si="17"/>
        <v>0.79642074779731076</v>
      </c>
      <c r="AJ74">
        <f>([11]Database!$C73/[11]Database!$C$2)/($D74/$D$3)</f>
        <v>0.67598236337607986</v>
      </c>
      <c r="AK74">
        <f t="shared" si="15"/>
        <v>0.67694896086659195</v>
      </c>
      <c r="AL74">
        <f t="shared" si="19"/>
        <v>0.11209527670115893</v>
      </c>
      <c r="AM74">
        <f t="shared" si="20"/>
        <v>2.1680987718702971E-2</v>
      </c>
      <c r="AN74" s="8">
        <f>[12]Datos!$D74/$D74</f>
        <v>6223319.1770450957</v>
      </c>
      <c r="AO74" s="8">
        <f t="shared" si="21"/>
        <v>4.6841273765036773E-2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s="1">
        <v>43160</v>
      </c>
      <c r="B75" s="6">
        <f>[1]Quarterly!$B286</f>
        <v>20044.077000000001</v>
      </c>
      <c r="C75">
        <f>[1]Quarterly!$C286</f>
        <v>8.134098018182323E-3</v>
      </c>
      <c r="D75">
        <f>[2]Quarterly!$B286</f>
        <v>249.577</v>
      </c>
      <c r="E75">
        <f>[2]Quarterly!$C286</f>
        <v>7.150783882488243E-3</v>
      </c>
      <c r="F75">
        <v>1.5306083613717629E-2</v>
      </c>
      <c r="G75">
        <f t="shared" si="16"/>
        <v>2.7452931873305129E-2</v>
      </c>
      <c r="H75">
        <f>[14]Sheet1!$B62/100</f>
        <v>9.9263565480895918E-3</v>
      </c>
      <c r="I75">
        <v>-3.7886860768101098E-3</v>
      </c>
      <c r="J75">
        <f t="shared" si="10"/>
        <v>2.6574838560254666E-2</v>
      </c>
      <c r="K75">
        <f>[3]Hoja2!$I$21</f>
        <v>1.6546969591288985E-3</v>
      </c>
      <c r="L75" s="7">
        <f>[4]Hoja1!$B75</f>
        <v>210698.3273</v>
      </c>
      <c r="M75">
        <f>[5]Hoja1!$G75</f>
        <v>6.6495771407080184E-3</v>
      </c>
      <c r="N75">
        <f>[5]Hoja1!$H75</f>
        <v>1.6820201626727371E-2</v>
      </c>
      <c r="O75">
        <f>[5]Hoja1!$I75</f>
        <v>-3.9380692753273161E-2</v>
      </c>
      <c r="P75">
        <f>[5]Hoja1!$J75</f>
        <v>-2.1369701535710606E-2</v>
      </c>
      <c r="Q75">
        <f>[5]Hoja1!$K75</f>
        <v>2.2292551609611522E-2</v>
      </c>
      <c r="R75">
        <f>'[6]Inflation Quarterly and SA'!$F78</f>
        <v>97.972930597224703</v>
      </c>
      <c r="S75">
        <f t="shared" si="13"/>
        <v>4.8214225952312173E-3</v>
      </c>
      <c r="T75">
        <f>'[7]Inflation Quarterly and SA'!$C78</f>
        <v>6.9706773032509606E-3</v>
      </c>
      <c r="U75">
        <f>'[7]Inflation Quarterly and SA'!$D78</f>
        <v>-5.6189354740685538E-3</v>
      </c>
      <c r="V75">
        <f>'[7]Inflation Quarterly and SA'!$E78</f>
        <v>1.6192622204700635E-2</v>
      </c>
      <c r="W75">
        <f>[8]Sheet1!$B74/100</f>
        <v>7.4170712131904626E-3</v>
      </c>
      <c r="X75" s="4">
        <f>'[9]Final database'!$C82/100</f>
        <v>4.5805555555555558E-2</v>
      </c>
      <c r="Y75" s="10">
        <v>4.8714639305412699E-2</v>
      </c>
      <c r="Z75">
        <f>'[10]Final database'!$C78</f>
        <v>-4.2584604584924968E-2</v>
      </c>
      <c r="AA75">
        <f>'[10]Final database'!$B78</f>
        <v>2858.8741111111117</v>
      </c>
      <c r="AB75">
        <f t="shared" si="14"/>
        <v>1769.147167414287</v>
      </c>
      <c r="AC75">
        <f t="shared" si="18"/>
        <v>-4.0365139207541367E-2</v>
      </c>
      <c r="AD75">
        <f>[15]Hoja1!$B70</f>
        <v>96.930820054924695</v>
      </c>
      <c r="AE75">
        <f t="shared" si="22"/>
        <v>1.0196784038071893E-2</v>
      </c>
      <c r="AF75" s="9">
        <f>[13]Sheet1!$G75</f>
        <v>3.5303138783282506E-4</v>
      </c>
      <c r="AG75">
        <f>[11]Database!$B74/[11]Database!$B$2</f>
        <v>1.3889139081866069</v>
      </c>
      <c r="AH75">
        <f>[11]Database!$D74/[11]Database!$D$2/(D75/$D$3)</f>
        <v>0.94802171350036812</v>
      </c>
      <c r="AI75">
        <f t="shared" si="17"/>
        <v>0.83538338623766872</v>
      </c>
      <c r="AJ75">
        <f>([11]Database!$C74/[11]Database!$C$2)/($D75/$D$3)</f>
        <v>0.6929998201192259</v>
      </c>
      <c r="AK75">
        <f t="shared" si="15"/>
        <v>0.69396641760973798</v>
      </c>
      <c r="AL75">
        <f t="shared" si="19"/>
        <v>4.8922179071952065E-2</v>
      </c>
      <c r="AM75">
        <f t="shared" si="20"/>
        <v>2.51384634985794E-2</v>
      </c>
      <c r="AN75" s="8">
        <f>[12]Datos!$D75/$D75</f>
        <v>6265341.6071072249</v>
      </c>
      <c r="AO75" s="8">
        <f t="shared" si="21"/>
        <v>6.7524144056647639E-3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s="1">
        <v>43252</v>
      </c>
      <c r="B76" s="6">
        <f>[1]Quarterly!$B287</f>
        <v>20150.475999999999</v>
      </c>
      <c r="C76">
        <f>[1]Quarterly!$C287</f>
        <v>5.308251410129694E-3</v>
      </c>
      <c r="D76">
        <f>[2]Quarterly!$B287</f>
        <v>251.018</v>
      </c>
      <c r="E76">
        <f>[2]Quarterly!$C287</f>
        <v>5.7737692175161559E-3</v>
      </c>
      <c r="F76">
        <v>1.7881028548203549E-2</v>
      </c>
      <c r="G76">
        <f t="shared" si="16"/>
        <v>3.0027876807791051E-2</v>
      </c>
      <c r="H76">
        <f>[14]Sheet1!$B63/100</f>
        <v>1.1297002415458935E-2</v>
      </c>
      <c r="I76">
        <v>-2.3401425920216998E-3</v>
      </c>
      <c r="J76">
        <f t="shared" si="10"/>
        <v>2.8067532201915935E-2</v>
      </c>
      <c r="K76">
        <f>[3]Hoja2!$I$21</f>
        <v>1.6546969591288985E-3</v>
      </c>
      <c r="L76" s="7">
        <f>[4]Hoja1!$B76</f>
        <v>213014.628</v>
      </c>
      <c r="M76">
        <f>[5]Hoja1!$G76</f>
        <v>1.0993446078487068E-2</v>
      </c>
      <c r="N76">
        <f>[5]Hoja1!$H76</f>
        <v>1.0244512990612575E-2</v>
      </c>
      <c r="O76">
        <f>[5]Hoja1!$I76</f>
        <v>4.8206307043989316E-2</v>
      </c>
      <c r="P76">
        <f>[5]Hoja1!$J76</f>
        <v>1.1559737668472847E-2</v>
      </c>
      <c r="Q76">
        <f>[5]Hoja1!$K76</f>
        <v>4.3057882998593255E-2</v>
      </c>
      <c r="R76">
        <f>'[6]Inflation Quarterly and SA'!$F79</f>
        <v>98.940044293146997</v>
      </c>
      <c r="S76">
        <f t="shared" si="13"/>
        <v>9.8712337175885789E-3</v>
      </c>
      <c r="T76">
        <f>'[7]Inflation Quarterly and SA'!$C79</f>
        <v>6.1636940412996832E-3</v>
      </c>
      <c r="U76">
        <f>'[7]Inflation Quarterly and SA'!$D79</f>
        <v>4.0353910877608534E-3</v>
      </c>
      <c r="V76">
        <f>'[7]Inflation Quarterly and SA'!$E79</f>
        <v>1.9815811278933726E-2</v>
      </c>
      <c r="W76">
        <f>[8]Sheet1!$B75/100</f>
        <v>7.4170712131904626E-3</v>
      </c>
      <c r="X76" s="4">
        <f>'[9]Final database'!$C83/100</f>
        <v>4.3296703296703293E-2</v>
      </c>
      <c r="Y76" s="10">
        <v>4.8714639305412699E-2</v>
      </c>
      <c r="Z76">
        <f>'[10]Final database'!$C79</f>
        <v>-6.7717586938731422E-3</v>
      </c>
      <c r="AA76">
        <f>'[10]Final database'!$B79</f>
        <v>2839.514505494506</v>
      </c>
      <c r="AB76">
        <f t="shared" si="14"/>
        <v>1750.0373780580358</v>
      </c>
      <c r="AC76">
        <f t="shared" si="18"/>
        <v>-1.0801695703010039E-2</v>
      </c>
      <c r="AD76">
        <f>[15]Hoja1!$B71</f>
        <v>98.181071639790005</v>
      </c>
      <c r="AE76">
        <f t="shared" si="22"/>
        <v>1.2898390668281356E-2</v>
      </c>
      <c r="AF76" s="9">
        <f>[13]Sheet1!$G76</f>
        <v>2.5091862983632751E-3</v>
      </c>
      <c r="AG76">
        <f>[11]Database!$B75/[11]Database!$B$2</f>
        <v>1.4436417472061913</v>
      </c>
      <c r="AH76">
        <f>[11]Database!$D75/[11]Database!$D$2/(D76/$D$3)</f>
        <v>0.98324097694569612</v>
      </c>
      <c r="AI76">
        <f t="shared" si="17"/>
        <v>0.87060264968299672</v>
      </c>
      <c r="AJ76">
        <f>([11]Database!$C75/[11]Database!$C$2)/($D76/$D$3)</f>
        <v>0.70524515207937022</v>
      </c>
      <c r="AK76">
        <f t="shared" si="15"/>
        <v>0.70621174956988231</v>
      </c>
      <c r="AL76">
        <f t="shared" si="19"/>
        <v>4.2159401330622126E-2</v>
      </c>
      <c r="AM76">
        <f t="shared" si="20"/>
        <v>1.7645424402986887E-2</v>
      </c>
      <c r="AN76" s="8">
        <f>[12]Datos!$D76/$D76</f>
        <v>6440975.9999336703</v>
      </c>
      <c r="AO76" s="8">
        <f t="shared" si="21"/>
        <v>2.803269220423843E-2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s="1">
        <v>43344</v>
      </c>
      <c r="B77" s="6">
        <f>[1]Quarterly!$B288</f>
        <v>20276.153999999999</v>
      </c>
      <c r="C77">
        <f>[1]Quarterly!$C288</f>
        <v>6.2369742531143135E-3</v>
      </c>
      <c r="D77">
        <f>[2]Quarterly!$B288</f>
        <v>252.18199999999999</v>
      </c>
      <c r="E77">
        <f>[2]Quarterly!$C288</f>
        <v>4.637117656901113E-3</v>
      </c>
      <c r="F77">
        <v>2.0316012181967769E-2</v>
      </c>
      <c r="G77">
        <f t="shared" si="16"/>
        <v>3.2462860441555275E-2</v>
      </c>
      <c r="H77">
        <f>[14]Sheet1!$B64/100</f>
        <v>1.1027326903820814E-2</v>
      </c>
      <c r="I77">
        <v>-2.57365715683204E-3</v>
      </c>
      <c r="J77">
        <f t="shared" si="10"/>
        <v>2.7826900346684891E-2</v>
      </c>
      <c r="K77">
        <f>[3]Hoja2!$I$21</f>
        <v>1.6546969591288985E-3</v>
      </c>
      <c r="L77" s="7">
        <f>[4]Hoja1!$B77</f>
        <v>215102.8015</v>
      </c>
      <c r="M77">
        <f>[5]Hoja1!$G77</f>
        <v>9.8029582268877036E-3</v>
      </c>
      <c r="N77">
        <f>[5]Hoja1!$H77</f>
        <v>6.4095754557287332E-3</v>
      </c>
      <c r="O77">
        <f>[5]Hoja1!$I77</f>
        <v>7.3436901771479768E-3</v>
      </c>
      <c r="P77">
        <f>[5]Hoja1!$J77</f>
        <v>2.3423106995546394E-2</v>
      </c>
      <c r="Q77">
        <f>[5]Hoja1!$K77</f>
        <v>-5.4339671094313369E-3</v>
      </c>
      <c r="R77">
        <f>'[6]Inflation Quarterly and SA'!$F80</f>
        <v>99.728100254377594</v>
      </c>
      <c r="S77">
        <f t="shared" si="13"/>
        <v>7.9649849245637672E-3</v>
      </c>
      <c r="T77">
        <f>'[7]Inflation Quarterly and SA'!$C80</f>
        <v>6.3456683882621157E-3</v>
      </c>
      <c r="U77">
        <f>'[7]Inflation Quarterly and SA'!$D80</f>
        <v>8.9160697627590491E-3</v>
      </c>
      <c r="V77">
        <f>'[7]Inflation Quarterly and SA'!$E80</f>
        <v>1.3878568143238068E-2</v>
      </c>
      <c r="W77">
        <f>[8]Sheet1!$B76/100</f>
        <v>7.4170712131904626E-3</v>
      </c>
      <c r="X77" s="4">
        <f>'[9]Final database'!$C84/100</f>
        <v>4.2500000000000003E-2</v>
      </c>
      <c r="Y77" s="10">
        <v>4.8714639305412699E-2</v>
      </c>
      <c r="Z77">
        <f>'[10]Final database'!$C80</f>
        <v>4.1883137727968034E-2</v>
      </c>
      <c r="AA77">
        <f>'[10]Final database'!$B80</f>
        <v>2958.4422826086952</v>
      </c>
      <c r="AB77">
        <f t="shared" si="14"/>
        <v>1817.3145677580328</v>
      </c>
      <c r="AC77">
        <f t="shared" si="18"/>
        <v>3.8443287294041895E-2</v>
      </c>
      <c r="AD77">
        <f>[15]Hoja1!$B72</f>
        <v>99.187657490953995</v>
      </c>
      <c r="AE77">
        <f t="shared" si="22"/>
        <v>1.0252341254299857E-2</v>
      </c>
      <c r="AF77" s="9">
        <f>[13]Sheet1!$G77</f>
        <v>-6.0414380976370197E-4</v>
      </c>
      <c r="AG77">
        <f>[11]Database!$B76/[11]Database!$B$2</f>
        <v>1.5242394047141476</v>
      </c>
      <c r="AH77">
        <f>[11]Database!$D76/[11]Database!$D$2/(D77/$D$3)</f>
        <v>0.99167735634950349</v>
      </c>
      <c r="AI77">
        <f t="shared" si="17"/>
        <v>0.87903902908680409</v>
      </c>
      <c r="AJ77">
        <f>([11]Database!$C76/[11]Database!$C$2)/($D77/$D$3)</f>
        <v>0.69425469720066735</v>
      </c>
      <c r="AK77">
        <f t="shared" si="15"/>
        <v>0.69522129469117944</v>
      </c>
      <c r="AL77">
        <f t="shared" si="19"/>
        <v>9.6902753591194823E-3</v>
      </c>
      <c r="AM77">
        <f t="shared" si="20"/>
        <v>-1.5562548889050065E-2</v>
      </c>
      <c r="AN77" s="8">
        <f>[12]Datos!$D77/$D77</f>
        <v>6749902.5506582558</v>
      </c>
      <c r="AO77" s="8">
        <f t="shared" si="21"/>
        <v>4.7962692413039187E-2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s="1">
        <v>43435</v>
      </c>
      <c r="B78" s="6">
        <f>[1]Quarterly!$B289</f>
        <v>20304.874</v>
      </c>
      <c r="C78">
        <f>[1]Quarterly!$C289</f>
        <v>1.4164421911571079E-3</v>
      </c>
      <c r="D78">
        <f>[2]Quarterly!$B289</f>
        <v>252.767</v>
      </c>
      <c r="E78">
        <f>[2]Quarterly!$C289</f>
        <v>2.3197531941216987E-3</v>
      </c>
      <c r="F78">
        <v>2.4111332832986821E-2</v>
      </c>
      <c r="G78">
        <f t="shared" si="16"/>
        <v>3.6258181092574324E-2</v>
      </c>
      <c r="H78">
        <f>[14]Sheet1!$B65/100</f>
        <v>1.3238616983499594E-2</v>
      </c>
      <c r="I78">
        <v>-3.7469785339914601E-4</v>
      </c>
      <c r="J78">
        <f t="shared" si="10"/>
        <v>3.0092881730727106E-2</v>
      </c>
      <c r="K78">
        <f>[3]Hoja2!$I$21</f>
        <v>1.6546969591288985E-3</v>
      </c>
      <c r="L78" s="7">
        <f>[4]Hoja1!$B78</f>
        <v>215192.2432</v>
      </c>
      <c r="M78">
        <f>[5]Hoja1!$G78</f>
        <v>4.1580908931115879E-4</v>
      </c>
      <c r="N78">
        <f>[5]Hoja1!$H78</f>
        <v>8.4060990407304192E-3</v>
      </c>
      <c r="O78">
        <f>[5]Hoja1!$I78</f>
        <v>3.1817522982788837E-3</v>
      </c>
      <c r="P78">
        <f>[5]Hoja1!$J78</f>
        <v>1.7017356511856763E-2</v>
      </c>
      <c r="Q78">
        <f>[5]Hoja1!$K78</f>
        <v>8.6002544892124444E-2</v>
      </c>
      <c r="R78">
        <f>'[6]Inflation Quarterly and SA'!$F81</f>
        <v>100.595183253115</v>
      </c>
      <c r="S78">
        <f t="shared" si="13"/>
        <v>8.694470229812179E-3</v>
      </c>
      <c r="T78">
        <f>'[7]Inflation Quarterly and SA'!$C81</f>
        <v>5.6356496697029801E-3</v>
      </c>
      <c r="U78">
        <f>'[7]Inflation Quarterly and SA'!$D81</f>
        <v>1.1791009135202701E-2</v>
      </c>
      <c r="V78">
        <f>'[7]Inflation Quarterly and SA'!$E81</f>
        <v>1.4936371865114317E-2</v>
      </c>
      <c r="W78">
        <f>[8]Sheet1!$B77/100</f>
        <v>7.4170712131904626E-3</v>
      </c>
      <c r="X78" s="4">
        <f>'[9]Final database'!$C85/100</f>
        <v>4.2500000000000003E-2</v>
      </c>
      <c r="Y78" s="10">
        <v>4.8714639305412699E-2</v>
      </c>
      <c r="Z78">
        <f>'[10]Final database'!$C81</f>
        <v>6.998828591823969E-2</v>
      </c>
      <c r="AA78">
        <f>'[10]Final database'!$B81</f>
        <v>3165.4985869565221</v>
      </c>
      <c r="AB78">
        <f t="shared" si="14"/>
        <v>1932.2164731057999</v>
      </c>
      <c r="AC78">
        <f t="shared" si="18"/>
        <v>6.3226206065974733E-2</v>
      </c>
      <c r="AD78">
        <f>[15]Hoja1!$B73</f>
        <v>100</v>
      </c>
      <c r="AE78">
        <f t="shared" si="22"/>
        <v>8.1899555811173474E-3</v>
      </c>
      <c r="AF78" s="9">
        <f>[13]Sheet1!$G78</f>
        <v>-4.0587971619964192E-3</v>
      </c>
      <c r="AG78">
        <f>[11]Database!$B77/[11]Database!$B$2</f>
        <v>1.3322990046713055</v>
      </c>
      <c r="AH78">
        <f>[11]Database!$D77/[11]Database!$D$2/(D78/$D$3)</f>
        <v>0.94229852228897182</v>
      </c>
      <c r="AI78">
        <f t="shared" si="17"/>
        <v>0.82966019502627242</v>
      </c>
      <c r="AJ78">
        <f>([11]Database!$C77/[11]Database!$C$2)/($D78/$D$3)</f>
        <v>0.67810637454802536</v>
      </c>
      <c r="AK78">
        <f t="shared" si="15"/>
        <v>0.67907297203853745</v>
      </c>
      <c r="AL78">
        <f t="shared" si="19"/>
        <v>-5.6173653758956776E-2</v>
      </c>
      <c r="AM78">
        <f t="shared" si="20"/>
        <v>-2.3227600730807763E-2</v>
      </c>
      <c r="AN78" s="8">
        <f>[12]Datos!$D78/$D78</f>
        <v>6937258.4203695506</v>
      </c>
      <c r="AO78" s="8">
        <f t="shared" si="21"/>
        <v>2.7756825866030344E-2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s="1">
        <v>43525</v>
      </c>
      <c r="B79" s="6">
        <f>[1]Quarterly!$B290</f>
        <v>20431.641</v>
      </c>
      <c r="C79">
        <f>[1]Quarterly!$C290</f>
        <v>6.2431808244660658E-3</v>
      </c>
      <c r="D79">
        <f>[2]Quarterly!$B290</f>
        <v>254.27699999999999</v>
      </c>
      <c r="E79">
        <f>[2]Quarterly!$C290</f>
        <v>5.9738810841605261E-3</v>
      </c>
      <c r="F79">
        <v>2.4509592445679521E-2</v>
      </c>
      <c r="G79">
        <f t="shared" si="16"/>
        <v>3.6656440705267024E-2</v>
      </c>
      <c r="H79">
        <f>[14]Sheet1!$B66/100</f>
        <v>1.2067830179434094E-2</v>
      </c>
      <c r="I79">
        <v>-1.6114512281580199E-3</v>
      </c>
      <c r="J79">
        <f t="shared" si="10"/>
        <v>2.8818433349858896E-2</v>
      </c>
      <c r="K79">
        <f>[3]Hoja2!$I$21</f>
        <v>1.6546969591288985E-3</v>
      </c>
      <c r="L79" s="7">
        <f>[4]Hoja1!$B79</f>
        <v>217508.22940000001</v>
      </c>
      <c r="M79">
        <f>[5]Hoja1!$G79</f>
        <v>1.0762405584701096E-2</v>
      </c>
      <c r="N79">
        <f>[5]Hoja1!$H79</f>
        <v>1.0270857324389704E-2</v>
      </c>
      <c r="O79">
        <f>[5]Hoja1!$I79</f>
        <v>1.258634171830475E-2</v>
      </c>
      <c r="P79">
        <f>[5]Hoja1!$J79</f>
        <v>1.5298445571236163E-2</v>
      </c>
      <c r="Q79">
        <f>[5]Hoja1!$K79</f>
        <v>-9.8744834475839038E-3</v>
      </c>
      <c r="R79">
        <f>'[6]Inflation Quarterly and SA'!$F82</f>
        <v>101.136137421963</v>
      </c>
      <c r="S79">
        <f t="shared" si="13"/>
        <v>5.3775354977669831E-3</v>
      </c>
      <c r="T79">
        <f>'[7]Inflation Quarterly and SA'!$C82</f>
        <v>5.791337701103183E-3</v>
      </c>
      <c r="U79">
        <f>'[7]Inflation Quarterly and SA'!$D82</f>
        <v>7.8011885654327706E-3</v>
      </c>
      <c r="V79">
        <f>'[7]Inflation Quarterly and SA'!$E82</f>
        <v>1.2825716756903693E-2</v>
      </c>
      <c r="W79">
        <f>[8]Sheet1!$B78/100</f>
        <v>7.4170712131904626E-3</v>
      </c>
      <c r="X79" s="4">
        <f>'[9]Final database'!$C86/100</f>
        <v>4.2500000000000003E-2</v>
      </c>
      <c r="Y79" s="10">
        <v>4.8714639305412699E-2</v>
      </c>
      <c r="Z79">
        <f>'[10]Final database'!$C82</f>
        <v>-8.9203178733173738E-3</v>
      </c>
      <c r="AA79">
        <f>'[10]Final database'!$B82</f>
        <v>3137.2613333333329</v>
      </c>
      <c r="AB79">
        <f t="shared" si="14"/>
        <v>1916.1163698823357</v>
      </c>
      <c r="AC79">
        <f t="shared" si="18"/>
        <v>-8.3324531425742476E-3</v>
      </c>
      <c r="AD79">
        <f>[15]Hoja1!$B74</f>
        <v>101.28892596956101</v>
      </c>
      <c r="AE79">
        <f t="shared" si="22"/>
        <v>1.2889259695610056E-2</v>
      </c>
      <c r="AF79" s="9">
        <f>[13]Sheet1!$G79</f>
        <v>-1.6456353638650834E-3</v>
      </c>
      <c r="AG79">
        <f>[11]Database!$B78/[11]Database!$B$2</f>
        <v>1.4402898330671727</v>
      </c>
      <c r="AH79">
        <f>[11]Database!$D78/[11]Database!$D$2/(D79/$D$3)</f>
        <v>0.89944698700666703</v>
      </c>
      <c r="AI79">
        <f t="shared" si="17"/>
        <v>0.78680865974396763</v>
      </c>
      <c r="AJ79">
        <f>([11]Database!$C78/[11]Database!$C$2)/($D79/$D$3)</f>
        <v>0.65400162786416616</v>
      </c>
      <c r="AK79">
        <f t="shared" si="15"/>
        <v>0.65496822535467825</v>
      </c>
      <c r="AL79">
        <f t="shared" si="19"/>
        <v>-5.1649501252675867E-2</v>
      </c>
      <c r="AM79">
        <f t="shared" si="20"/>
        <v>-3.549654849536743E-2</v>
      </c>
      <c r="AN79" s="8">
        <f>[12]Datos!$D79/$D79</f>
        <v>6721776.8305316642</v>
      </c>
      <c r="AO79" s="8">
        <f t="shared" si="21"/>
        <v>-3.106149097821953E-2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">
      <c r="A80" s="1">
        <v>43617</v>
      </c>
      <c r="B80" s="6">
        <f>[1]Quarterly!$B291</f>
        <v>20602.275000000001</v>
      </c>
      <c r="C80">
        <f>[1]Quarterly!$C291</f>
        <v>8.3514584070853992E-3</v>
      </c>
      <c r="D80">
        <f>[2]Quarterly!$B291</f>
        <v>255.21299999999999</v>
      </c>
      <c r="E80">
        <f>[2]Quarterly!$C291</f>
        <v>3.6810250238912268E-3</v>
      </c>
      <c r="F80">
        <v>2.3363061243180216E-2</v>
      </c>
      <c r="G80">
        <f t="shared" si="16"/>
        <v>3.5509909502767723E-2</v>
      </c>
      <c r="H80">
        <f>[14]Sheet1!$B67/100</f>
        <v>1.0387902180500657E-2</v>
      </c>
      <c r="I80">
        <v>-3.4158916413852898E-3</v>
      </c>
      <c r="J80">
        <f t="shared" ref="J80:J101" si="23">(1+I80)*(1.030479)-1</f>
        <v>2.6958995397276864E-2</v>
      </c>
      <c r="K80">
        <f>[3]Hoja2!$I$21</f>
        <v>1.6546969591288985E-3</v>
      </c>
      <c r="L80" s="7">
        <f>[4]Hoja1!$B80</f>
        <v>219994.07269999999</v>
      </c>
      <c r="M80">
        <f>[5]Hoja1!$G80</f>
        <v>1.1428732176512302E-2</v>
      </c>
      <c r="N80">
        <f>[5]Hoja1!$H80</f>
        <v>1.3582039372376453E-2</v>
      </c>
      <c r="O80">
        <f>[5]Hoja1!$I80</f>
        <v>1.9681725599119959E-2</v>
      </c>
      <c r="P80">
        <f>[5]Hoja1!$J80</f>
        <v>1.0965726210929061E-2</v>
      </c>
      <c r="Q80">
        <f>[5]Hoja1!$K80</f>
        <v>1.9073646469129235E-2</v>
      </c>
      <c r="R80">
        <f>'[6]Inflation Quarterly and SA'!$F83</f>
        <v>102.346761598013</v>
      </c>
      <c r="S80">
        <f t="shared" si="13"/>
        <v>1.1970243346342224E-2</v>
      </c>
      <c r="T80">
        <f>'[7]Inflation Quarterly and SA'!$C83</f>
        <v>8.8954296851426751E-3</v>
      </c>
      <c r="U80">
        <f>'[7]Inflation Quarterly and SA'!$D83</f>
        <v>1.9419717996122854E-2</v>
      </c>
      <c r="V80">
        <f>'[7]Inflation Quarterly and SA'!$E83</f>
        <v>9.9444861082911284E-3</v>
      </c>
      <c r="W80">
        <f>[8]Sheet1!$B79/100</f>
        <v>7.4170712131904626E-3</v>
      </c>
      <c r="X80" s="4">
        <f>'[9]Final database'!$C87/100</f>
        <v>4.2500000000000003E-2</v>
      </c>
      <c r="Y80" s="10">
        <v>4.8714639305412699E-2</v>
      </c>
      <c r="Z80">
        <f>'[10]Final database'!$C83</f>
        <v>3.3055388417772447E-2</v>
      </c>
      <c r="AA80">
        <f>'[10]Final database'!$B83</f>
        <v>3240.964725274725</v>
      </c>
      <c r="AB80">
        <f t="shared" si="14"/>
        <v>1963.2402975948162</v>
      </c>
      <c r="AC80">
        <f t="shared" si="18"/>
        <v>2.4593458128732593E-2</v>
      </c>
      <c r="AD80">
        <f>[15]Hoja1!$B75</f>
        <v>102.41031534628</v>
      </c>
      <c r="AE80">
        <f t="shared" si="22"/>
        <v>1.1071194269114848E-2</v>
      </c>
      <c r="AF80" s="9">
        <f>[13]Sheet1!$G80</f>
        <v>1.5906021691325378E-4</v>
      </c>
      <c r="AG80">
        <f>[11]Database!$B79/[11]Database!$B$2</f>
        <v>1.3974975738482165</v>
      </c>
      <c r="AH80">
        <f>[11]Database!$D79/[11]Database!$D$2/(D80/$D$3)</f>
        <v>0.92414292977280088</v>
      </c>
      <c r="AI80">
        <f t="shared" si="17"/>
        <v>0.81150460251010148</v>
      </c>
      <c r="AJ80">
        <f>([11]Database!$C79/[11]Database!$C$2)/($D80/$D$3)</f>
        <v>0.66047099934700892</v>
      </c>
      <c r="AK80">
        <f t="shared" si="15"/>
        <v>0.66143759683752101</v>
      </c>
      <c r="AL80">
        <f t="shared" si="19"/>
        <v>3.1387482153755197E-2</v>
      </c>
      <c r="AM80">
        <f t="shared" si="20"/>
        <v>9.8773821880282497E-3</v>
      </c>
      <c r="AN80" s="8">
        <f>[12]Datos!$D80/$D80</f>
        <v>7016133.8501267182</v>
      </c>
      <c r="AO80" s="8">
        <f t="shared" si="21"/>
        <v>4.3791549022875298E-2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s="1">
        <v>43709</v>
      </c>
      <c r="B81" s="6">
        <f>[1]Quarterly!$B292</f>
        <v>20843.322</v>
      </c>
      <c r="C81">
        <f>[1]Quarterly!$C292</f>
        <v>1.170001856591063E-2</v>
      </c>
      <c r="D81">
        <f>[2]Quarterly!$B292</f>
        <v>256.43</v>
      </c>
      <c r="E81">
        <f>[2]Quarterly!$C292</f>
        <v>4.7685658645915119E-3</v>
      </c>
      <c r="F81">
        <v>2.050284438335007E-2</v>
      </c>
      <c r="G81">
        <f t="shared" si="16"/>
        <v>3.2649692642937572E-2</v>
      </c>
      <c r="H81">
        <f>[14]Sheet1!$B68/100</f>
        <v>8.9996956866804697E-3</v>
      </c>
      <c r="I81">
        <v>-4.9910592963400002E-3</v>
      </c>
      <c r="J81">
        <f t="shared" si="23"/>
        <v>2.5335818207366856E-2</v>
      </c>
      <c r="K81">
        <f>[3]Hoja2!$I$21</f>
        <v>1.6546969591288985E-3</v>
      </c>
      <c r="L81" s="7">
        <f>[4]Hoja1!$B81</f>
        <v>221933.2873</v>
      </c>
      <c r="M81">
        <f>[5]Hoja1!$G81</f>
        <v>8.814849310256001E-3</v>
      </c>
      <c r="N81">
        <f>[5]Hoja1!$H81</f>
        <v>1.1330434170792936E-2</v>
      </c>
      <c r="O81">
        <f>[5]Hoja1!$I81</f>
        <v>-1.6204791652031925E-2</v>
      </c>
      <c r="P81">
        <f>[5]Hoja1!$J81</f>
        <v>-2.3140967222802677E-2</v>
      </c>
      <c r="Q81">
        <f>[5]Hoja1!$K81</f>
        <v>1.1773261541378588E-2</v>
      </c>
      <c r="R81">
        <f>'[6]Inflation Quarterly and SA'!$F84</f>
        <v>103.49834716622</v>
      </c>
      <c r="S81">
        <f t="shared" si="13"/>
        <v>1.1251802697285873E-2</v>
      </c>
      <c r="T81">
        <f>'[7]Inflation Quarterly and SA'!$C84</f>
        <v>8.1807507777680311E-3</v>
      </c>
      <c r="U81">
        <f>'[7]Inflation Quarterly and SA'!$D84</f>
        <v>2.4574425632418295E-2</v>
      </c>
      <c r="V81">
        <f>'[7]Inflation Quarterly and SA'!$E84</f>
        <v>1.1657665737646372E-2</v>
      </c>
      <c r="W81">
        <f>[8]Sheet1!$B80/100</f>
        <v>7.4170712131904626E-3</v>
      </c>
      <c r="X81" s="4">
        <f>'[9]Final database'!$C88/100</f>
        <v>4.2500000000000003E-2</v>
      </c>
      <c r="Y81" s="10">
        <v>4.8714639305412699E-2</v>
      </c>
      <c r="Z81">
        <f>'[10]Final database'!$C84</f>
        <v>3.0023820849282901E-2</v>
      </c>
      <c r="AA81">
        <f>'[10]Final database'!$B84</f>
        <v>3338.2708695652186</v>
      </c>
      <c r="AB81">
        <f t="shared" si="14"/>
        <v>2009.2198461832802</v>
      </c>
      <c r="AC81">
        <f t="shared" si="18"/>
        <v>2.3420234723581235E-2</v>
      </c>
      <c r="AD81">
        <f>[15]Hoja1!$B76</f>
        <v>103.723825651328</v>
      </c>
      <c r="AE81">
        <f t="shared" si="22"/>
        <v>1.2825957039646063E-2</v>
      </c>
      <c r="AF81" s="9">
        <f>[13]Sheet1!$G81</f>
        <v>3.9696499140087216E-3</v>
      </c>
      <c r="AG81">
        <f>[11]Database!$B80/[11]Database!$B$2</f>
        <v>1.3973603600608362</v>
      </c>
      <c r="AH81">
        <f>[11]Database!$D80/[11]Database!$D$2/(D81/$D$3)</f>
        <v>0.86552995432603352</v>
      </c>
      <c r="AI81">
        <f t="shared" si="17"/>
        <v>0.75289162706333412</v>
      </c>
      <c r="AJ81">
        <f>([11]Database!$C80/[11]Database!$C$2)/($D81/$D$3)</f>
        <v>0.63782748379269938</v>
      </c>
      <c r="AK81">
        <f t="shared" si="15"/>
        <v>0.63879408128321147</v>
      </c>
      <c r="AL81">
        <f t="shared" si="19"/>
        <v>-7.2227532986835707E-2</v>
      </c>
      <c r="AM81">
        <f t="shared" si="20"/>
        <v>-3.4233789646329726E-2</v>
      </c>
      <c r="AN81" s="8">
        <f>[12]Datos!$D81/$D81</f>
        <v>7246487.3074027998</v>
      </c>
      <c r="AO81" s="8">
        <f t="shared" si="21"/>
        <v>3.2831964468853725E-2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s="1">
        <v>43800</v>
      </c>
      <c r="B82" s="6">
        <f>[1]Quarterly!$B293</f>
        <v>20985.448</v>
      </c>
      <c r="C82">
        <f>[1]Quarterly!$C293</f>
        <v>6.8187786956417362E-3</v>
      </c>
      <c r="D82">
        <f>[2]Quarterly!$B293</f>
        <v>258.63</v>
      </c>
      <c r="E82">
        <f>[2]Quarterly!$C293</f>
        <v>8.579339390866858E-3</v>
      </c>
      <c r="F82">
        <v>1.634296973193675E-2</v>
      </c>
      <c r="G82">
        <f t="shared" si="16"/>
        <v>2.8489817991524252E-2</v>
      </c>
      <c r="H82">
        <f>[14]Sheet1!$B69/100</f>
        <v>8.2507250370004379E-3</v>
      </c>
      <c r="I82">
        <v>-5.9912094640053003E-3</v>
      </c>
      <c r="J82">
        <f t="shared" si="23"/>
        <v>2.4305184462741103E-2</v>
      </c>
      <c r="K82">
        <f>[3]Hoja2!$I$21</f>
        <v>1.6546969591288985E-3</v>
      </c>
      <c r="L82" s="7">
        <f>[4]Hoja1!$B82</f>
        <v>221788.4106</v>
      </c>
      <c r="M82">
        <f>[5]Hoja1!$G82</f>
        <v>-6.5279391731876135E-4</v>
      </c>
      <c r="N82">
        <f>[5]Hoja1!$H82</f>
        <v>1.6014870017026839E-2</v>
      </c>
      <c r="O82">
        <f>[5]Hoja1!$I82</f>
        <v>-5.7419242830491046E-2</v>
      </c>
      <c r="P82">
        <f>[5]Hoja1!$J82</f>
        <v>-3.3096466140961622E-2</v>
      </c>
      <c r="Q82">
        <f>[5]Hoja1!$K82</f>
        <v>-3.1742592938717173E-2</v>
      </c>
      <c r="R82">
        <f>'[6]Inflation Quarterly and SA'!$F85</f>
        <v>104.438981335108</v>
      </c>
      <c r="S82">
        <f t="shared" si="13"/>
        <v>9.0883979758373812E-3</v>
      </c>
      <c r="T82">
        <f>'[7]Inflation Quarterly and SA'!$C85</f>
        <v>8.0089821408302342E-3</v>
      </c>
      <c r="U82">
        <f>'[7]Inflation Quarterly and SA'!$D85</f>
        <v>5.3560666710541494E-3</v>
      </c>
      <c r="V82">
        <f>'[7]Inflation Quarterly and SA'!$E85</f>
        <v>1.3297539030487693E-2</v>
      </c>
      <c r="W82">
        <f>[8]Sheet1!$B81/100</f>
        <v>7.4170712131904626E-3</v>
      </c>
      <c r="X82" s="4">
        <f>'[9]Final database'!$C89/100</f>
        <v>4.2500000000000003E-2</v>
      </c>
      <c r="Y82" s="10">
        <v>4.8714639305412699E-2</v>
      </c>
      <c r="Z82">
        <f>'[10]Final database'!$C85</f>
        <v>1.9782110577162726E-2</v>
      </c>
      <c r="AA82">
        <f>'[10]Final database'!$B85</f>
        <v>3404.3089130434792</v>
      </c>
      <c r="AB82">
        <f t="shared" si="14"/>
        <v>2047.9328056101356</v>
      </c>
      <c r="AC82">
        <f t="shared" si="18"/>
        <v>1.9267657295140905E-2</v>
      </c>
      <c r="AD82">
        <f>[15]Hoja1!$B77</f>
        <v>104.263266515444</v>
      </c>
      <c r="AE82">
        <f t="shared" si="22"/>
        <v>5.2007420737580912E-3</v>
      </c>
      <c r="AF82" s="9">
        <f>[13]Sheet1!$G82</f>
        <v>9.9107123333097569E-4</v>
      </c>
      <c r="AG82">
        <f>[11]Database!$B81/[11]Database!$B$2</f>
        <v>1.4235927707501048</v>
      </c>
      <c r="AH82">
        <f>[11]Database!$D81/[11]Database!$D$2/(D82/$D$3)</f>
        <v>0.85245938977403812</v>
      </c>
      <c r="AI82">
        <f t="shared" si="17"/>
        <v>0.73982106251133872</v>
      </c>
      <c r="AJ82">
        <f>([11]Database!$C81/[11]Database!$C$2)/($D82/$D$3)</f>
        <v>0.62242055899342441</v>
      </c>
      <c r="AK82">
        <f t="shared" si="15"/>
        <v>0.6233871564839365</v>
      </c>
      <c r="AL82">
        <f t="shared" si="19"/>
        <v>-1.736048600112261E-2</v>
      </c>
      <c r="AM82">
        <f t="shared" si="20"/>
        <v>-2.4118765734844505E-2</v>
      </c>
      <c r="AN82" s="8">
        <f>[12]Datos!$D82/$D82</f>
        <v>6683336.9846236324</v>
      </c>
      <c r="AO82" s="8">
        <f t="shared" si="21"/>
        <v>-7.7713559534406396E-2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s="1">
        <v>43891</v>
      </c>
      <c r="B83" s="6">
        <f>[1]Quarterly!$B294</f>
        <v>20693.238000000001</v>
      </c>
      <c r="C83">
        <f>[1]Quarterly!$C294</f>
        <v>-1.3924410858419556E-2</v>
      </c>
      <c r="D83">
        <f>[2]Quarterly!$B294</f>
        <v>258.07600000000002</v>
      </c>
      <c r="E83">
        <f>[2]Quarterly!$C294</f>
        <v>-1.8559331864053119E-3</v>
      </c>
      <c r="F83">
        <v>1.2445900896205141E-2</v>
      </c>
      <c r="G83">
        <f t="shared" si="16"/>
        <v>2.4592749155792643E-2</v>
      </c>
      <c r="H83">
        <f>[14]Sheet1!$B70/100</f>
        <v>1.2424949555764165E-2</v>
      </c>
      <c r="I83">
        <v>-2.1310300033041498E-3</v>
      </c>
      <c r="J83">
        <f t="shared" si="23"/>
        <v>2.8283018333224996E-2</v>
      </c>
      <c r="K83" t="s">
        <v>107</v>
      </c>
      <c r="L83" s="7">
        <f>[4]Hoja1!$B83</f>
        <v>218473.23730000001</v>
      </c>
      <c r="M83">
        <f>[5]Hoja1!$G83</f>
        <v>-1.4947459567573929E-2</v>
      </c>
      <c r="N83">
        <f>[5]Hoja1!$H83</f>
        <v>-1.9689609806431418E-3</v>
      </c>
      <c r="O83">
        <f>[5]Hoja1!$I83</f>
        <v>-7.389854682160113E-2</v>
      </c>
      <c r="P83">
        <f>[5]Hoja1!$J83</f>
        <v>-2.2902818201543051E-2</v>
      </c>
      <c r="Q83">
        <f>[5]Hoja1!$K83</f>
        <v>-5.0075618351015927E-2</v>
      </c>
      <c r="R83">
        <f>'[6]Inflation Quarterly and SA'!$F86</f>
        <v>104.997643232079</v>
      </c>
      <c r="S83">
        <f t="shared" si="13"/>
        <v>5.3491702985732914E-3</v>
      </c>
      <c r="T83">
        <f>'[7]Inflation Quarterly and SA'!$C86</f>
        <v>4.2185040054496525E-3</v>
      </c>
      <c r="U83">
        <f>'[7]Inflation Quarterly and SA'!$D86</f>
        <v>2.0535735151712586E-2</v>
      </c>
      <c r="V83">
        <f>'[7]Inflation Quarterly and SA'!$E86</f>
        <v>6.5663912119471313E-3</v>
      </c>
      <c r="W83">
        <f>[8]Sheet1!$B82/100</f>
        <v>7.4170712131904626E-3</v>
      </c>
      <c r="X83" s="4">
        <f>'[9]Final database'!$C90/100</f>
        <v>4.2390109890109891E-2</v>
      </c>
      <c r="Y83" t="s">
        <v>107</v>
      </c>
      <c r="Z83">
        <f>'[10]Final database'!$C86</f>
        <v>3.8618765568517954E-2</v>
      </c>
      <c r="AA83">
        <f>'[10]Final database'!$B86</f>
        <v>3535.7791208791218</v>
      </c>
      <c r="AB83">
        <f t="shared" si="14"/>
        <v>2111.1722232686143</v>
      </c>
      <c r="AC83">
        <f t="shared" si="18"/>
        <v>3.0879635056989985E-2</v>
      </c>
      <c r="AD83">
        <f>[15]Hoja1!$B78</f>
        <v>105.150980142685</v>
      </c>
      <c r="AE83">
        <f t="shared" si="22"/>
        <v>8.5141551469567478E-3</v>
      </c>
      <c r="AF83" s="9">
        <f>[13]Sheet1!$G83</f>
        <v>-2.5397287366735188E-4</v>
      </c>
      <c r="AG83">
        <f>[11]Database!$B82/[11]Database!$B$2</f>
        <v>1.0230914868685779</v>
      </c>
      <c r="AH83">
        <f>[11]Database!$D82/[11]Database!$D$2/(D83/$D$3)</f>
        <v>0.74052992649789318</v>
      </c>
      <c r="AI83">
        <f t="shared" si="17"/>
        <v>0.62789159923519378</v>
      </c>
      <c r="AJ83">
        <f>([11]Database!$C82/[11]Database!$C$2)/($D83/$D$3)</f>
        <v>0.6227321338301004</v>
      </c>
      <c r="AK83">
        <f t="shared" si="15"/>
        <v>0.62369873132061249</v>
      </c>
      <c r="AL83">
        <f t="shared" si="19"/>
        <v>-0.15129261513074244</v>
      </c>
      <c r="AM83">
        <f t="shared" si="20"/>
        <v>4.9980952195638473E-4</v>
      </c>
      <c r="AN83" s="8">
        <f>[12]Datos!$D83/$D83</f>
        <v>7229155.4739121413</v>
      </c>
      <c r="AO83" s="8">
        <f t="shared" si="21"/>
        <v>8.1668557270757836E-2</v>
      </c>
    </row>
    <row r="84" spans="1:49" x14ac:dyDescent="0.2">
      <c r="A84" s="1">
        <v>43983</v>
      </c>
      <c r="B84" s="6">
        <f>[1]Quarterly!$B295</f>
        <v>19056.616999999998</v>
      </c>
      <c r="C84">
        <f>[1]Quarterly!$C295</f>
        <v>-7.9089652378231179E-2</v>
      </c>
      <c r="D84">
        <f>[2]Quarterly!$B295</f>
        <v>257.04199999999997</v>
      </c>
      <c r="E84">
        <f>[2]Quarterly!$C295</f>
        <v>-4.4392794886691789E-3</v>
      </c>
      <c r="F84">
        <v>4.603369945732085E-3</v>
      </c>
      <c r="G84">
        <f t="shared" si="16"/>
        <v>1.6750218205319588E-2</v>
      </c>
      <c r="H84">
        <f>[14]Sheet1!$B71/100</f>
        <v>2.0584814051226554E-2</v>
      </c>
      <c r="I84">
        <v>5.6570177327554799E-3</v>
      </c>
      <c r="J84">
        <f t="shared" si="23"/>
        <v>3.6308437976232177E-2</v>
      </c>
      <c r="K84" t="s">
        <v>107</v>
      </c>
      <c r="L84" s="7">
        <f>[4]Hoja1!$B84</f>
        <v>183050.93950000001</v>
      </c>
      <c r="M84">
        <f>[5]Hoja1!$G84</f>
        <v>-0.16213563838649636</v>
      </c>
      <c r="N84">
        <f>[5]Hoja1!$H84</f>
        <v>-0.16570328194856065</v>
      </c>
      <c r="O84">
        <f>[5]Hoja1!$I84</f>
        <v>-0.31794915939194501</v>
      </c>
      <c r="P84">
        <f>[5]Hoja1!$J84</f>
        <v>-0.2496924952713464</v>
      </c>
      <c r="Q84">
        <f>[5]Hoja1!$K84</f>
        <v>-0.28597521551717064</v>
      </c>
      <c r="R84">
        <f>'[6]Inflation Quarterly and SA'!$F87</f>
        <v>104.638764888853</v>
      </c>
      <c r="S84">
        <f t="shared" si="13"/>
        <v>-3.4179657007420428E-3</v>
      </c>
      <c r="T84">
        <f>'[7]Inflation Quarterly and SA'!$C87</f>
        <v>-3.6418933430590883E-3</v>
      </c>
      <c r="U84">
        <f>'[7]Inflation Quarterly and SA'!$D87</f>
        <v>1.3696154436251717E-2</v>
      </c>
      <c r="V84">
        <f>'[7]Inflation Quarterly and SA'!$E87</f>
        <v>-2.6571048564270727E-2</v>
      </c>
      <c r="W84">
        <f>[8]Sheet1!$B83/100</f>
        <v>7.4170712131904626E-3</v>
      </c>
      <c r="X84" s="4">
        <f>'[9]Final database'!$C91/100</f>
        <v>3.2664835164835163E-2</v>
      </c>
      <c r="Y84" t="s">
        <v>107</v>
      </c>
      <c r="Z84">
        <f>'[10]Final database'!$C87</f>
        <v>8.7699930288768879E-2</v>
      </c>
      <c r="AA84">
        <f>'[10]Final database'!$B87</f>
        <v>3845.8667032967051</v>
      </c>
      <c r="AB84">
        <f t="shared" si="14"/>
        <v>2294.9656155590546</v>
      </c>
      <c r="AC84">
        <f t="shared" si="18"/>
        <v>8.7057507798147693E-2</v>
      </c>
      <c r="AD84">
        <f>[15]Hoja1!$B79</f>
        <v>105.00675419434999</v>
      </c>
      <c r="AE84">
        <f t="shared" si="22"/>
        <v>-1.3716082164835219E-3</v>
      </c>
      <c r="AF84" s="9">
        <f>[13]Sheet1!$G84</f>
        <v>-1.7028161675143316E-3</v>
      </c>
      <c r="AG84">
        <f>[11]Database!$B83/[11]Database!$B$2</f>
        <v>1.1032508355847841</v>
      </c>
      <c r="AH84">
        <f>[11]Database!$D83/[11]Database!$D$2/(D84/$D$3)</f>
        <v>0.6196946222252373</v>
      </c>
      <c r="AI84">
        <f t="shared" si="17"/>
        <v>0.5070562949625379</v>
      </c>
      <c r="AJ84">
        <f>([11]Database!$C83/[11]Database!$C$2)/($D84/$D$3)</f>
        <v>0.61204116649150986</v>
      </c>
      <c r="AK84">
        <f t="shared" si="15"/>
        <v>0.61300776398202195</v>
      </c>
      <c r="AL84">
        <f t="shared" si="19"/>
        <v>-0.19244612353444424</v>
      </c>
      <c r="AM84">
        <f t="shared" si="20"/>
        <v>-1.7141236308038654E-2</v>
      </c>
      <c r="AN84" s="8">
        <f>[12]Datos!$D84/$D84</f>
        <v>5193502.7541295588</v>
      </c>
      <c r="AO84" s="8">
        <f t="shared" si="21"/>
        <v>-0.28158928482429846</v>
      </c>
    </row>
    <row r="85" spans="1:49" x14ac:dyDescent="0.2">
      <c r="A85" s="1">
        <v>44075</v>
      </c>
      <c r="B85" s="6">
        <f>[1]Quarterly!$B296</f>
        <v>20548.793000000001</v>
      </c>
      <c r="C85">
        <f>[1]Quarterly!$C296</f>
        <v>7.830225060408158E-2</v>
      </c>
      <c r="D85">
        <f>[2]Quarterly!$B296</f>
        <v>259.99700000000001</v>
      </c>
      <c r="E85">
        <f>[2]Quarterly!$C296</f>
        <v>1.1466747599259142E-2</v>
      </c>
      <c r="F85">
        <v>1.9734461978932376E-3</v>
      </c>
      <c r="G85">
        <f t="shared" si="16"/>
        <v>1.4120294457480739E-2</v>
      </c>
      <c r="H85">
        <f>[14]Sheet1!$B72/100</f>
        <v>1.3157374341439239E-2</v>
      </c>
      <c r="I85">
        <v>-2.1935817150822599E-3</v>
      </c>
      <c r="J85">
        <f t="shared" si="23"/>
        <v>2.8218560107823754E-2</v>
      </c>
      <c r="K85" t="s">
        <v>107</v>
      </c>
      <c r="L85" s="7">
        <f>[4]Hoja1!$B85</f>
        <v>201941.78099999999</v>
      </c>
      <c r="M85">
        <f>[5]Hoja1!$G85</f>
        <v>0.10319991556230157</v>
      </c>
      <c r="N85">
        <f>[5]Hoja1!$H85</f>
        <v>9.4133067344943866E-2</v>
      </c>
      <c r="O85">
        <f>[5]Hoja1!$I85</f>
        <v>0.26175865040139579</v>
      </c>
      <c r="P85">
        <f>[5]Hoja1!$J85</f>
        <v>1.3398365083117758E-2</v>
      </c>
      <c r="Q85">
        <f>[5]Hoja1!$K85</f>
        <v>0.1321857910395996</v>
      </c>
      <c r="R85">
        <f>'[6]Inflation Quarterly and SA'!$F88</f>
        <v>105.49805028559101</v>
      </c>
      <c r="S85">
        <f t="shared" si="13"/>
        <v>8.2119222035039741E-3</v>
      </c>
      <c r="T85">
        <f>'[7]Inflation Quarterly and SA'!$C88</f>
        <v>7.5753997595364719E-3</v>
      </c>
      <c r="U85">
        <f>'[7]Inflation Quarterly and SA'!$D88</f>
        <v>1.4484219151691402E-3</v>
      </c>
      <c r="V85">
        <f>'[7]Inflation Quarterly and SA'!$E88</f>
        <v>1.919828767223386E-2</v>
      </c>
      <c r="W85">
        <f>[8]Sheet1!$B84/100</f>
        <v>7.4170712131904626E-3</v>
      </c>
      <c r="X85" s="4">
        <f>'[9]Final database'!$C92/100</f>
        <v>2.2499999999999999E-2</v>
      </c>
      <c r="Y85" t="s">
        <v>107</v>
      </c>
      <c r="Z85">
        <f>'[10]Final database'!$C88</f>
        <v>-3.0087656506917693E-2</v>
      </c>
      <c r="AA85">
        <f>'[10]Final database'!$B88</f>
        <v>3730.1535869565218</v>
      </c>
      <c r="AB85">
        <f t="shared" si="14"/>
        <v>2233.1664051194462</v>
      </c>
      <c r="AC85">
        <f t="shared" si="18"/>
        <v>-2.6928163986698395E-2</v>
      </c>
      <c r="AD85">
        <f>[15]Hoja1!$B80</f>
        <v>107.38753800841</v>
      </c>
      <c r="AE85">
        <f t="shared" si="22"/>
        <v>2.2672673127802634E-2</v>
      </c>
      <c r="AF85" s="9">
        <f>[13]Sheet1!$G85</f>
        <v>-9.8244824261390917E-3</v>
      </c>
      <c r="AG85">
        <f>[11]Database!$B84/[11]Database!$B$2</f>
        <v>1.2459671670092356</v>
      </c>
      <c r="AH85">
        <f>[11]Database!$D84/[11]Database!$D$2/(D85/$D$3)</f>
        <v>0.71221998306229084</v>
      </c>
      <c r="AI85">
        <f t="shared" si="17"/>
        <v>0.59958165579959144</v>
      </c>
      <c r="AJ85">
        <f>([11]Database!$C84/[11]Database!$C$2)/($D85/$D$3)</f>
        <v>0.59171579700778121</v>
      </c>
      <c r="AK85">
        <f t="shared" si="15"/>
        <v>0.5926823944982933</v>
      </c>
      <c r="AL85">
        <f t="shared" si="19"/>
        <v>0.18247551949609364</v>
      </c>
      <c r="AM85">
        <f t="shared" si="20"/>
        <v>-3.3156789649282037E-2</v>
      </c>
      <c r="AN85" s="8">
        <f>[12]Datos!$D85/$D85</f>
        <v>7162777.9088704484</v>
      </c>
      <c r="AO85" s="8">
        <f t="shared" si="21"/>
        <v>0.37918053536701057</v>
      </c>
    </row>
    <row r="86" spans="1:49" x14ac:dyDescent="0.2">
      <c r="A86" s="1">
        <v>44166</v>
      </c>
      <c r="B86" s="6">
        <f>[1]Quarterly!$B297</f>
        <v>20771.690999999999</v>
      </c>
      <c r="C86">
        <f>[1]Quarterly!$C297</f>
        <v>1.0847255116152033E-2</v>
      </c>
      <c r="D86">
        <f>[2]Quarterly!$B297</f>
        <v>262.04500000000002</v>
      </c>
      <c r="E86">
        <f>[2]Quarterly!$C297</f>
        <v>7.9014891267967791E-3</v>
      </c>
      <c r="F86">
        <v>-1.1410290583626947E-3</v>
      </c>
      <c r="G86">
        <f t="shared" si="16"/>
        <v>1.1005819201224808E-2</v>
      </c>
      <c r="H86">
        <f>[14]Sheet1!$B73/100</f>
        <v>1.0439103505922578E-2</v>
      </c>
      <c r="I86">
        <v>-5.3834624421562702E-3</v>
      </c>
      <c r="J86">
        <f t="shared" si="23"/>
        <v>2.4931455006069081E-2</v>
      </c>
      <c r="K86" t="s">
        <v>107</v>
      </c>
      <c r="L86" s="7">
        <f>[4]Hoja1!$B86</f>
        <v>214434.0422</v>
      </c>
      <c r="M86">
        <f>[5]Hoja1!$G86</f>
        <v>6.1860706279499578E-2</v>
      </c>
      <c r="N86">
        <f>[5]Hoja1!$H86</f>
        <v>0.10951669858682944</v>
      </c>
      <c r="O86">
        <f>[5]Hoja1!$I86</f>
        <v>6.7484471287414305E-2</v>
      </c>
      <c r="P86">
        <f>[5]Hoja1!$J86</f>
        <v>1.9156513887867321E-2</v>
      </c>
      <c r="Q86">
        <f>[5]Hoja1!$K86</f>
        <v>9.9448780754460397E-2</v>
      </c>
      <c r="R86">
        <f>'[6]Inflation Quarterly and SA'!$F89</f>
        <v>106.175632850467</v>
      </c>
      <c r="S86">
        <f t="shared" si="13"/>
        <v>6.4227022493943409E-3</v>
      </c>
      <c r="T86">
        <f>'[7]Inflation Quarterly and SA'!$C89</f>
        <v>3.7370000968761641E-3</v>
      </c>
      <c r="U86">
        <f>'[7]Inflation Quarterly and SA'!$D89</f>
        <v>1.1854532413541952E-2</v>
      </c>
      <c r="V86">
        <f>'[7]Inflation Quarterly and SA'!$E89</f>
        <v>9.6254038934446839E-3</v>
      </c>
      <c r="W86">
        <f>[8]Sheet1!$B85/100</f>
        <v>7.4170712131904626E-3</v>
      </c>
      <c r="X86" s="4">
        <f>'[9]Final database'!$C93/100</f>
        <v>1.7500000000000002E-2</v>
      </c>
      <c r="Y86" t="s">
        <v>107</v>
      </c>
      <c r="Z86">
        <f>'[10]Final database'!$C89</f>
        <v>-1.8381193244373595E-2</v>
      </c>
      <c r="AA86">
        <f>'[10]Final database'!$B89</f>
        <v>3661.5889130434807</v>
      </c>
      <c r="AB86">
        <f t="shared" si="14"/>
        <v>2195.2858199241282</v>
      </c>
      <c r="AC86">
        <f t="shared" si="18"/>
        <v>-1.6962723919040745E-2</v>
      </c>
      <c r="AD86">
        <f>[15]Hoja1!$B81</f>
        <v>110.086335990251</v>
      </c>
      <c r="AE86">
        <f t="shared" si="22"/>
        <v>2.5131388910598185E-2</v>
      </c>
      <c r="AF86" s="9">
        <f>[13]Sheet1!$G86</f>
        <v>8.1873058119201758E-3</v>
      </c>
      <c r="AG86">
        <f>[11]Database!$B85/[11]Database!$B$2</f>
        <v>1.3220551106339675</v>
      </c>
      <c r="AH86">
        <f>[11]Database!$D85/[11]Database!$D$2/(D86/$D$3)</f>
        <v>0.73631076619263891</v>
      </c>
      <c r="AI86">
        <f t="shared" si="17"/>
        <v>0.62367243892993951</v>
      </c>
      <c r="AJ86">
        <f>([11]Database!$C85/[11]Database!$C$2)/($D86/$D$3)</f>
        <v>0.5931368294352124</v>
      </c>
      <c r="AK86">
        <f t="shared" si="15"/>
        <v>0.59410342692572449</v>
      </c>
      <c r="AL86">
        <f t="shared" si="19"/>
        <v>4.017931985964629E-2</v>
      </c>
      <c r="AM86">
        <f t="shared" si="20"/>
        <v>2.3976288828928549E-3</v>
      </c>
      <c r="AN86" s="8">
        <f>[12]Datos!$D86/$D86</f>
        <v>7044283.8787807049</v>
      </c>
      <c r="AO86" s="8">
        <f t="shared" si="21"/>
        <v>-1.6543027244080744E-2</v>
      </c>
    </row>
    <row r="87" spans="1:49" x14ac:dyDescent="0.2">
      <c r="A87" s="1">
        <v>44256</v>
      </c>
      <c r="B87" s="6">
        <f>[1]Quarterly!$B298</f>
        <v>21058.379000000001</v>
      </c>
      <c r="C87">
        <f>[1]Quarterly!$C298</f>
        <v>1.3801861389137748E-2</v>
      </c>
      <c r="D87">
        <f>[2]Quarterly!$B298</f>
        <v>264.84699999999998</v>
      </c>
      <c r="E87">
        <f>[2]Quarterly!$C298</f>
        <v>1.1087574664605748E-2</v>
      </c>
      <c r="F87">
        <v>-8.1894591679454402E-3</v>
      </c>
      <c r="G87">
        <f t="shared" si="16"/>
        <v>3.9573890916420607E-3</v>
      </c>
      <c r="H87">
        <f>[14]Sheet1!$B74/100</f>
        <v>1.0898371511680471E-2</v>
      </c>
      <c r="I87">
        <v>-5.4399935552334701E-3</v>
      </c>
      <c r="J87">
        <f t="shared" si="23"/>
        <v>2.4873200881196489E-2</v>
      </c>
      <c r="K87" t="s">
        <v>107</v>
      </c>
      <c r="L87" s="7">
        <f>[4]Hoja1!$B87</f>
        <v>221596.97649999999</v>
      </c>
      <c r="M87">
        <f>[5]Hoja1!$G87</f>
        <v>3.340390465297105E-2</v>
      </c>
      <c r="N87">
        <f>[5]Hoja1!$H87</f>
        <v>2.466723388593639E-2</v>
      </c>
      <c r="O87">
        <f>[5]Hoja1!$I87</f>
        <v>0.1268710936512929</v>
      </c>
      <c r="P87">
        <f>[5]Hoja1!$J87</f>
        <v>0.16431063075461982</v>
      </c>
      <c r="Q87">
        <f>[5]Hoja1!$K87</f>
        <v>6.9563305101479234E-2</v>
      </c>
      <c r="R87">
        <f>'[6]Inflation Quarterly and SA'!$F90</f>
        <v>106.524414546438</v>
      </c>
      <c r="S87">
        <f t="shared" si="13"/>
        <v>3.2849504788186046E-3</v>
      </c>
      <c r="T87">
        <f>'[7]Inflation Quarterly and SA'!$C90</f>
        <v>1.1718507085980434E-3</v>
      </c>
      <c r="U87">
        <f>'[7]Inflation Quarterly and SA'!$D90</f>
        <v>1.0566536932987258E-2</v>
      </c>
      <c r="V87">
        <f>'[7]Inflation Quarterly and SA'!$E90</f>
        <v>1.2562023847061843E-2</v>
      </c>
      <c r="W87">
        <f>[8]Sheet1!$B86/100</f>
        <v>7.4170712131904626E-3</v>
      </c>
      <c r="X87" s="4">
        <f>'[9]Final database'!$C94/100</f>
        <v>1.7500000000000002E-2</v>
      </c>
      <c r="Y87" t="s">
        <v>107</v>
      </c>
      <c r="Z87">
        <f>'[10]Final database'!$C90</f>
        <v>-2.9708086985098969E-2</v>
      </c>
      <c r="AA87">
        <f>'[10]Final database'!$B90</f>
        <v>3552.8101111111109</v>
      </c>
      <c r="AB87">
        <f t="shared" si="14"/>
        <v>2145.7956796898175</v>
      </c>
      <c r="AC87">
        <f t="shared" si="18"/>
        <v>-2.2543825403118167E-2</v>
      </c>
      <c r="AD87">
        <f>[15]Hoja1!$B82</f>
        <v>108.715151634623</v>
      </c>
      <c r="AE87">
        <f t="shared" si="22"/>
        <v>-1.2455536314238236E-2</v>
      </c>
      <c r="AF87" s="9">
        <f>[13]Sheet1!$G87</f>
        <v>4.9717092951497843E-3</v>
      </c>
      <c r="AG87">
        <f>[11]Database!$B86/[11]Database!$B$2</f>
        <v>1.404315992800548</v>
      </c>
      <c r="AH87">
        <f>[11]Database!$D86/[11]Database!$D$2/(D87/$D$3)</f>
        <v>0.8386253368561013</v>
      </c>
      <c r="AI87">
        <f t="shared" si="17"/>
        <v>0.7259870095934019</v>
      </c>
      <c r="AJ87">
        <f>([11]Database!$C86/[11]Database!$C$2)/($D87/$D$3)</f>
        <v>0.62414885856467583</v>
      </c>
      <c r="AK87">
        <f t="shared" si="15"/>
        <v>0.62511545605518792</v>
      </c>
      <c r="AL87">
        <f t="shared" si="19"/>
        <v>0.1640517750616135</v>
      </c>
      <c r="AM87">
        <f t="shared" si="20"/>
        <v>5.2199714265140251E-2</v>
      </c>
      <c r="AN87" s="8">
        <f>[12]Datos!$D87/$D87</f>
        <v>7672859.5061389413</v>
      </c>
      <c r="AO87" s="8">
        <f t="shared" si="21"/>
        <v>8.9232012533122962E-2</v>
      </c>
    </row>
    <row r="88" spans="1:49" x14ac:dyDescent="0.2">
      <c r="A88" s="1">
        <v>44348</v>
      </c>
      <c r="B88" s="6">
        <f>[1]Quarterly!$B299</f>
        <v>21389.005000000001</v>
      </c>
      <c r="C88">
        <f>[1]Quarterly!$C299</f>
        <v>1.5700448738243278E-2</v>
      </c>
      <c r="D88">
        <f>[2]Quarterly!$B299</f>
        <v>270.70999999999998</v>
      </c>
      <c r="E88">
        <f>[2]Quarterly!$C299</f>
        <v>2.1720584349401495E-2</v>
      </c>
      <c r="F88">
        <v>-1.8749136185647188E-2</v>
      </c>
      <c r="G88">
        <f t="shared" si="16"/>
        <v>-6.6022879260596856E-3</v>
      </c>
      <c r="H88">
        <f>[14]Sheet1!$B75/100</f>
        <v>1.3069566677489175E-2</v>
      </c>
      <c r="I88">
        <v>-3.82115849705444E-3</v>
      </c>
      <c r="J88">
        <f t="shared" si="23"/>
        <v>2.6541376413113715E-2</v>
      </c>
      <c r="K88" t="s">
        <v>107</v>
      </c>
      <c r="L88" s="7">
        <f>[4]Hoja1!$B88</f>
        <v>217280.07139999999</v>
      </c>
      <c r="M88">
        <f>[5]Hoja1!$G88</f>
        <v>-1.9480884478584093E-2</v>
      </c>
      <c r="N88">
        <f>[5]Hoja1!$H88</f>
        <v>-1.9556511317283976E-2</v>
      </c>
      <c r="O88">
        <f>[5]Hoja1!$I88</f>
        <v>-6.4217010366886096E-2</v>
      </c>
      <c r="P88">
        <f>[5]Hoja1!$J88</f>
        <v>-5.4699640167054642E-2</v>
      </c>
      <c r="Q88">
        <f>[5]Hoja1!$K88</f>
        <v>9.9327103542113937E-2</v>
      </c>
      <c r="R88">
        <f>'[6]Inflation Quarterly and SA'!$F91</f>
        <v>108.46230295250101</v>
      </c>
      <c r="S88">
        <f t="shared" si="13"/>
        <v>1.8191964859081367E-2</v>
      </c>
      <c r="T88">
        <f>'[7]Inflation Quarterly and SA'!$C91</f>
        <v>6.0070107359417868E-3</v>
      </c>
      <c r="U88">
        <f>'[7]Inflation Quarterly and SA'!$D91</f>
        <v>6.0339666289206839E-2</v>
      </c>
      <c r="V88">
        <f>'[7]Inflation Quarterly and SA'!$E91</f>
        <v>1.6546794803788512E-2</v>
      </c>
      <c r="W88">
        <f>[8]Sheet1!$B87/100</f>
        <v>7.4170712131904626E-3</v>
      </c>
      <c r="X88" s="4">
        <f>'[9]Final database'!$C95/100</f>
        <v>1.7500000000000002E-2</v>
      </c>
      <c r="Y88" t="s">
        <v>107</v>
      </c>
      <c r="Z88">
        <f>'[10]Final database'!$C91</f>
        <v>3.8893496485517209E-2</v>
      </c>
      <c r="AA88">
        <f>'[10]Final database'!$B91</f>
        <v>3690.991318681321</v>
      </c>
      <c r="AB88">
        <f t="shared" si="14"/>
        <v>2237.8912056873619</v>
      </c>
      <c r="AC88">
        <f t="shared" si="18"/>
        <v>4.2919056492301877E-2</v>
      </c>
      <c r="AD88">
        <f>[15]Hoja1!$B83</f>
        <v>109.84015479043801</v>
      </c>
      <c r="AE88">
        <f t="shared" si="22"/>
        <v>1.0348172622671736E-2</v>
      </c>
      <c r="AF88" s="9">
        <f>[13]Sheet1!$G88</f>
        <v>8.3325731639418699E-3</v>
      </c>
      <c r="AG88">
        <f>[11]Database!$B87/[11]Database!$B$2</f>
        <v>1.4121024383830874</v>
      </c>
      <c r="AH88">
        <f>[11]Database!$D87/[11]Database!$D$2/(D88/$D$3)</f>
        <v>0.89938857084803125</v>
      </c>
      <c r="AI88">
        <f t="shared" si="17"/>
        <v>0.78675024358533185</v>
      </c>
      <c r="AJ88">
        <f>([11]Database!$C87/[11]Database!$C$2)/($D88/$D$3)</f>
        <v>0.6771643487858533</v>
      </c>
      <c r="AK88">
        <f t="shared" si="15"/>
        <v>0.67813094627636539</v>
      </c>
      <c r="AL88">
        <f t="shared" si="19"/>
        <v>8.3697412197445642E-2</v>
      </c>
      <c r="AM88">
        <f t="shared" si="20"/>
        <v>8.4809117592026029E-2</v>
      </c>
      <c r="AN88" s="8">
        <f>[12]Datos!$D88/$D88</f>
        <v>8056472.473109453</v>
      </c>
      <c r="AO88" s="8">
        <f t="shared" si="21"/>
        <v>4.9996089028293556E-2</v>
      </c>
    </row>
    <row r="89" spans="1:49" x14ac:dyDescent="0.2">
      <c r="A89" s="1">
        <v>44440</v>
      </c>
      <c r="B89" s="6">
        <f>[1]Quarterly!$B300</f>
        <v>21571.420999999998</v>
      </c>
      <c r="C89">
        <f>[1]Quarterly!$C300</f>
        <v>8.5284939622014555E-3</v>
      </c>
      <c r="D89">
        <f>[2]Quarterly!$B300</f>
        <v>273.94200000000001</v>
      </c>
      <c r="E89">
        <f>[2]Quarterly!$C300</f>
        <v>1.1907752785741854E-2</v>
      </c>
      <c r="F89">
        <v>-1.8319924407797519E-2</v>
      </c>
      <c r="G89">
        <f t="shared" si="16"/>
        <v>-6.1730761482100167E-3</v>
      </c>
      <c r="H89">
        <f>[14]Sheet1!$B76/100</f>
        <v>1.4323285454545453E-2</v>
      </c>
      <c r="I89">
        <v>-3.1453337143877401E-3</v>
      </c>
      <c r="J89">
        <f t="shared" si="23"/>
        <v>2.7237799659331374E-2</v>
      </c>
      <c r="K89" t="s">
        <v>107</v>
      </c>
      <c r="L89" s="7">
        <f>[4]Hoja1!$B89</f>
        <v>229095.20269999999</v>
      </c>
      <c r="M89">
        <f>[5]Hoja1!$G89</f>
        <v>5.4377427363087705E-2</v>
      </c>
      <c r="N89">
        <f>[5]Hoja1!$H89</f>
        <v>6.2436761799704366E-2</v>
      </c>
      <c r="O89">
        <f>[5]Hoja1!$I89</f>
        <v>2.3849384495002734E-2</v>
      </c>
      <c r="P89">
        <f>[5]Hoja1!$J89</f>
        <v>0.12206541954933425</v>
      </c>
      <c r="Q89">
        <f>[5]Hoja1!$K89</f>
        <v>8.310678335688948E-2</v>
      </c>
      <c r="R89">
        <f>'[6]Inflation Quarterly and SA'!$F92</f>
        <v>110.246401546206</v>
      </c>
      <c r="S89">
        <f t="shared" si="13"/>
        <v>1.6449020029441153E-2</v>
      </c>
      <c r="T89">
        <f>'[7]Inflation Quarterly and SA'!$C92</f>
        <v>1.1471702866851841E-2</v>
      </c>
      <c r="U89">
        <f>'[7]Inflation Quarterly and SA'!$D92</f>
        <v>3.7431212429443805E-2</v>
      </c>
      <c r="V89">
        <f>'[7]Inflation Quarterly and SA'!$E92</f>
        <v>1.9230749160140004E-2</v>
      </c>
      <c r="W89">
        <f>[8]Sheet1!$B88/100</f>
        <v>7.4170712131904626E-3</v>
      </c>
      <c r="X89" s="4">
        <f>'[9]Final database'!$C96/100</f>
        <v>1.7500000000000002E-2</v>
      </c>
      <c r="Y89" t="s">
        <v>107</v>
      </c>
      <c r="Z89">
        <f>'[10]Final database'!$C92</f>
        <v>4.1533494673720472E-2</v>
      </c>
      <c r="AA89">
        <f>'[10]Final database'!$B92</f>
        <v>3844.2910869565203</v>
      </c>
      <c r="AB89">
        <f t="shared" si="14"/>
        <v>2320.496578480313</v>
      </c>
      <c r="AC89">
        <f t="shared" si="18"/>
        <v>3.6912148625910968E-2</v>
      </c>
      <c r="AD89">
        <f>[15]Hoja1!$B84</f>
        <v>111.508811294539</v>
      </c>
      <c r="AE89">
        <f t="shared" si="22"/>
        <v>1.5191680194593715E-2</v>
      </c>
      <c r="AF89" s="9">
        <f>[13]Sheet1!$G89</f>
        <v>2.5134696708475346E-3</v>
      </c>
      <c r="AG89">
        <f>[11]Database!$B88/[11]Database!$B$2</f>
        <v>1.4999917780850822</v>
      </c>
      <c r="AH89">
        <f>[11]Database!$D88/[11]Database!$D$2/(D89/$D$3)</f>
        <v>0.94154578024240221</v>
      </c>
      <c r="AI89">
        <f t="shared" si="17"/>
        <v>0.82890745297970281</v>
      </c>
      <c r="AJ89">
        <f>([11]Database!$C88/[11]Database!$C$2)/($D89/$D$3)</f>
        <v>0.67474561369952313</v>
      </c>
      <c r="AK89">
        <f t="shared" si="15"/>
        <v>0.67571221119003522</v>
      </c>
      <c r="AL89">
        <f t="shared" si="19"/>
        <v>5.3583980097997364E-2</v>
      </c>
      <c r="AM89">
        <f t="shared" si="20"/>
        <v>-3.5667670080704594E-3</v>
      </c>
      <c r="AN89" s="8">
        <f>[12]Datos!$D89/$D89</f>
        <v>7870030.9556165533</v>
      </c>
      <c r="AO89" s="8">
        <f t="shared" si="21"/>
        <v>-2.314183013908333E-2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s="1">
        <v>44531</v>
      </c>
      <c r="B90" s="6">
        <f>[1]Quarterly!$B301</f>
        <v>21960.387999999999</v>
      </c>
      <c r="C90">
        <f>[1]Quarterly!$C301</f>
        <v>1.8031589110425239E-2</v>
      </c>
      <c r="D90">
        <f>[2]Quarterly!$B301</f>
        <v>280.80599999999998</v>
      </c>
      <c r="E90">
        <f>[2]Quarterly!$C301</f>
        <v>2.5269545469482013E-2</v>
      </c>
      <c r="F90">
        <v>-1.5689049161762045E-2</v>
      </c>
      <c r="G90">
        <f t="shared" si="16"/>
        <v>-3.5422009021745422E-3</v>
      </c>
      <c r="H90">
        <f>[14]Sheet1!$B77/100</f>
        <v>1.8443149406606438E-2</v>
      </c>
      <c r="I90">
        <v>3.8451957005873199E-4</v>
      </c>
      <c r="J90">
        <f t="shared" si="23"/>
        <v>3.08752393420344E-2</v>
      </c>
      <c r="K90" t="s">
        <v>107</v>
      </c>
      <c r="L90" s="7">
        <f>[4]Hoja1!$B90</f>
        <v>238270.7494</v>
      </c>
      <c r="M90">
        <f>[5]Hoja1!$G90</f>
        <v>4.0051238925397303E-2</v>
      </c>
      <c r="N90">
        <f>[5]Hoja1!$H90</f>
        <v>5.5707474196488027E-2</v>
      </c>
      <c r="O90">
        <f>[5]Hoja1!$I90</f>
        <v>5.2002141717106376E-2</v>
      </c>
      <c r="P90">
        <f>[5]Hoja1!$J90</f>
        <v>0.10159954066289067</v>
      </c>
      <c r="Q90">
        <f>[5]Hoja1!$K90</f>
        <v>5.6112622068518192E-2</v>
      </c>
      <c r="R90">
        <f>'[6]Inflation Quarterly and SA'!$F93</f>
        <v>112.193154024192</v>
      </c>
      <c r="S90">
        <f t="shared" si="13"/>
        <v>1.765819519442613E-2</v>
      </c>
      <c r="T90">
        <f>'[7]Inflation Quarterly and SA'!$C93</f>
        <v>6.9675290785025101E-3</v>
      </c>
      <c r="U90">
        <f>'[7]Inflation Quarterly and SA'!$D93</f>
        <v>5.3803352285444195E-2</v>
      </c>
      <c r="V90">
        <f>'[7]Inflation Quarterly and SA'!$E93</f>
        <v>2.2304891165953356E-2</v>
      </c>
      <c r="W90">
        <f>[8]Sheet1!$B89/100</f>
        <v>7.4170712131904626E-3</v>
      </c>
      <c r="X90" s="4">
        <f>'[9]Final database'!$C97/100</f>
        <v>2.391304347826087E-2</v>
      </c>
      <c r="Y90" t="s">
        <v>107</v>
      </c>
      <c r="Z90">
        <f>'[10]Final database'!$C93</f>
        <v>9.1731166129522812E-3</v>
      </c>
      <c r="AA90">
        <f>'[10]Final database'!$B93</f>
        <v>3879.5552173913052</v>
      </c>
      <c r="AB90">
        <f t="shared" si="14"/>
        <v>2358.8071303037932</v>
      </c>
      <c r="AC90">
        <f t="shared" si="18"/>
        <v>1.6509635126706224E-2</v>
      </c>
      <c r="AD90">
        <f>[15]Hoja1!$B85</f>
        <v>113.747643078886</v>
      </c>
      <c r="AE90">
        <f t="shared" si="22"/>
        <v>2.007762219286291E-2</v>
      </c>
      <c r="AF90" s="9">
        <f>[13]Sheet1!$G90</f>
        <v>2.5685173762817204E-3</v>
      </c>
      <c r="AG90">
        <f>[11]Database!$B89/[11]Database!$B$2</f>
        <v>1.5327312614834407</v>
      </c>
      <c r="AH90">
        <f>[11]Database!$D89/[11]Database!$D$2/(D90/$D$3)</f>
        <v>1.0238559110174199</v>
      </c>
      <c r="AI90">
        <f t="shared" si="17"/>
        <v>0.91121758375472051</v>
      </c>
      <c r="AJ90">
        <f>([11]Database!$C89/[11]Database!$C$2)/($D90/$D$3)</f>
        <v>0.68377430743780276</v>
      </c>
      <c r="AK90">
        <f t="shared" si="15"/>
        <v>0.68474090492831485</v>
      </c>
      <c r="AL90">
        <f t="shared" si="19"/>
        <v>9.9299542402634389E-2</v>
      </c>
      <c r="AM90">
        <f t="shared" si="20"/>
        <v>1.3361744228920669E-2</v>
      </c>
      <c r="AN90" s="8">
        <f>[12]Datos!$D90/$D90</f>
        <v>7935038.7639104938</v>
      </c>
      <c r="AO90" s="8">
        <f t="shared" si="21"/>
        <v>8.2601718672461466E-3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">
      <c r="A91" s="1">
        <v>44621</v>
      </c>
      <c r="B91" s="6">
        <f>[1]Quarterly!$B302</f>
        <v>21903.85</v>
      </c>
      <c r="C91">
        <f>[1]Quarterly!$C302</f>
        <v>-2.5745446756223478E-3</v>
      </c>
      <c r="D91">
        <f>[2]Quarterly!$B302</f>
        <v>287.46699999999998</v>
      </c>
      <c r="E91">
        <f>[2]Quarterly!$C302</f>
        <v>2.4019970940998947E-2</v>
      </c>
      <c r="F91">
        <f>[16]Quarterly!$B272/100</f>
        <v>1.1999999999999999E-3</v>
      </c>
      <c r="G91">
        <f t="shared" si="16"/>
        <v>1.3346848259587502E-2</v>
      </c>
      <c r="H91">
        <f>[14]Sheet1!$B78/100</f>
        <v>2.0957196768633543E-2</v>
      </c>
      <c r="I91">
        <v>2.31182096714858E-3</v>
      </c>
      <c r="J91">
        <f t="shared" si="23"/>
        <v>3.286128295840629E-2</v>
      </c>
      <c r="K91" t="s">
        <v>107</v>
      </c>
      <c r="L91" s="7">
        <f>[4]Hoja1!$B91</f>
        <v>239388.72899999999</v>
      </c>
      <c r="M91">
        <f>[5]Hoja1!$G91</f>
        <v>4.6920555830509691E-3</v>
      </c>
      <c r="N91">
        <f>[5]Hoja1!$H91</f>
        <v>1.2486630874125604E-2</v>
      </c>
      <c r="O91">
        <f>[5]Hoja1!$I91</f>
        <v>7.5853326819784739E-2</v>
      </c>
      <c r="P91">
        <f>[5]Hoja1!$J91</f>
        <v>-9.6262527592156921E-3</v>
      </c>
      <c r="Q91">
        <f>[5]Hoja1!$K91</f>
        <v>0.11402218255522012</v>
      </c>
      <c r="R91">
        <f>'[6]Inflation Quarterly and SA'!$F94</f>
        <v>115.55540167341999</v>
      </c>
      <c r="S91">
        <f t="shared" si="13"/>
        <v>2.9968385134292674E-2</v>
      </c>
      <c r="T91">
        <f>'[7]Inflation Quarterly and SA'!$C94</f>
        <v>1.9406902359715872E-2</v>
      </c>
      <c r="U91">
        <f>'[7]Inflation Quarterly and SA'!$D94</f>
        <v>8.0621707905037754E-2</v>
      </c>
      <c r="V91">
        <f>'[7]Inflation Quarterly and SA'!$E94</f>
        <v>2.1721109447121245E-2</v>
      </c>
      <c r="W91">
        <f>[8]Sheet1!$B90/100</f>
        <v>7.4170712131904626E-3</v>
      </c>
      <c r="X91" s="4">
        <f>'[9]Final database'!$C98/100</f>
        <v>3.6666666666666667E-2</v>
      </c>
      <c r="Y91" t="s">
        <v>107</v>
      </c>
      <c r="Z91">
        <f>'[10]Final database'!$C94</f>
        <v>8.7462215058189408E-3</v>
      </c>
      <c r="AA91">
        <f>'[10]Final database'!$B94</f>
        <v>3913.4866666666653</v>
      </c>
      <c r="AB91">
        <f t="shared" si="14"/>
        <v>2365.0050487924163</v>
      </c>
      <c r="AC91">
        <f t="shared" si="18"/>
        <v>2.6275647588978046E-3</v>
      </c>
      <c r="AD91">
        <f>[15]Hoja1!$B86</f>
        <v>115.02227224825501</v>
      </c>
      <c r="AE91">
        <f t="shared" si="22"/>
        <v>1.1205763344784403E-2</v>
      </c>
      <c r="AF91" s="9">
        <f>[13]Sheet1!$G91</f>
        <v>-1.1780774200276234E-5</v>
      </c>
      <c r="AG91">
        <f>[11]Database!$B90/[11]Database!$B$2</f>
        <v>1.7251862656920607</v>
      </c>
      <c r="AH91">
        <f>[11]Database!$D90/[11]Database!$D$2/(D91/$D$3)</f>
        <v>1.1162811629118534</v>
      </c>
      <c r="AI91">
        <f t="shared" si="17"/>
        <v>1.003642835649154</v>
      </c>
      <c r="AJ91">
        <f>([11]Database!$C90/[11]Database!$C$2)/($D91/$D$3)</f>
        <v>0.68634905167208027</v>
      </c>
      <c r="AK91">
        <f t="shared" si="15"/>
        <v>0.68731564916259236</v>
      </c>
      <c r="AL91">
        <f t="shared" si="19"/>
        <v>0.10143049645024438</v>
      </c>
      <c r="AM91">
        <f t="shared" si="20"/>
        <v>3.7601729584813004E-3</v>
      </c>
      <c r="AN91" s="8">
        <f>[12]Datos!$D91/$D91</f>
        <v>7431560.6673729867</v>
      </c>
      <c r="AO91" s="8">
        <f t="shared" si="21"/>
        <v>-6.3449985755253735E-2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s="1">
        <v>44713</v>
      </c>
      <c r="B92" s="6">
        <f>[1]Quarterly!$B303</f>
        <v>21919.222000000002</v>
      </c>
      <c r="C92">
        <f>[1]Quarterly!$C303</f>
        <v>7.0179443339890568E-4</v>
      </c>
      <c r="D92">
        <f>[2]Quarterly!$B303</f>
        <v>295.072</v>
      </c>
      <c r="E92">
        <f>[2]Quarterly!$C303</f>
        <v>2.5883924007052528E-2</v>
      </c>
      <c r="F92">
        <f>[16]Quarterly!$B273/100</f>
        <v>7.7000000000000002E-3</v>
      </c>
      <c r="G92">
        <f t="shared" si="16"/>
        <v>1.9846848259587505E-2</v>
      </c>
      <c r="H92">
        <f>[14]Sheet1!$B79/100</f>
        <v>2.3803945003607507E-2</v>
      </c>
      <c r="I92">
        <v>4.5902277630141004E-3</v>
      </c>
      <c r="J92">
        <f t="shared" si="23"/>
        <v>3.5209133315002861E-2</v>
      </c>
      <c r="K92" t="s">
        <v>107</v>
      </c>
      <c r="L92" s="7">
        <f>[4]Hoja1!$B92</f>
        <v>243654.21470000001</v>
      </c>
      <c r="M92">
        <f>[5]Hoja1!$G92</f>
        <v>1.7818239471082187E-2</v>
      </c>
      <c r="N92">
        <f>[5]Hoja1!$H92</f>
        <v>9.5852532439049121E-3</v>
      </c>
      <c r="O92">
        <f>[5]Hoja1!$I92</f>
        <v>-2.1619843258026683E-2</v>
      </c>
      <c r="P92">
        <f>[5]Hoja1!$J92</f>
        <v>1.7260428130670302E-2</v>
      </c>
      <c r="Q92">
        <f>[5]Hoja1!$K92</f>
        <v>-6.0320602011039171E-3</v>
      </c>
      <c r="R92">
        <f>'[6]Inflation Quarterly and SA'!$F95</f>
        <v>118.973306138559</v>
      </c>
      <c r="S92">
        <f t="shared" si="13"/>
        <v>2.9578058798139129E-2</v>
      </c>
      <c r="T92">
        <f>'[7]Inflation Quarterly and SA'!$C95</f>
        <v>2.1168100102730847E-2</v>
      </c>
      <c r="U92">
        <f>'[7]Inflation Quarterly and SA'!$D95</f>
        <v>4.7508183715913033E-2</v>
      </c>
      <c r="V92">
        <f>'[7]Inflation Quarterly and SA'!$E95</f>
        <v>3.0851367007218355E-2</v>
      </c>
      <c r="W92">
        <f>[8]Sheet1!$B91/100</f>
        <v>7.4170712131904626E-3</v>
      </c>
      <c r="X92" s="4">
        <f>'[9]Final database'!$C99/100</f>
        <v>5.6593406593406594E-2</v>
      </c>
      <c r="Y92" t="s">
        <v>107</v>
      </c>
      <c r="Z92">
        <f>'[10]Final database'!$C95</f>
        <v>4.9598371129255803E-4</v>
      </c>
      <c r="AA92">
        <f>'[10]Final database'!$B95</f>
        <v>3915.4276923076927</v>
      </c>
      <c r="AB92">
        <f t="shared" si="14"/>
        <v>2359.0011175081308</v>
      </c>
      <c r="AC92">
        <f t="shared" si="18"/>
        <v>-2.5386547429787631E-3</v>
      </c>
      <c r="AD92">
        <f>[15]Hoja1!$B87</f>
        <v>117.233273726785</v>
      </c>
      <c r="AE92">
        <f t="shared" si="22"/>
        <v>1.9222376982415579E-2</v>
      </c>
      <c r="AF92" s="9">
        <f>[13]Sheet1!$G92</f>
        <v>-5.5927129883124316E-3</v>
      </c>
      <c r="AG92">
        <f>[11]Database!$B91/[11]Database!$B$2</f>
        <v>1.9823662973975693</v>
      </c>
      <c r="AH92">
        <f>[11]Database!$D91/[11]Database!$D$2/(D92/$D$3)</f>
        <v>1.2811892829364331</v>
      </c>
      <c r="AI92">
        <f t="shared" si="17"/>
        <v>1.1685509556737337</v>
      </c>
      <c r="AJ92">
        <f>([11]Database!$C91/[11]Database!$C$2)/($D92/$D$3)</f>
        <v>0.72516856738496394</v>
      </c>
      <c r="AK92">
        <f t="shared" si="15"/>
        <v>0.72613516487547602</v>
      </c>
      <c r="AL92">
        <f t="shared" si="19"/>
        <v>0.16430956727541179</v>
      </c>
      <c r="AM92">
        <f t="shared" si="20"/>
        <v>5.6479895023749727E-2</v>
      </c>
      <c r="AN92" s="8">
        <f>[12]Datos!$D92/$D92</f>
        <v>8232895.6675413111</v>
      </c>
      <c r="AO92" s="8">
        <f t="shared" si="21"/>
        <v>0.10782862927923742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s="1">
        <v>44805</v>
      </c>
      <c r="B93" s="6">
        <f>[1]Quarterly!$B304</f>
        <v>22066.784</v>
      </c>
      <c r="C93">
        <f>[1]Quarterly!$C304</f>
        <v>6.7320820054652675E-3</v>
      </c>
      <c r="D93">
        <f>[2]Quarterly!$B304</f>
        <v>296.42099999999999</v>
      </c>
      <c r="E93">
        <f>[2]Quarterly!$C304</f>
        <v>4.5593838560524791E-3</v>
      </c>
      <c r="F93">
        <f>[16]Quarterly!$B274/100</f>
        <v>2.1899999999999999E-2</v>
      </c>
      <c r="G93">
        <f t="shared" si="16"/>
        <v>3.4046848259587502E-2</v>
      </c>
      <c r="H93">
        <f>[14]Sheet1!$B80/100</f>
        <v>2.7627129823451904E-2</v>
      </c>
      <c r="I93">
        <v>7.8771733556831595E-3</v>
      </c>
      <c r="J93">
        <f t="shared" si="23"/>
        <v>3.8596261722390945E-2</v>
      </c>
      <c r="K93" t="s">
        <v>107</v>
      </c>
      <c r="L93" s="7">
        <f>[4]Hoja1!$B93</f>
        <v>245927.34400000001</v>
      </c>
      <c r="M93">
        <f>[5]Hoja1!$G93</f>
        <v>9.3293247678838398E-3</v>
      </c>
      <c r="N93">
        <f>[5]Hoja1!$H93</f>
        <v>3.1046745870684234E-3</v>
      </c>
      <c r="O93">
        <f>[5]Hoja1!$I93</f>
        <v>3.025894702959997E-2</v>
      </c>
      <c r="P93">
        <f>[5]Hoja1!$J93</f>
        <v>2.5151997984330654E-2</v>
      </c>
      <c r="Q93">
        <f>[5]Hoja1!$K93</f>
        <v>5.2842917797524258E-2</v>
      </c>
      <c r="R93">
        <f>'[6]Inflation Quarterly and SA'!$F96</f>
        <v>122.858232062723</v>
      </c>
      <c r="S93">
        <f t="shared" si="13"/>
        <v>3.2653761169245232E-2</v>
      </c>
      <c r="T93">
        <f>'[7]Inflation Quarterly and SA'!$C96</f>
        <v>2.5522614770406848E-2</v>
      </c>
      <c r="U93">
        <f>'[7]Inflation Quarterly and SA'!$D96</f>
        <v>6.2036176256983433E-2</v>
      </c>
      <c r="V93">
        <f>'[7]Inflation Quarterly and SA'!$E96</f>
        <v>3.5307359934299676E-2</v>
      </c>
      <c r="W93">
        <f>[8]Sheet1!$B92/100</f>
        <v>7.4170712131904626E-3</v>
      </c>
      <c r="X93" s="4">
        <f>'[9]Final database'!$C100/100</f>
        <v>8.5054347826086951E-2</v>
      </c>
      <c r="Y93" t="s">
        <v>107</v>
      </c>
      <c r="Z93">
        <f>'[10]Final database'!$C96</f>
        <v>0.11711950670603311</v>
      </c>
      <c r="AA93">
        <f>'[10]Final database'!$B96</f>
        <v>4374.0006521739115</v>
      </c>
      <c r="AB93">
        <f t="shared" si="14"/>
        <v>2563.6221691337732</v>
      </c>
      <c r="AC93">
        <f t="shared" si="18"/>
        <v>8.6740548831018893E-2</v>
      </c>
      <c r="AD93">
        <f>[15]Hoja1!$B88</f>
        <v>118.733702662677</v>
      </c>
      <c r="AE93">
        <f t="shared" si="22"/>
        <v>1.2798661064339134E-2</v>
      </c>
      <c r="AF93" s="9">
        <f>[13]Sheet1!$G93</f>
        <v>-8.7020452734092313E-3</v>
      </c>
      <c r="AG93">
        <f>[11]Database!$B92/[11]Database!$B$2</f>
        <v>1.7565393422766487</v>
      </c>
      <c r="AH93">
        <f>[11]Database!$D92/[11]Database!$D$2/(D93/$D$3)</f>
        <v>1.2460279045006442</v>
      </c>
      <c r="AI93">
        <f t="shared" si="17"/>
        <v>1.1333895772379448</v>
      </c>
      <c r="AJ93">
        <f>([11]Database!$C92/[11]Database!$C$2)/($D93/$D$3)</f>
        <v>0.71722120969080283</v>
      </c>
      <c r="AK93">
        <f t="shared" si="15"/>
        <v>0.71818780718131492</v>
      </c>
      <c r="AL93">
        <f t="shared" si="19"/>
        <v>-3.0089726310237319E-2</v>
      </c>
      <c r="AM93">
        <f t="shared" si="20"/>
        <v>-1.0944736019669277E-2</v>
      </c>
      <c r="AN93" s="8">
        <f>[12]Datos!$D93/$D93</f>
        <v>8080334.4272360606</v>
      </c>
      <c r="AO93" s="8">
        <f t="shared" si="21"/>
        <v>-1.8530690350751389E-2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s="1">
        <v>44896</v>
      </c>
      <c r="B94" s="6">
        <f>[1]Quarterly!$B305</f>
        <v>22249.458999999999</v>
      </c>
      <c r="C94">
        <f>[1]Quarterly!$C305</f>
        <v>8.2782792454034748E-3</v>
      </c>
      <c r="D94">
        <f>[2]Quarterly!$B305</f>
        <v>298.80799999999999</v>
      </c>
      <c r="E94">
        <f>[2]Quarterly!$C305</f>
        <v>8.3383669488865664E-3</v>
      </c>
      <c r="F94">
        <f>[16]Quarterly!$B275/100</f>
        <v>3.6499999999999998E-2</v>
      </c>
      <c r="G94">
        <f t="shared" si="16"/>
        <v>4.8646848259587497E-2</v>
      </c>
      <c r="H94">
        <f>[14]Sheet1!$B81/100</f>
        <v>3.1416270227272731E-2</v>
      </c>
      <c r="I94">
        <v>1.11730032508317E-2</v>
      </c>
      <c r="J94">
        <f t="shared" si="23"/>
        <v>4.1992545216913646E-2</v>
      </c>
      <c r="K94" t="s">
        <v>107</v>
      </c>
      <c r="L94" s="7">
        <f>[4]Hoja1!$B94</f>
        <v>243327.71230000001</v>
      </c>
      <c r="M94">
        <f>[5]Hoja1!$G94</f>
        <v>-1.0570730597570299E-2</v>
      </c>
      <c r="N94">
        <f>[5]Hoja1!$H94</f>
        <v>-3.3639689963316233E-3</v>
      </c>
      <c r="O94">
        <f>[5]Hoja1!$I94</f>
        <v>1.7242955134090909E-2</v>
      </c>
      <c r="P94">
        <f>[5]Hoja1!$J94</f>
        <v>-4.9659592916187378E-2</v>
      </c>
      <c r="Q94">
        <f>[5]Hoja1!$K94</f>
        <v>-7.0924182671921909E-2</v>
      </c>
      <c r="R94">
        <f>'[6]Inflation Quarterly and SA'!$F97</f>
        <v>126.962391198712</v>
      </c>
      <c r="S94">
        <f t="shared" si="13"/>
        <v>3.3405650293695244E-2</v>
      </c>
      <c r="T94">
        <f>'[7]Inflation Quarterly and SA'!$C97</f>
        <v>2.650259148002565E-2</v>
      </c>
      <c r="U94">
        <f>'[7]Inflation Quarterly and SA'!$D97</f>
        <v>6.2527984784342072E-2</v>
      </c>
      <c r="V94">
        <f>'[7]Inflation Quarterly and SA'!$E97</f>
        <v>2.6234579992096885E-2</v>
      </c>
      <c r="W94">
        <f>[8]Sheet1!$B93/100</f>
        <v>7.4170712131904626E-3</v>
      </c>
      <c r="X94" s="4">
        <f>'[9]Final database'!$C101/100</f>
        <v>0.10815217391304348</v>
      </c>
      <c r="Y94" t="s">
        <v>107</v>
      </c>
      <c r="Z94">
        <f>'[10]Final database'!$C97</f>
        <v>9.9157332981849367E-2</v>
      </c>
      <c r="AA94">
        <f>'[10]Final database'!$B97</f>
        <v>4807.7148913043466</v>
      </c>
      <c r="AB94">
        <f t="shared" si="14"/>
        <v>2748.693408500917</v>
      </c>
      <c r="AC94">
        <f t="shared" si="18"/>
        <v>7.2191308686364586E-2</v>
      </c>
      <c r="AD94">
        <f>[15]Hoja1!$B89</f>
        <v>121.21975675528</v>
      </c>
      <c r="AE94">
        <f t="shared" si="22"/>
        <v>2.093806591432501E-2</v>
      </c>
      <c r="AF94" s="9">
        <f>[13]Sheet1!$G94</f>
        <v>4.6866643853400447E-3</v>
      </c>
      <c r="AG94">
        <f>[11]Database!$B93/[11]Database!$B$2</f>
        <v>1.6534216583508581</v>
      </c>
      <c r="AH94">
        <f>[11]Database!$D93/[11]Database!$D$2/(D94/$D$3)</f>
        <v>1.1182421306220254</v>
      </c>
      <c r="AI94">
        <f t="shared" si="17"/>
        <v>1.005603803359326</v>
      </c>
      <c r="AJ94">
        <f>([11]Database!$C93/[11]Database!$C$2)/($D94/$D$3)</f>
        <v>0.67461374734131951</v>
      </c>
      <c r="AK94">
        <f t="shared" si="15"/>
        <v>0.6755803448318316</v>
      </c>
      <c r="AL94">
        <f t="shared" si="19"/>
        <v>-0.11274655815172663</v>
      </c>
      <c r="AM94">
        <f t="shared" si="20"/>
        <v>-5.9326351580244241E-2</v>
      </c>
      <c r="AN94" s="8">
        <f>[12]Datos!$D94/$D94</f>
        <v>8259530.3605117332</v>
      </c>
      <c r="AO94" s="8">
        <f t="shared" si="21"/>
        <v>2.2176796627583206E-2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s="1">
        <v>44986</v>
      </c>
      <c r="B95" s="6">
        <f>[1]Quarterly!$B306</f>
        <v>22403.435000000001</v>
      </c>
      <c r="C95">
        <f>[1]Quarterly!$C306</f>
        <v>6.9204379306482267E-3</v>
      </c>
      <c r="D95">
        <f>[2]Quarterly!$B306</f>
        <v>301.64299999999997</v>
      </c>
      <c r="E95">
        <f>[2]Quarterly!$C306</f>
        <v>9.8121896041658552E-3</v>
      </c>
      <c r="F95">
        <f>[16]Quarterly!$B276/100</f>
        <v>4.5199999999999997E-2</v>
      </c>
      <c r="G95">
        <f t="shared" si="16"/>
        <v>5.7346848259587496E-2</v>
      </c>
      <c r="H95">
        <f>[14]Sheet1!$B82/100</f>
        <v>2.8249901599802368E-2</v>
      </c>
      <c r="I95">
        <v>7.5621587207884804E-3</v>
      </c>
      <c r="J95">
        <f t="shared" si="23"/>
        <v>3.8271645756439376E-2</v>
      </c>
      <c r="K95" t="s">
        <v>107</v>
      </c>
      <c r="L95" s="7">
        <f>[4]Hoja1!$B95</f>
        <v>245249.29199999999</v>
      </c>
      <c r="M95">
        <f>[5]Hoja1!$G95</f>
        <v>7.8970853004645125E-3</v>
      </c>
      <c r="N95">
        <f>[5]Hoja1!$H95</f>
        <v>1.2726882783451243E-2</v>
      </c>
      <c r="O95">
        <f>[5]Hoja1!$I95</f>
        <v>-6.4999598835975059E-2</v>
      </c>
      <c r="P95">
        <f>[5]Hoja1!$J95</f>
        <v>3.9453217161872001E-2</v>
      </c>
      <c r="Q95">
        <f>[5]Hoja1!$K95</f>
        <v>-5.3767576638435566E-2</v>
      </c>
      <c r="R95">
        <f>'[6]Inflation Quarterly and SA'!$F98</f>
        <v>130.928141743022</v>
      </c>
      <c r="S95">
        <f t="shared" si="13"/>
        <v>3.12356321180427E-2</v>
      </c>
      <c r="T95">
        <f>'[7]Inflation Quarterly and SA'!$C98</f>
        <v>2.7671474769560778E-2</v>
      </c>
      <c r="U95">
        <f>'[7]Inflation Quarterly and SA'!$D98</f>
        <v>2.9619662723327611E-2</v>
      </c>
      <c r="V95">
        <f>'[7]Inflation Quarterly and SA'!$E98</f>
        <v>4.6716044245392663E-2</v>
      </c>
      <c r="W95">
        <f>[8]Sheet1!$B94/100</f>
        <v>7.4170712131904626E-3</v>
      </c>
      <c r="X95" s="4">
        <f>'[9]Final database'!$C102/100</f>
        <v>0.12511111111111112</v>
      </c>
      <c r="Y95" t="s">
        <v>107</v>
      </c>
      <c r="Z95">
        <f>'[10]Final database'!$C98</f>
        <v>-9.8924109227783719E-3</v>
      </c>
      <c r="AA95">
        <f>'[10]Final database'!$B98</f>
        <v>4760.1550000000034</v>
      </c>
      <c r="AB95">
        <f t="shared" si="14"/>
        <v>2664.1078999509182</v>
      </c>
      <c r="AC95">
        <f t="shared" si="18"/>
        <v>-3.0772987736064072E-2</v>
      </c>
      <c r="AD95">
        <f>[15]Hoja1!$B90</f>
        <v>127.167614670334</v>
      </c>
      <c r="AE95">
        <f t="shared" si="22"/>
        <v>4.9066736926898891E-2</v>
      </c>
      <c r="AF95" s="9">
        <f>[13]Sheet1!$G95</f>
        <v>-6.0603316905386562E-3</v>
      </c>
      <c r="AG95">
        <f>[11]Database!$B94/[11]Database!$B$2</f>
        <v>1.5734715040258487</v>
      </c>
      <c r="AH95">
        <f>[11]Database!$D94/[11]Database!$D$2/(D95/$D$3)</f>
        <v>1.0398553997880575</v>
      </c>
      <c r="AI95">
        <f t="shared" si="17"/>
        <v>0.92721707252535812</v>
      </c>
      <c r="AJ95">
        <f>([11]Database!$C94/[11]Database!$C$2)/($D95/$D$3)</f>
        <v>0.65756836543228769</v>
      </c>
      <c r="AK95">
        <f t="shared" si="15"/>
        <v>0.65853496292279978</v>
      </c>
      <c r="AL95">
        <f t="shared" si="19"/>
        <v>-7.7949914839332002E-2</v>
      </c>
      <c r="AM95">
        <f t="shared" si="20"/>
        <v>-2.5230725019501299E-2</v>
      </c>
      <c r="AN95" s="8">
        <f>[12]Datos!$D95/$D95</f>
        <v>8545062.5349992216</v>
      </c>
      <c r="AO95" s="8">
        <f t="shared" si="21"/>
        <v>3.4570025416045258E-2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s="1">
        <v>45078</v>
      </c>
      <c r="B96" s="6">
        <f>[1]Quarterly!$B307</f>
        <v>22539.418000000001</v>
      </c>
      <c r="C96">
        <f>[1]Quarterly!$C307</f>
        <v>6.069738859241891E-3</v>
      </c>
      <c r="D96">
        <f>[2]Quarterly!$B307</f>
        <v>304.09899999999999</v>
      </c>
      <c r="E96">
        <f>[2]Quarterly!$C307</f>
        <v>7.4864786043797871E-3</v>
      </c>
      <c r="F96">
        <f>[16]Quarterly!$B277/100</f>
        <v>4.99E-2</v>
      </c>
      <c r="G96">
        <f t="shared" si="16"/>
        <v>6.2046848259587506E-2</v>
      </c>
      <c r="H96">
        <f>[14]Sheet1!$B83/100</f>
        <v>2.7555820034584979E-2</v>
      </c>
      <c r="I96">
        <v>6.4713549108503E-3</v>
      </c>
      <c r="J96">
        <f t="shared" si="23"/>
        <v>3.7147595337178041E-2</v>
      </c>
      <c r="K96" t="s">
        <v>107</v>
      </c>
      <c r="L96" s="7">
        <f>[4]Hoja1!$B96</f>
        <v>244160.48629999999</v>
      </c>
      <c r="M96">
        <f>[5]Hoja1!$G96</f>
        <v>-4.4395875360977444E-3</v>
      </c>
      <c r="N96">
        <f>[5]Hoja1!$H96</f>
        <v>-6.9607672594549364E-3</v>
      </c>
      <c r="O96">
        <f>[5]Hoja1!$I96</f>
        <v>-5.8288105117170419E-2</v>
      </c>
      <c r="P96">
        <f>[5]Hoja1!$J96</f>
        <v>5.7953942016595317E-3</v>
      </c>
      <c r="Q96">
        <f>[5]Hoja1!$K96</f>
        <v>-7.6399212856226972E-2</v>
      </c>
      <c r="R96">
        <f>'[6]Inflation Quarterly and SA'!$F99</f>
        <v>133.391603140661</v>
      </c>
      <c r="S96">
        <f t="shared" si="13"/>
        <v>1.8815369750486033E-2</v>
      </c>
      <c r="T96">
        <f>'[7]Inflation Quarterly and SA'!$C99</f>
        <v>2.1099251903258009E-2</v>
      </c>
      <c r="U96">
        <f>'[7]Inflation Quarterly and SA'!$D99</f>
        <v>-1.5163540057858471E-2</v>
      </c>
      <c r="V96">
        <f>'[7]Inflation Quarterly and SA'!$E99</f>
        <v>3.9254735834321153E-2</v>
      </c>
      <c r="W96">
        <f>[8]Sheet1!$B95/100</f>
        <v>7.4170712131904626E-3</v>
      </c>
      <c r="X96" s="4">
        <f>'[9]Final database'!$C103/100</f>
        <v>0.13164835164835165</v>
      </c>
      <c r="Y96" t="s">
        <v>107</v>
      </c>
      <c r="Z96">
        <f>'[10]Final database'!$C99</f>
        <v>-6.8963205914629899E-2</v>
      </c>
      <c r="AA96">
        <f>'[10]Final database'!$B99</f>
        <v>4431.8794505494479</v>
      </c>
      <c r="AB96">
        <f t="shared" si="14"/>
        <v>2454.3975417537481</v>
      </c>
      <c r="AC96">
        <f t="shared" si="18"/>
        <v>-7.8716916158325878E-2</v>
      </c>
      <c r="AD96">
        <f>[15]Hoja1!$B91</f>
        <v>129.78158350785299</v>
      </c>
      <c r="AE96">
        <f t="shared" si="22"/>
        <v>2.0555302891348326E-2</v>
      </c>
      <c r="AF96" s="9">
        <f>[13]Sheet1!$G96</f>
        <v>1.7381941120611089E-3</v>
      </c>
      <c r="AG96">
        <f>[11]Database!$B95/[11]Database!$B$2</f>
        <v>1.5217681940361665</v>
      </c>
      <c r="AH96">
        <f>[11]Database!$D95/[11]Database!$D$2/(D96/$D$3)</f>
        <v>0.98066309884685965</v>
      </c>
      <c r="AI96">
        <f t="shared" si="17"/>
        <v>0.86802477158416025</v>
      </c>
      <c r="AJ96">
        <f>([11]Database!$C95/[11]Database!$C$2)/($D96/$D$3)</f>
        <v>0.64602752388162921</v>
      </c>
      <c r="AK96">
        <f t="shared" si="15"/>
        <v>0.6469941213721413</v>
      </c>
      <c r="AL96">
        <f t="shared" si="19"/>
        <v>-6.3838665933946159E-2</v>
      </c>
      <c r="AM96">
        <f t="shared" si="20"/>
        <v>-1.7525024790538635E-2</v>
      </c>
      <c r="AN96" s="8">
        <f>[12]Datos!$D96/$D96</f>
        <v>7896521.4721106282</v>
      </c>
      <c r="AO96" s="8">
        <f t="shared" si="21"/>
        <v>-7.5896584750816287E-2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s="1">
        <v>45170</v>
      </c>
      <c r="B97" s="6">
        <f>[1]Quarterly!$B308</f>
        <v>22780.933000000001</v>
      </c>
      <c r="C97">
        <f>[1]Quarterly!$C308</f>
        <v>1.0715227873230759E-2</v>
      </c>
      <c r="D97">
        <f>[2]Quarterly!$B308</f>
        <v>307.37400000000002</v>
      </c>
      <c r="E97">
        <f>[2]Quarterly!$C308</f>
        <v>1.0805814416305237E-2</v>
      </c>
      <c r="F97">
        <f>[16]Quarterly!$B278/100</f>
        <v>5.2600000000000001E-2</v>
      </c>
      <c r="G97">
        <f t="shared" si="16"/>
        <v>6.47468482595875E-2</v>
      </c>
      <c r="H97">
        <f>[14]Sheet1!$B84/100</f>
        <v>2.1894038754313318E-2</v>
      </c>
      <c r="I97">
        <v>4.5480161711362101E-4</v>
      </c>
      <c r="J97">
        <f t="shared" si="23"/>
        <v>3.0947663515601409E-2</v>
      </c>
      <c r="K97" t="s">
        <v>107</v>
      </c>
      <c r="L97" s="7">
        <f>[4]Hoja1!$B97</f>
        <v>244291.88039999999</v>
      </c>
      <c r="M97">
        <f>[5]Hoja1!$G97</f>
        <v>5.3814645437166853E-4</v>
      </c>
      <c r="N97">
        <f>[5]Hoja1!$H97</f>
        <v>2.0384376530737658E-3</v>
      </c>
      <c r="O97">
        <f>[5]Hoja1!$I97</f>
        <v>-1.5289634993153944E-2</v>
      </c>
      <c r="P97">
        <f>[5]Hoja1!$J97</f>
        <v>1.0887700859615546E-2</v>
      </c>
      <c r="Q97">
        <f>[5]Hoja1!$K97</f>
        <v>-4.9025860513834396E-2</v>
      </c>
      <c r="R97">
        <f>'[6]Inflation Quarterly and SA'!$F100</f>
        <v>136.38178678637999</v>
      </c>
      <c r="S97">
        <f t="shared" si="13"/>
        <v>2.2416580769074601E-2</v>
      </c>
      <c r="T97">
        <f>'[7]Inflation Quarterly and SA'!$C100</f>
        <v>1.7051769845876974E-2</v>
      </c>
      <c r="U97">
        <f>'[7]Inflation Quarterly and SA'!$D100</f>
        <v>3.5225935350356341E-2</v>
      </c>
      <c r="V97">
        <f>'[7]Inflation Quarterly and SA'!$E100</f>
        <v>3.7438207565899217E-2</v>
      </c>
      <c r="W97">
        <f>[8]Sheet1!$B96/100</f>
        <v>7.4170712131904626E-3</v>
      </c>
      <c r="X97" s="4">
        <f>'[9]Final database'!$C104/100</f>
        <v>0.13250000000000001</v>
      </c>
      <c r="Y97" t="s">
        <v>107</v>
      </c>
      <c r="Z97">
        <f>'[10]Final database'!$C100</f>
        <v>-8.6474671612999598E-2</v>
      </c>
      <c r="AA97">
        <f>'[10]Final database'!$B100</f>
        <v>4048.6341304347834</v>
      </c>
      <c r="AB97">
        <f t="shared" si="14"/>
        <v>2216.6123738707461</v>
      </c>
      <c r="AC97">
        <f t="shared" si="18"/>
        <v>-9.6881276907202496E-2</v>
      </c>
      <c r="AD97">
        <f>[15]Hoja1!$B92</f>
        <v>132.567183191646</v>
      </c>
      <c r="AE97">
        <f t="shared" si="22"/>
        <v>2.1463751701137568E-2</v>
      </c>
      <c r="AF97" s="9">
        <f>[13]Sheet1!$G97</f>
        <v>5.7828667241792697E-3</v>
      </c>
      <c r="AG97">
        <f>[11]Database!$B96/[11]Database!$B$2</f>
        <v>1.6217046198945448</v>
      </c>
      <c r="AH97">
        <f>[11]Database!$D96/[11]Database!$D$2/(D97/$D$3)</f>
        <v>0.98367816447054901</v>
      </c>
      <c r="AI97">
        <f t="shared" si="17"/>
        <v>0.87103983720784961</v>
      </c>
      <c r="AJ97">
        <f>([11]Database!$C96/[11]Database!$C$2)/($D97/$D$3)</f>
        <v>0.63652844849024548</v>
      </c>
      <c r="AK97">
        <f t="shared" si="15"/>
        <v>0.63749504598075757</v>
      </c>
      <c r="AL97">
        <f t="shared" si="19"/>
        <v>3.4734787789372223E-3</v>
      </c>
      <c r="AM97">
        <f t="shared" si="20"/>
        <v>-1.4681857342440985E-2</v>
      </c>
      <c r="AN97" s="8">
        <f>[12]Datos!$D97/$D97</f>
        <v>8182056.700103065</v>
      </c>
      <c r="AO97" s="8">
        <f t="shared" si="21"/>
        <v>3.6159621549932686E-2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s="1">
        <v>45261</v>
      </c>
      <c r="B98" s="6">
        <f>[1]Quarterly!$B309</f>
        <v>22960.6</v>
      </c>
      <c r="C98">
        <f>[1]Quarterly!$C309</f>
        <v>7.8867270273783596E-3</v>
      </c>
      <c r="D98">
        <f>[2]Quarterly!$B309</f>
        <v>308.73500000000001</v>
      </c>
      <c r="E98">
        <f>[2]Quarterly!$C309</f>
        <v>4.7317174767644854E-3</v>
      </c>
      <c r="F98">
        <f>[16]Quarterly!$B279/100</f>
        <v>5.33E-2</v>
      </c>
      <c r="G98">
        <f t="shared" si="16"/>
        <v>6.5446848259587506E-2</v>
      </c>
      <c r="H98">
        <f>[14]Sheet1!$B85/100</f>
        <v>2.0731613113636371E-2</v>
      </c>
      <c r="I98">
        <v>-1.0302969611444401E-3</v>
      </c>
      <c r="J98">
        <f t="shared" si="23"/>
        <v>2.9417300617776698E-2</v>
      </c>
      <c r="K98" t="s">
        <v>107</v>
      </c>
      <c r="L98" s="7">
        <f>[4]Hoja1!$B98</f>
        <v>244531.50599999999</v>
      </c>
      <c r="M98">
        <f>[5]Hoja1!$G98</f>
        <v>9.8089874951079459E-4</v>
      </c>
      <c r="N98">
        <f>[5]Hoja1!$H98</f>
        <v>-8.5039726260693893E-4</v>
      </c>
      <c r="O98">
        <f>[5]Hoja1!$I98</f>
        <v>-1.1931751042482008E-2</v>
      </c>
      <c r="P98">
        <f>[5]Hoja1!$J98</f>
        <v>2.6140218515696256E-2</v>
      </c>
      <c r="Q98">
        <f>[5]Hoja1!$K98</f>
        <v>3.0277479475106839E-2</v>
      </c>
      <c r="R98">
        <f>'[6]Inflation Quarterly and SA'!$F101</f>
        <v>138.75955255604501</v>
      </c>
      <c r="S98">
        <f t="shared" si="13"/>
        <v>1.7434628374457306E-2</v>
      </c>
      <c r="T98">
        <f>'[7]Inflation Quarterly and SA'!$C101</f>
        <v>1.6118384747402015E-2</v>
      </c>
      <c r="U98">
        <f>'[7]Inflation Quarterly and SA'!$D101</f>
        <v>-5.877235910873857E-4</v>
      </c>
      <c r="V98">
        <f>'[7]Inflation Quarterly and SA'!$E101</f>
        <v>3.9904768472453167E-2</v>
      </c>
      <c r="W98">
        <f>[8]Sheet1!$B97/100</f>
        <v>7.4170712131904626E-3</v>
      </c>
      <c r="X98" s="4">
        <f>'[9]Final database'!$C105/100</f>
        <v>0.13217391304347825</v>
      </c>
      <c r="Y98" t="s">
        <v>107</v>
      </c>
      <c r="Z98">
        <f>'[10]Final database'!$C101</f>
        <v>5.3148359159451708E-3</v>
      </c>
      <c r="AA98">
        <f>'[10]Final database'!$B101</f>
        <v>4070.1519565217395</v>
      </c>
      <c r="AB98">
        <f t="shared" si="14"/>
        <v>2199.9057143818009</v>
      </c>
      <c r="AC98">
        <f t="shared" si="18"/>
        <v>-7.5370234714386974E-3</v>
      </c>
      <c r="AD98">
        <f>[15]Hoja1!$B93</f>
        <v>135.175251190663</v>
      </c>
      <c r="AE98">
        <f t="shared" si="22"/>
        <v>1.9673556729697284E-2</v>
      </c>
      <c r="AF98" s="9">
        <f>[13]Sheet1!$G98</f>
        <v>-9.0214156393765288E-3</v>
      </c>
      <c r="AG98">
        <f>[11]Database!$B97/[11]Database!$B$2</f>
        <v>1.5192903530458122</v>
      </c>
      <c r="AH98">
        <f>[11]Database!$D97/[11]Database!$D$2/(D98/$D$3)</f>
        <v>0.93093082924126325</v>
      </c>
      <c r="AI98">
        <f t="shared" si="17"/>
        <v>0.81829250197856385</v>
      </c>
      <c r="AJ98">
        <f>([11]Database!$C97/[11]Database!$C$2)/($D98/$D$3)</f>
        <v>0.62474514115457624</v>
      </c>
      <c r="AK98">
        <f t="shared" si="15"/>
        <v>0.62571173864508833</v>
      </c>
      <c r="AL98">
        <f t="shared" si="19"/>
        <v>-6.0556742615090142E-2</v>
      </c>
      <c r="AM98">
        <f t="shared" si="20"/>
        <v>-1.8483762987587027E-2</v>
      </c>
      <c r="AN98" s="8">
        <f>[12]Datos!$D98/$D98</f>
        <v>8412541.2488716524</v>
      </c>
      <c r="AO98" s="8">
        <f t="shared" si="21"/>
        <v>2.8169512534138796E-2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 x14ac:dyDescent="0.2">
      <c r="A99" s="1">
        <v>45352</v>
      </c>
      <c r="B99" s="6">
        <f>[1]Quarterly!$B310</f>
        <v>23053.544999999998</v>
      </c>
      <c r="C99">
        <f>[1]Quarterly!$C310</f>
        <v>4.0480213931690656E-3</v>
      </c>
      <c r="D99">
        <f>[2]Quarterly!$B310</f>
        <v>312.10700000000003</v>
      </c>
      <c r="E99">
        <f>[2]Quarterly!$C310</f>
        <v>1.1297458719578213E-2</v>
      </c>
      <c r="F99">
        <f>[16]Quarterly!$B280/100</f>
        <v>5.33E-2</v>
      </c>
      <c r="G99">
        <f t="shared" si="16"/>
        <v>6.5446848259587506E-2</v>
      </c>
      <c r="H99">
        <f>[14]Sheet1!$B86/100</f>
        <v>1.7198565917874397E-2</v>
      </c>
      <c r="I99">
        <v>-4.8640508756574502E-3</v>
      </c>
      <c r="J99">
        <f t="shared" si="23"/>
        <v>2.5466697717703379E-2</v>
      </c>
      <c r="K99" t="s">
        <v>107</v>
      </c>
      <c r="L99" s="7">
        <f>[4]Hoja1!$B99</f>
        <v>247523.89249999999</v>
      </c>
      <c r="M99">
        <f>[5]Hoja1!$G99</f>
        <v>1.2237222715996365E-2</v>
      </c>
      <c r="N99">
        <f>[5]Hoja1!$H99</f>
        <v>5.8119868556838483E-3</v>
      </c>
      <c r="O99">
        <f>[5]Hoja1!$I99</f>
        <v>4.3765469170788052E-2</v>
      </c>
      <c r="P99">
        <f>[5]Hoja1!$J99</f>
        <v>8.6316509942363506E-3</v>
      </c>
      <c r="Q99">
        <f>[5]Hoja1!$K99</f>
        <v>2.3792151426191843E-3</v>
      </c>
      <c r="R99">
        <f>'[6]Inflation Quarterly and SA'!$F102</f>
        <v>140.549423390378</v>
      </c>
      <c r="S99">
        <f t="shared" si="13"/>
        <v>1.2899081910847654E-2</v>
      </c>
      <c r="T99">
        <f>'[7]Inflation Quarterly and SA'!$C102</f>
        <v>1.1577163404129731E-2</v>
      </c>
      <c r="U99">
        <f>'[7]Inflation Quarterly and SA'!$D102</f>
        <v>-2.0601689454705641E-3</v>
      </c>
      <c r="V99">
        <f>'[7]Inflation Quarterly and SA'!$E102</f>
        <v>3.2186617761293057E-2</v>
      </c>
      <c r="W99">
        <f>[8]Sheet1!$B98/100</f>
        <v>7.4170712131904626E-3</v>
      </c>
      <c r="X99" s="4">
        <f>'[9]Final database'!$C106/100</f>
        <v>0.12802197802197804</v>
      </c>
      <c r="Y99" t="s">
        <v>107</v>
      </c>
      <c r="Z99">
        <f>'[10]Final database'!$C102</f>
        <v>-3.8126308370625361E-2</v>
      </c>
      <c r="AA99">
        <f>'[10]Final database'!$B102</f>
        <v>3914.9720879120873</v>
      </c>
      <c r="AB99">
        <f t="shared" si="14"/>
        <v>2111.9011153866932</v>
      </c>
      <c r="AC99">
        <f t="shared" si="18"/>
        <v>-4.0003804899355844E-2</v>
      </c>
      <c r="AD99">
        <f>[15]Hoja1!$B94</f>
        <v>138.26274142393501</v>
      </c>
      <c r="AE99">
        <f t="shared" si="22"/>
        <v>2.2840647278821402E-2</v>
      </c>
      <c r="AF99" s="9">
        <f>[13]Sheet1!$G99</f>
        <v>-3.632379591514634E-3</v>
      </c>
      <c r="AG99">
        <f>[11]Database!$B98/[11]Database!$B$2</f>
        <v>1.5587485724324279</v>
      </c>
      <c r="AH99">
        <f>[11]Database!$D98/[11]Database!$D$2/(D99/$D$3)</f>
        <v>0.90352750258865466</v>
      </c>
      <c r="AI99">
        <f t="shared" si="17"/>
        <v>0.79088917532595526</v>
      </c>
      <c r="AJ99">
        <f>([11]Database!$C98/[11]Database!$C$2)/($D99/$D$3)</f>
        <v>0.59763417175688083</v>
      </c>
      <c r="AK99">
        <f t="shared" ref="AK99:AK101" si="24">AJ99-AVERAGE($AJ$3:$AJ$82)+0.8402</f>
        <v>0.59860076924739292</v>
      </c>
      <c r="AL99">
        <f t="shared" si="19"/>
        <v>-3.3488424477004952E-2</v>
      </c>
      <c r="AM99">
        <f t="shared" si="20"/>
        <v>-4.3328209658334504E-2</v>
      </c>
      <c r="AN99" s="8">
        <f>[12]Datos!$D99/$D99</f>
        <v>9057302.8207053989</v>
      </c>
      <c r="AO99" s="8">
        <f t="shared" si="21"/>
        <v>7.6642901682083986E-2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s="1">
        <v>45444</v>
      </c>
      <c r="B100" s="6">
        <f>[1]Quarterly!$B311</f>
        <v>23223.905999999999</v>
      </c>
      <c r="C100">
        <f>[1]Quarterly!$C311</f>
        <v>7.3897962330740086E-3</v>
      </c>
      <c r="D100">
        <f>[2]Quarterly!$B311</f>
        <v>313.13099999999997</v>
      </c>
      <c r="E100">
        <f>[2]Quarterly!$C311</f>
        <v>2.6230663293083101E-3</v>
      </c>
      <c r="F100">
        <f>[16]Quarterly!$B281/100</f>
        <v>5.33E-2</v>
      </c>
      <c r="G100">
        <f t="shared" si="16"/>
        <v>6.5446848259587506E-2</v>
      </c>
      <c r="H100">
        <f>[14]Sheet1!$B87/100</f>
        <v>1.8721852479907774E-2</v>
      </c>
      <c r="I100">
        <v>-3.6289962425582502E-3</v>
      </c>
      <c r="J100">
        <f t="shared" si="23"/>
        <v>2.673939558096472E-2</v>
      </c>
      <c r="K100" t="s">
        <v>107</v>
      </c>
      <c r="L100" s="7">
        <f>[4]Hoja1!$B100</f>
        <v>248737.83989999999</v>
      </c>
      <c r="M100">
        <f>[5]Hoja1!$G100</f>
        <v>4.9043645352337961E-3</v>
      </c>
      <c r="N100">
        <f>[5]Hoja1!$H100</f>
        <v>9.6863223494676465E-3</v>
      </c>
      <c r="O100">
        <f>[5]Hoja1!$I100</f>
        <v>6.9858590457974046E-3</v>
      </c>
      <c r="P100">
        <f>[5]Hoja1!$J100</f>
        <v>8.056847913427978E-3</v>
      </c>
      <c r="Q100">
        <f>[5]Hoja1!$K100</f>
        <v>5.2776449000033088E-2</v>
      </c>
      <c r="R100">
        <f>'[6]Inflation Quarterly and SA'!$F103</f>
        <v>142.96220750306901</v>
      </c>
      <c r="S100">
        <f t="shared" si="13"/>
        <v>1.7166801929805686E-2</v>
      </c>
      <c r="T100">
        <f>'[7]Inflation Quarterly and SA'!$C103</f>
        <v>1.3792046847883599E-2</v>
      </c>
      <c r="U100">
        <f>'[7]Inflation Quarterly and SA'!$D103</f>
        <v>2.049487718332843E-2</v>
      </c>
      <c r="V100">
        <f>'[7]Inflation Quarterly and SA'!$E103</f>
        <v>1.705174383054664E-2</v>
      </c>
      <c r="W100">
        <f>[8]Sheet1!$B99/100</f>
        <v>7.4170712131904626E-3</v>
      </c>
      <c r="X100" s="4">
        <f>'[9]Final database'!$C107/100</f>
        <v>0.1192032967032967</v>
      </c>
      <c r="Y100" t="s">
        <v>107</v>
      </c>
      <c r="Z100">
        <f>'[10]Final database'!$C103</f>
        <v>2.8148629524427093E-3</v>
      </c>
      <c r="AA100">
        <f>'[10]Final database'!$B103</f>
        <v>3925.992197802198</v>
      </c>
      <c r="AB100">
        <f t="shared" si="14"/>
        <v>2088.9340068908632</v>
      </c>
      <c r="AC100">
        <f t="shared" si="18"/>
        <v>-1.087508706184126E-2</v>
      </c>
      <c r="AD100">
        <f>[15]Hoja1!$B95</f>
        <v>140.99898245370301</v>
      </c>
      <c r="AE100">
        <f t="shared" si="22"/>
        <v>1.9790154611344368E-2</v>
      </c>
      <c r="AF100" s="9">
        <f>[13]Sheet1!$G100</f>
        <v>-4.8538475366347589E-3</v>
      </c>
      <c r="AG100">
        <f>[11]Database!$B99/[11]Database!$B$2</f>
        <v>1.6041100628529128</v>
      </c>
      <c r="AH100">
        <f>[11]Database!$D99/[11]Database!$D$2/(D100/$D$3)</f>
        <v>0.93353682448263597</v>
      </c>
      <c r="AI100">
        <f t="shared" si="17"/>
        <v>0.82089849721993657</v>
      </c>
      <c r="AJ100">
        <f>([11]Database!$C99/[11]Database!$C$2)/($D100/$D$3)</f>
        <v>0.6078611907401853</v>
      </c>
      <c r="AK100">
        <f t="shared" si="24"/>
        <v>0.60882778823069739</v>
      </c>
      <c r="AL100">
        <f t="shared" si="19"/>
        <v>3.7943776233393622E-2</v>
      </c>
      <c r="AM100">
        <f t="shared" si="20"/>
        <v>1.7084874441712916E-2</v>
      </c>
      <c r="AN100" s="8">
        <f>[12]Datos!$D100/$D100</f>
        <v>9297409.0420563594</v>
      </c>
      <c r="AO100" s="8">
        <f t="shared" si="21"/>
        <v>2.6509682419148861E-2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s="1">
        <v>45536</v>
      </c>
      <c r="B101" s="6">
        <f>[1]Quarterly!$B312</f>
        <v>23400.294000000002</v>
      </c>
      <c r="C101">
        <f>[1]Quarterly!$C312</f>
        <v>7.5951048027840251E-3</v>
      </c>
      <c r="D101">
        <f>[2]Quarterly!$B312</f>
        <v>314.851</v>
      </c>
      <c r="E101">
        <f>[2]Quarterly!$C312</f>
        <v>5.2292133180429357E-3</v>
      </c>
      <c r="F101">
        <f>[16]Quarterly!$B282/100</f>
        <v>5.2600000000000001E-2</v>
      </c>
      <c r="G101">
        <f t="shared" si="16"/>
        <v>6.47468482595875E-2</v>
      </c>
      <c r="H101">
        <f>[14]Sheet1!$B88/100</f>
        <v>1.8891517898011169E-2</v>
      </c>
      <c r="I101">
        <v>-3.74153614618244E-3</v>
      </c>
      <c r="J101">
        <f t="shared" si="23"/>
        <v>2.6623425573617965E-2</v>
      </c>
      <c r="K101">
        <v>1</v>
      </c>
      <c r="L101" s="7">
        <f>[4]Hoja1!$B101</f>
        <v>249237.08</v>
      </c>
      <c r="M101">
        <f>[5]Hoja1!$G101</f>
        <v>2.0070934932967521E-3</v>
      </c>
      <c r="N101">
        <f>[5]Hoja1!$H101</f>
        <v>-6.2674529394658451E-3</v>
      </c>
      <c r="O101">
        <f>[5]Hoja1!$I101</f>
        <v>2.0213672536815164E-3</v>
      </c>
      <c r="P101">
        <f>[5]Hoja1!$J101</f>
        <v>-4.7940962998509473E-3</v>
      </c>
      <c r="Q101">
        <f>[5]Hoja1!$K101</f>
        <v>2.4792809391725346E-2</v>
      </c>
      <c r="R101">
        <f>'[6]Inflation Quarterly and SA'!$F104</f>
        <v>144.31654041138</v>
      </c>
      <c r="S101">
        <f t="shared" si="13"/>
        <v>9.4733631493617576E-3</v>
      </c>
      <c r="T101">
        <f>'[7]Inflation Quarterly and SA'!$C104</f>
        <v>1.2564853085045513E-2</v>
      </c>
      <c r="U101">
        <f>'[7]Inflation Quarterly and SA'!$D104</f>
        <v>9.276468904892976E-3</v>
      </c>
      <c r="V101">
        <f>'[7]Inflation Quarterly and SA'!$E104</f>
        <v>9.1056322584341931E-3</v>
      </c>
      <c r="W101">
        <f>[8]Sheet1!$B100/100</f>
        <v>7.4170712131904626E-3</v>
      </c>
      <c r="X101" s="4">
        <f>'[9]Final database'!$C108/100</f>
        <v>0.10923913043478262</v>
      </c>
      <c r="Y101">
        <v>1</v>
      </c>
      <c r="Z101">
        <f>'[10]Final database'!$C104</f>
        <v>4.2804487716652684E-2</v>
      </c>
      <c r="AA101">
        <f>'[10]Final database'!$B104</f>
        <v>4094.0422826086965</v>
      </c>
      <c r="AB101">
        <f t="shared" si="14"/>
        <v>2169.7603059763869</v>
      </c>
      <c r="AC101">
        <f t="shared" si="18"/>
        <v>3.8692605328314977E-2</v>
      </c>
      <c r="AD101">
        <f>[15]Hoja1!$B96</f>
        <v>143.95407664924099</v>
      </c>
      <c r="AE101">
        <f t="shared" si="22"/>
        <v>2.095826611024143E-2</v>
      </c>
      <c r="AF101" s="9"/>
      <c r="AG101">
        <f>[11]Database!$B100/[11]Database!$B$2</f>
        <v>1.5674280393004281</v>
      </c>
      <c r="AH101">
        <f>[11]Database!$D100/[11]Database!$D$2/(D101/$D$3)</f>
        <v>0.91343745630751794</v>
      </c>
      <c r="AI101">
        <f t="shared" si="17"/>
        <v>0.80079912904481854</v>
      </c>
      <c r="AJ101">
        <f>([11]Database!$C100/[11]Database!$C$2)/($D101/$D$3)</f>
        <v>0.58921518288065222</v>
      </c>
      <c r="AK101">
        <f t="shared" si="24"/>
        <v>0.59018178037116431</v>
      </c>
      <c r="AL101">
        <f t="shared" si="19"/>
        <v>-2.4484596138483306E-2</v>
      </c>
      <c r="AM101">
        <f t="shared" si="20"/>
        <v>-3.0626078868245976E-2</v>
      </c>
      <c r="AN101" s="8">
        <f>[12]Datos!$D101/$D101</f>
        <v>9662607.9179897159</v>
      </c>
      <c r="AO101" s="8">
        <f t="shared" si="21"/>
        <v>3.9279639551341505E-2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s="1"/>
      <c r="B102" s="6"/>
      <c r="L102" s="7"/>
      <c r="X1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8196-D651-48BC-AC70-614FFB4F8AB2}">
  <dimension ref="A1:AO142"/>
  <sheetViews>
    <sheetView tabSelected="1" zoomScale="183" zoomScaleNormal="100" workbookViewId="0">
      <pane xSplit="1" ySplit="2" topLeftCell="I38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baseColWidth="10" defaultRowHeight="15" x14ac:dyDescent="0.2"/>
  <cols>
    <col min="3" max="3" width="13" bestFit="1" customWidth="1"/>
    <col min="4" max="4" width="13" customWidth="1"/>
    <col min="5" max="5" width="13" bestFit="1" customWidth="1"/>
    <col min="6" max="6" width="13.1640625" bestFit="1" customWidth="1"/>
    <col min="7" max="8" width="13.1640625" customWidth="1"/>
    <col min="9" max="9" width="12.5" bestFit="1" customWidth="1"/>
    <col min="10" max="15" width="12.5" customWidth="1"/>
    <col min="16" max="16" width="10" bestFit="1" customWidth="1"/>
    <col min="22" max="25" width="12" bestFit="1" customWidth="1"/>
    <col min="26" max="26" width="12" customWidth="1"/>
    <col min="28" max="28" width="11.5" bestFit="1" customWidth="1"/>
    <col min="29" max="29" width="12" bestFit="1" customWidth="1"/>
    <col min="30" max="32" width="12" customWidth="1"/>
    <col min="34" max="34" width="12.6640625" bestFit="1" customWidth="1"/>
  </cols>
  <sheetData>
    <row r="1" spans="1:41" ht="112" x14ac:dyDescent="0.2">
      <c r="A1" s="2" t="s">
        <v>5</v>
      </c>
      <c r="B1" s="3" t="s">
        <v>38</v>
      </c>
      <c r="C1" s="3" t="s">
        <v>8</v>
      </c>
      <c r="D1" s="3" t="s">
        <v>40</v>
      </c>
      <c r="E1" s="3" t="s">
        <v>0</v>
      </c>
      <c r="F1" s="3" t="s">
        <v>6</v>
      </c>
      <c r="G1" s="3" t="s">
        <v>45</v>
      </c>
      <c r="H1" s="3" t="s">
        <v>7</v>
      </c>
      <c r="I1" s="3" t="s">
        <v>7</v>
      </c>
      <c r="J1" s="3" t="s">
        <v>44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3</v>
      </c>
      <c r="Q1" s="3" t="s">
        <v>12</v>
      </c>
      <c r="R1" s="3" t="s">
        <v>13</v>
      </c>
      <c r="S1" s="3" t="s">
        <v>17</v>
      </c>
      <c r="T1" s="3" t="s">
        <v>15</v>
      </c>
      <c r="U1" s="3" t="s">
        <v>46</v>
      </c>
      <c r="V1" s="3" t="s">
        <v>27</v>
      </c>
      <c r="W1" s="3" t="s">
        <v>24</v>
      </c>
      <c r="X1" s="3" t="s">
        <v>25</v>
      </c>
      <c r="Y1" s="3" t="s">
        <v>26</v>
      </c>
      <c r="Z1" s="3" t="s">
        <v>35</v>
      </c>
      <c r="AA1" s="3" t="s">
        <v>28</v>
      </c>
      <c r="AB1" s="3"/>
      <c r="AC1" s="3" t="s">
        <v>29</v>
      </c>
      <c r="AD1" s="3" t="s">
        <v>49</v>
      </c>
      <c r="AE1" s="3" t="s">
        <v>51</v>
      </c>
      <c r="AF1" s="3" t="s">
        <v>31</v>
      </c>
      <c r="AG1" s="3" t="s">
        <v>33</v>
      </c>
      <c r="AH1" s="3" t="s">
        <v>30</v>
      </c>
      <c r="AI1" s="3" t="s">
        <v>63</v>
      </c>
      <c r="AJ1" s="3" t="s">
        <v>74</v>
      </c>
      <c r="AK1" s="3" t="s">
        <v>75</v>
      </c>
      <c r="AL1" s="3" t="s">
        <v>65</v>
      </c>
      <c r="AM1" s="3" t="s">
        <v>66</v>
      </c>
      <c r="AN1" s="3" t="s">
        <v>64</v>
      </c>
      <c r="AO1" s="3" t="s">
        <v>65</v>
      </c>
    </row>
    <row r="2" spans="1:41" x14ac:dyDescent="0.2">
      <c r="A2" s="2" t="s">
        <v>4</v>
      </c>
      <c r="B2" s="2" t="s">
        <v>37</v>
      </c>
      <c r="C2" s="2" t="s">
        <v>2</v>
      </c>
      <c r="D2" s="2" t="s">
        <v>41</v>
      </c>
      <c r="E2" s="2" t="s">
        <v>1</v>
      </c>
      <c r="F2" s="2" t="s">
        <v>77</v>
      </c>
      <c r="G2" s="2" t="s">
        <v>10</v>
      </c>
      <c r="H2" s="2" t="s">
        <v>42</v>
      </c>
      <c r="I2" s="2" t="s">
        <v>43</v>
      </c>
      <c r="J2" s="2" t="s">
        <v>39</v>
      </c>
      <c r="K2" s="2" t="s">
        <v>62</v>
      </c>
      <c r="L2" s="2" t="s">
        <v>61</v>
      </c>
      <c r="M2" s="2" t="s">
        <v>60</v>
      </c>
      <c r="N2" s="2" t="s">
        <v>59</v>
      </c>
      <c r="O2" s="2" t="s">
        <v>58</v>
      </c>
      <c r="P2" s="2" t="s">
        <v>9</v>
      </c>
      <c r="Q2" s="2" t="s">
        <v>11</v>
      </c>
      <c r="R2" s="2" t="s">
        <v>14</v>
      </c>
      <c r="S2" s="2" t="s">
        <v>48</v>
      </c>
      <c r="T2" s="2" t="s">
        <v>16</v>
      </c>
      <c r="U2" s="2" t="s">
        <v>47</v>
      </c>
      <c r="V2" s="2" t="s">
        <v>21</v>
      </c>
      <c r="W2" s="2" t="s">
        <v>18</v>
      </c>
      <c r="X2" s="2" t="s">
        <v>19</v>
      </c>
      <c r="Y2" s="2" t="s">
        <v>20</v>
      </c>
      <c r="Z2" s="2" t="s">
        <v>36</v>
      </c>
      <c r="AA2" s="2" t="s">
        <v>76</v>
      </c>
      <c r="AB2" s="2" t="s">
        <v>104</v>
      </c>
      <c r="AC2" s="2" t="s">
        <v>22</v>
      </c>
      <c r="AD2" s="2" t="s">
        <v>50</v>
      </c>
      <c r="AE2" s="2" t="s">
        <v>52</v>
      </c>
      <c r="AF2" s="2" t="s">
        <v>23</v>
      </c>
      <c r="AG2" s="2" t="s">
        <v>34</v>
      </c>
      <c r="AH2" s="2" t="s">
        <v>32</v>
      </c>
      <c r="AI2" t="s">
        <v>67</v>
      </c>
      <c r="AJ2" t="s">
        <v>68</v>
      </c>
      <c r="AK2" t="s">
        <v>69</v>
      </c>
      <c r="AL2" t="s">
        <v>70</v>
      </c>
      <c r="AM2" t="s">
        <v>71</v>
      </c>
      <c r="AN2" t="s">
        <v>72</v>
      </c>
      <c r="AO2" t="s">
        <v>73</v>
      </c>
    </row>
    <row r="3" spans="1:41" x14ac:dyDescent="0.2">
      <c r="A3" s="1">
        <v>32933</v>
      </c>
      <c r="B3" s="6">
        <f>[1]Quarterly!$B174</f>
        <v>10047.386</v>
      </c>
      <c r="C3">
        <f>[1]Quarterly!$C174</f>
        <v>1.0928820446238552E-2</v>
      </c>
      <c r="D3">
        <f>[2]Quarterly!$B174</f>
        <v>128.6</v>
      </c>
      <c r="E3">
        <f>[2]Quarterly!$C174</f>
        <v>1.8210609659540689E-2</v>
      </c>
      <c r="F3">
        <f>[17]Data!$D4</f>
        <v>7.8994193840930121E-2</v>
      </c>
      <c r="G3">
        <f>F3-AVERAGE($F$43:$F$122)+0.02459</f>
        <v>9.1141042100517627E-2</v>
      </c>
      <c r="AB3" s="10">
        <v>9.7224997614110895E-2</v>
      </c>
      <c r="AG3" s="3"/>
    </row>
    <row r="4" spans="1:41" x14ac:dyDescent="0.2">
      <c r="A4" s="1">
        <v>33025</v>
      </c>
      <c r="B4" s="6">
        <f>[1]Quarterly!$B175</f>
        <v>10083.855</v>
      </c>
      <c r="C4">
        <f>[1]Quarterly!$C175</f>
        <v>3.6297003021481533E-3</v>
      </c>
      <c r="D4">
        <f>[2]Quarterly!$B175</f>
        <v>129.9</v>
      </c>
      <c r="E4">
        <f>[2]Quarterly!$C175</f>
        <v>1.0108864696734221E-2</v>
      </c>
      <c r="F4">
        <v>7.8592093471649693E-2</v>
      </c>
      <c r="G4">
        <f t="shared" ref="G4:G67" si="0">F4-AVERAGE($F$43:$F$122)+0.02459</f>
        <v>9.0738941731237199E-2</v>
      </c>
      <c r="AB4" s="10">
        <v>9.7224997614110895E-2</v>
      </c>
      <c r="AG4" s="2"/>
    </row>
    <row r="5" spans="1:41" x14ac:dyDescent="0.2">
      <c r="A5" s="1">
        <v>33117</v>
      </c>
      <c r="B5" s="6">
        <f>[1]Quarterly!$B176</f>
        <v>10090.569</v>
      </c>
      <c r="C5">
        <f>[1]Quarterly!$C176</f>
        <v>6.6581679328003851E-4</v>
      </c>
      <c r="D5">
        <f>[2]Quarterly!$B176</f>
        <v>132.5</v>
      </c>
      <c r="E5">
        <f>[2]Quarterly!$C176</f>
        <v>2.0015396458814338E-2</v>
      </c>
      <c r="F5">
        <v>7.5318756561243386E-2</v>
      </c>
      <c r="G5">
        <f t="shared" si="0"/>
        <v>8.7465604820830892E-2</v>
      </c>
      <c r="AB5" s="10">
        <v>9.7224997614110895E-2</v>
      </c>
    </row>
    <row r="6" spans="1:41" x14ac:dyDescent="0.2">
      <c r="A6" s="1">
        <v>33208</v>
      </c>
      <c r="B6" s="6">
        <f>[1]Quarterly!$B177</f>
        <v>9998.7039999999997</v>
      </c>
      <c r="C6">
        <f>[1]Quarterly!$C177</f>
        <v>-9.1040455696799194E-3</v>
      </c>
      <c r="D6">
        <f>[2]Quarterly!$B177</f>
        <v>134.19999999999999</v>
      </c>
      <c r="E6">
        <f>[2]Quarterly!$C177</f>
        <v>1.2830188679245236E-2</v>
      </c>
      <c r="F6">
        <v>7.0957868158276302E-2</v>
      </c>
      <c r="G6">
        <f t="shared" si="0"/>
        <v>8.3104716417863808E-2</v>
      </c>
      <c r="AB6" s="10">
        <v>9.7224997614110895E-2</v>
      </c>
    </row>
    <row r="7" spans="1:41" x14ac:dyDescent="0.2">
      <c r="A7" s="1">
        <v>33298</v>
      </c>
      <c r="B7" s="6">
        <f>[1]Quarterly!$B178</f>
        <v>9951.9159999999993</v>
      </c>
      <c r="C7">
        <f>[1]Quarterly!$C178</f>
        <v>-4.679406451076118E-3</v>
      </c>
      <c r="D7">
        <f>[2]Quarterly!$B178</f>
        <v>134.80000000000001</v>
      </c>
      <c r="E7">
        <f>[2]Quarterly!$C178</f>
        <v>4.4709388971686526E-3</v>
      </c>
      <c r="F7">
        <v>6.0843263594730461E-2</v>
      </c>
      <c r="G7">
        <f t="shared" si="0"/>
        <v>7.299011185431796E-2</v>
      </c>
      <c r="AB7" s="10">
        <v>9.7224997614110895E-2</v>
      </c>
    </row>
    <row r="8" spans="1:41" x14ac:dyDescent="0.2">
      <c r="A8" s="1">
        <v>33390</v>
      </c>
      <c r="B8" s="6">
        <f>[1]Quarterly!$B179</f>
        <v>10029.51</v>
      </c>
      <c r="C8">
        <f>[1]Quarterly!$C179</f>
        <v>7.7968905686101042E-3</v>
      </c>
      <c r="D8">
        <f>[2]Quarterly!$B179</f>
        <v>136</v>
      </c>
      <c r="E8">
        <f>[2]Quarterly!$C179</f>
        <v>8.9020771513352859E-3</v>
      </c>
      <c r="F8">
        <v>5.5441776238438406E-2</v>
      </c>
      <c r="G8">
        <f t="shared" si="0"/>
        <v>6.7588624498025912E-2</v>
      </c>
      <c r="AB8" s="10">
        <v>9.7224997614110895E-2</v>
      </c>
    </row>
    <row r="9" spans="1:41" x14ac:dyDescent="0.2">
      <c r="A9" s="1">
        <v>33482</v>
      </c>
      <c r="B9" s="6">
        <f>[1]Quarterly!$B180</f>
        <v>10080.195</v>
      </c>
      <c r="C9">
        <f>[1]Quarterly!$C180</f>
        <v>5.0535868651608862E-3</v>
      </c>
      <c r="D9">
        <f>[2]Quarterly!$B180</f>
        <v>137</v>
      </c>
      <c r="E9">
        <f>[2]Quarterly!$C180</f>
        <v>7.3529411764705621E-3</v>
      </c>
      <c r="F9">
        <v>5.2267119472335574E-2</v>
      </c>
      <c r="G9">
        <f t="shared" si="0"/>
        <v>6.441396773192308E-2</v>
      </c>
      <c r="AB9" s="10">
        <v>9.7224997614110895E-2</v>
      </c>
    </row>
    <row r="10" spans="1:41" x14ac:dyDescent="0.2">
      <c r="A10" s="1">
        <v>33573</v>
      </c>
      <c r="B10" s="6">
        <f>[1]Quarterly!$B181</f>
        <v>10115.329</v>
      </c>
      <c r="C10">
        <f>[1]Quarterly!$C181</f>
        <v>3.4854484461859236E-3</v>
      </c>
      <c r="D10">
        <f>[2]Quarterly!$B181</f>
        <v>138.19999999999999</v>
      </c>
      <c r="E10">
        <f>[2]Quarterly!$C181</f>
        <v>8.7591240875910525E-3</v>
      </c>
      <c r="F10">
        <v>4.3174679665603122E-2</v>
      </c>
      <c r="G10">
        <f t="shared" si="0"/>
        <v>5.5321527925190628E-2</v>
      </c>
      <c r="AB10" s="10">
        <v>9.7224997614110895E-2</v>
      </c>
    </row>
    <row r="11" spans="1:41" x14ac:dyDescent="0.2">
      <c r="A11" s="1">
        <v>33664</v>
      </c>
      <c r="B11" s="6">
        <f>[1]Quarterly!$B182</f>
        <v>10236.434999999999</v>
      </c>
      <c r="C11">
        <f>[1]Quarterly!$C182</f>
        <v>1.1972522099874316E-2</v>
      </c>
      <c r="D11">
        <f>[2]Quarterly!$B182</f>
        <v>139.1</v>
      </c>
      <c r="E11">
        <f>[2]Quarterly!$C182</f>
        <v>6.5123010130245795E-3</v>
      </c>
      <c r="F11">
        <v>3.5531490766111312E-2</v>
      </c>
      <c r="G11">
        <f t="shared" si="0"/>
        <v>4.7678339025698818E-2</v>
      </c>
      <c r="AB11" s="10">
        <v>9.7224997614110895E-2</v>
      </c>
    </row>
    <row r="12" spans="1:41" x14ac:dyDescent="0.2">
      <c r="A12" s="1">
        <v>33756</v>
      </c>
      <c r="B12" s="6">
        <f>[1]Quarterly!$B183</f>
        <v>10347.429</v>
      </c>
      <c r="C12">
        <f>[1]Quarterly!$C183</f>
        <v>1.0843032755055937E-2</v>
      </c>
      <c r="D12">
        <f>[2]Quarterly!$B183</f>
        <v>140.1</v>
      </c>
      <c r="E12">
        <f>[2]Quarterly!$C183</f>
        <v>7.1890726096333069E-3</v>
      </c>
      <c r="F12">
        <v>3.3247810161169643E-2</v>
      </c>
      <c r="G12">
        <f t="shared" si="0"/>
        <v>4.5394658420757142E-2</v>
      </c>
      <c r="AB12" s="10">
        <v>9.7224997614110895E-2</v>
      </c>
    </row>
    <row r="13" spans="1:41" x14ac:dyDescent="0.2">
      <c r="A13" s="1">
        <v>33848</v>
      </c>
      <c r="B13" s="6">
        <f>[1]Quarterly!$B184</f>
        <v>10449.673000000001</v>
      </c>
      <c r="C13">
        <f>[1]Quarterly!$C184</f>
        <v>9.8811018659805683E-3</v>
      </c>
      <c r="D13">
        <f>[2]Quarterly!$B184</f>
        <v>141.1</v>
      </c>
      <c r="E13">
        <f>[2]Quarterly!$C184</f>
        <v>7.137758743754441E-3</v>
      </c>
      <c r="F13">
        <v>3.0106153394290246E-2</v>
      </c>
      <c r="G13">
        <f t="shared" si="0"/>
        <v>4.2253001653877749E-2</v>
      </c>
      <c r="AB13" s="10">
        <v>9.7224997614110895E-2</v>
      </c>
    </row>
    <row r="14" spans="1:41" x14ac:dyDescent="0.2">
      <c r="A14" s="1">
        <v>33939</v>
      </c>
      <c r="B14" s="6">
        <f>[1]Quarterly!$B185</f>
        <v>10558.647999999999</v>
      </c>
      <c r="C14">
        <f>[1]Quarterly!$C185</f>
        <v>1.0428555994048683E-2</v>
      </c>
      <c r="D14">
        <f>[2]Quarterly!$B185</f>
        <v>142.30000000000001</v>
      </c>
      <c r="E14">
        <f>[2]Quarterly!$C185</f>
        <v>8.5046066619420824E-3</v>
      </c>
      <c r="F14">
        <v>2.8963432457585318E-2</v>
      </c>
      <c r="G14">
        <f t="shared" si="0"/>
        <v>4.111028071717282E-2</v>
      </c>
      <c r="AB14" s="10">
        <v>9.7224997614110895E-2</v>
      </c>
    </row>
    <row r="15" spans="1:41" x14ac:dyDescent="0.2">
      <c r="A15" s="1">
        <v>34029</v>
      </c>
      <c r="B15" s="6">
        <f>[1]Quarterly!$B186</f>
        <v>10576.275</v>
      </c>
      <c r="C15">
        <f>[1]Quarterly!$C186</f>
        <v>1.6694372234020705E-3</v>
      </c>
      <c r="D15">
        <f>[2]Quarterly!$B186</f>
        <v>143.30000000000001</v>
      </c>
      <c r="E15">
        <f>[2]Quarterly!$C186</f>
        <v>7.0274068868587669E-3</v>
      </c>
      <c r="F15">
        <v>2.8705843407412571E-2</v>
      </c>
      <c r="G15">
        <f t="shared" si="0"/>
        <v>4.0852691667000077E-2</v>
      </c>
      <c r="AB15" s="10">
        <v>7.0222215448458997E-2</v>
      </c>
    </row>
    <row r="16" spans="1:41" x14ac:dyDescent="0.2">
      <c r="A16" s="1">
        <v>34121</v>
      </c>
      <c r="B16" s="6">
        <f>[1]Quarterly!$B187</f>
        <v>10637.847</v>
      </c>
      <c r="C16">
        <f>[1]Quarterly!$C187</f>
        <v>5.8217094392873925E-3</v>
      </c>
      <c r="D16">
        <f>[2]Quarterly!$B187</f>
        <v>144.30000000000001</v>
      </c>
      <c r="E16">
        <f>[2]Quarterly!$C187</f>
        <v>6.9783670621075267E-3</v>
      </c>
      <c r="F16">
        <v>3.0501002156542115E-2</v>
      </c>
      <c r="G16">
        <f t="shared" si="0"/>
        <v>4.2647850416129618E-2</v>
      </c>
      <c r="AB16" s="10">
        <v>7.0222215448458997E-2</v>
      </c>
    </row>
    <row r="17" spans="1:28" x14ac:dyDescent="0.2">
      <c r="A17" s="1">
        <v>34213</v>
      </c>
      <c r="B17" s="6">
        <f>[1]Quarterly!$B188</f>
        <v>10688.606</v>
      </c>
      <c r="C17">
        <f>[1]Quarterly!$C188</f>
        <v>4.7715482277570498E-3</v>
      </c>
      <c r="D17">
        <f>[2]Quarterly!$B188</f>
        <v>145</v>
      </c>
      <c r="E17">
        <f>[2]Quarterly!$C188</f>
        <v>4.8510048510048698E-3</v>
      </c>
      <c r="F17">
        <v>3.068287282900492E-2</v>
      </c>
      <c r="G17">
        <f t="shared" si="0"/>
        <v>4.2829721088592426E-2</v>
      </c>
      <c r="AB17" s="10">
        <v>7.0222215448458997E-2</v>
      </c>
    </row>
    <row r="18" spans="1:28" x14ac:dyDescent="0.2">
      <c r="A18" s="1">
        <v>34304</v>
      </c>
      <c r="B18" s="6">
        <f>[1]Quarterly!$B189</f>
        <v>10833.986999999999</v>
      </c>
      <c r="C18">
        <f>[1]Quarterly!$C189</f>
        <v>1.3601493029119061E-2</v>
      </c>
      <c r="D18">
        <f>[2]Quarterly!$B189</f>
        <v>146.30000000000001</v>
      </c>
      <c r="E18">
        <f>[2]Quarterly!$C189</f>
        <v>8.9655172413793949E-3</v>
      </c>
      <c r="F18">
        <v>3.1245009152583082E-2</v>
      </c>
      <c r="G18">
        <f t="shared" si="0"/>
        <v>4.3391857412170581E-2</v>
      </c>
      <c r="AB18" s="10">
        <v>7.0222215448458997E-2</v>
      </c>
    </row>
    <row r="19" spans="1:28" x14ac:dyDescent="0.2">
      <c r="A19" s="1">
        <v>34394</v>
      </c>
      <c r="B19" s="6">
        <f>[1]Quarterly!$B190</f>
        <v>10939.116</v>
      </c>
      <c r="C19">
        <f>[1]Quarterly!$C190</f>
        <v>9.7036298825170508E-3</v>
      </c>
      <c r="D19">
        <f>[2]Quarterly!$B190</f>
        <v>147.1</v>
      </c>
      <c r="E19">
        <f>[2]Quarterly!$C190</f>
        <v>5.4682159945316222E-3</v>
      </c>
      <c r="F19">
        <v>3.3871755585976521E-2</v>
      </c>
      <c r="G19">
        <f t="shared" si="0"/>
        <v>4.6018603845564027E-2</v>
      </c>
      <c r="AB19" s="10">
        <v>7.0222215448458997E-2</v>
      </c>
    </row>
    <row r="20" spans="1:28" x14ac:dyDescent="0.2">
      <c r="A20" s="1">
        <v>34486</v>
      </c>
      <c r="B20" s="6">
        <f>[1]Quarterly!$B191</f>
        <v>11087.361000000001</v>
      </c>
      <c r="C20">
        <f>[1]Quarterly!$C191</f>
        <v>1.3551826308451309E-2</v>
      </c>
      <c r="D20">
        <f>[2]Quarterly!$B191</f>
        <v>147.9</v>
      </c>
      <c r="E20">
        <f>[2]Quarterly!$C191</f>
        <v>5.4384772263766923E-3</v>
      </c>
      <c r="F20">
        <v>4.393807478851737E-2</v>
      </c>
      <c r="G20">
        <f t="shared" si="0"/>
        <v>5.6084923048104876E-2</v>
      </c>
      <c r="AB20" s="10">
        <v>7.0222215448458997E-2</v>
      </c>
    </row>
    <row r="21" spans="1:28" x14ac:dyDescent="0.2">
      <c r="A21" s="1">
        <v>34578</v>
      </c>
      <c r="B21" s="6">
        <f>[1]Quarterly!$B192</f>
        <v>11152.175999999999</v>
      </c>
      <c r="C21">
        <f>[1]Quarterly!$C192</f>
        <v>5.8458455533285658E-3</v>
      </c>
      <c r="D21">
        <f>[2]Quarterly!$B192</f>
        <v>149.30000000000001</v>
      </c>
      <c r="E21">
        <f>[2]Quarterly!$C192</f>
        <v>9.4658553076403251E-3</v>
      </c>
      <c r="F21">
        <v>4.8403787154584287E-2</v>
      </c>
      <c r="G21">
        <f t="shared" si="0"/>
        <v>6.0550635414171786E-2</v>
      </c>
      <c r="AB21" s="10">
        <v>7.0222215448458997E-2</v>
      </c>
    </row>
    <row r="22" spans="1:28" x14ac:dyDescent="0.2">
      <c r="A22" s="1">
        <v>34669</v>
      </c>
      <c r="B22" s="6">
        <f>[1]Quarterly!$B193</f>
        <v>11279.932000000001</v>
      </c>
      <c r="C22">
        <f>[1]Quarterly!$C193</f>
        <v>1.1455701559946796E-2</v>
      </c>
      <c r="D22">
        <f>[2]Quarterly!$B193</f>
        <v>150.1</v>
      </c>
      <c r="E22">
        <f>[2]Quarterly!$C193</f>
        <v>5.3583389149363114E-3</v>
      </c>
      <c r="F22">
        <v>6.1184954789867387E-2</v>
      </c>
      <c r="G22">
        <f t="shared" si="0"/>
        <v>7.3331803049454886E-2</v>
      </c>
      <c r="AB22" s="10">
        <v>7.0222215448458997E-2</v>
      </c>
    </row>
    <row r="23" spans="1:28" x14ac:dyDescent="0.2">
      <c r="A23" s="1">
        <v>34759</v>
      </c>
      <c r="B23" s="6">
        <f>[1]Quarterly!$B194</f>
        <v>11319.950999999999</v>
      </c>
      <c r="C23">
        <f>[1]Quarterly!$C194</f>
        <v>3.5478050754205182E-3</v>
      </c>
      <c r="D23">
        <f>[2]Quarterly!$B194</f>
        <v>151.19999999999999</v>
      </c>
      <c r="E23">
        <f>[2]Quarterly!$C194</f>
        <v>7.3284477015322924E-3</v>
      </c>
      <c r="F23">
        <v>6.1030639009759302E-2</v>
      </c>
      <c r="G23">
        <f t="shared" si="0"/>
        <v>7.3177487269346808E-2</v>
      </c>
      <c r="AB23" s="10">
        <v>7.0222215448458997E-2</v>
      </c>
    </row>
    <row r="24" spans="1:28" x14ac:dyDescent="0.2">
      <c r="A24" s="1">
        <v>34851</v>
      </c>
      <c r="B24" s="6">
        <f>[1]Quarterly!$B195</f>
        <v>11353.721</v>
      </c>
      <c r="C24">
        <f>[1]Quarterly!$C195</f>
        <v>2.9832284609712101E-3</v>
      </c>
      <c r="D24">
        <f>[2]Quarterly!$B195</f>
        <v>152.4</v>
      </c>
      <c r="E24">
        <f>[2]Quarterly!$C195</f>
        <v>7.9365079365081304E-3</v>
      </c>
      <c r="F24">
        <v>5.7997379905511834E-2</v>
      </c>
      <c r="G24">
        <f t="shared" si="0"/>
        <v>7.014422816509934E-2</v>
      </c>
      <c r="AB24" s="10">
        <v>7.0222215448458997E-2</v>
      </c>
    </row>
    <row r="25" spans="1:28" x14ac:dyDescent="0.2">
      <c r="A25" s="1">
        <v>34943</v>
      </c>
      <c r="B25" s="6">
        <f>[1]Quarterly!$B196</f>
        <v>11450.31</v>
      </c>
      <c r="C25">
        <f>[1]Quarterly!$C196</f>
        <v>8.5072550223843635E-3</v>
      </c>
      <c r="D25">
        <f>[2]Quarterly!$B196</f>
        <v>153.1</v>
      </c>
      <c r="E25">
        <f>[2]Quarterly!$C196</f>
        <v>4.5931758530182165E-3</v>
      </c>
      <c r="F25">
        <v>5.5247046845575597E-2</v>
      </c>
      <c r="G25">
        <f t="shared" si="0"/>
        <v>6.7393895105163096E-2</v>
      </c>
      <c r="AB25" s="10">
        <v>7.0222215448458997E-2</v>
      </c>
    </row>
    <row r="26" spans="1:28" x14ac:dyDescent="0.2">
      <c r="A26" s="1">
        <v>35034</v>
      </c>
      <c r="B26" s="6">
        <f>[1]Quarterly!$B197</f>
        <v>11528.066999999999</v>
      </c>
      <c r="C26">
        <f>[1]Quarterly!$C197</f>
        <v>6.7908205105362551E-3</v>
      </c>
      <c r="D26">
        <f>[2]Quarterly!$B197</f>
        <v>153.9</v>
      </c>
      <c r="E26">
        <f>[2]Quarterly!$C197</f>
        <v>5.2253429131288165E-3</v>
      </c>
      <c r="F26">
        <v>5.4156755195193779E-2</v>
      </c>
      <c r="G26">
        <f t="shared" si="0"/>
        <v>6.6303603454781285E-2</v>
      </c>
      <c r="AB26" s="10">
        <v>7.0222215448458997E-2</v>
      </c>
    </row>
    <row r="27" spans="1:28" x14ac:dyDescent="0.2">
      <c r="A27" s="1">
        <v>35125</v>
      </c>
      <c r="B27" s="6">
        <f>[1]Quarterly!$B198</f>
        <v>11614.418</v>
      </c>
      <c r="C27">
        <f>[1]Quarterly!$C198</f>
        <v>7.4905012262680426E-3</v>
      </c>
      <c r="D27">
        <f>[2]Quarterly!$B198</f>
        <v>155.5</v>
      </c>
      <c r="E27">
        <f>[2]Quarterly!$C198</f>
        <v>1.0396361273554255E-2</v>
      </c>
      <c r="F27">
        <v>5.0748792668110367E-2</v>
      </c>
      <c r="G27">
        <f t="shared" si="0"/>
        <v>6.2895640927697866E-2</v>
      </c>
      <c r="AB27" s="10">
        <v>7.0222215448458997E-2</v>
      </c>
    </row>
    <row r="28" spans="1:28" x14ac:dyDescent="0.2">
      <c r="A28" s="1">
        <v>35217</v>
      </c>
      <c r="B28" s="6">
        <f>[1]Quarterly!$B199</f>
        <v>11808.14</v>
      </c>
      <c r="C28">
        <f>[1]Quarterly!$C199</f>
        <v>1.6679441018912833E-2</v>
      </c>
      <c r="D28">
        <f>[2]Quarterly!$B199</f>
        <v>156.69999999999999</v>
      </c>
      <c r="E28">
        <f>[2]Quarterly!$C199</f>
        <v>7.7170418006429209E-3</v>
      </c>
      <c r="F28">
        <v>5.2013320882774022E-2</v>
      </c>
      <c r="G28">
        <f t="shared" si="0"/>
        <v>6.4160169142361528E-2</v>
      </c>
      <c r="AB28" s="10">
        <v>7.0222215448458997E-2</v>
      </c>
    </row>
    <row r="29" spans="1:28" x14ac:dyDescent="0.2">
      <c r="A29" s="1">
        <v>35309</v>
      </c>
      <c r="B29" s="6">
        <f>[1]Quarterly!$B200</f>
        <v>11914.063</v>
      </c>
      <c r="C29">
        <f>[1]Quarterly!$C200</f>
        <v>8.9703374113112577E-3</v>
      </c>
      <c r="D29">
        <f>[2]Quarterly!$B200</f>
        <v>157.69999999999999</v>
      </c>
      <c r="E29">
        <f>[2]Quarterly!$C200</f>
        <v>6.3816209317166805E-3</v>
      </c>
      <c r="F29">
        <v>5.3193748506877615E-2</v>
      </c>
      <c r="G29">
        <f t="shared" si="0"/>
        <v>6.5340596766465114E-2</v>
      </c>
      <c r="AB29" s="10">
        <v>7.0222215448458997E-2</v>
      </c>
    </row>
    <row r="30" spans="1:28" x14ac:dyDescent="0.2">
      <c r="A30" s="1">
        <v>35400</v>
      </c>
      <c r="B30" s="6">
        <f>[1]Quarterly!$B201</f>
        <v>12037.775</v>
      </c>
      <c r="C30">
        <f>[1]Quarterly!$C201</f>
        <v>1.0383695301930063E-2</v>
      </c>
      <c r="D30">
        <f>[2]Quarterly!$B201</f>
        <v>159.1</v>
      </c>
      <c r="E30">
        <f>[2]Quarterly!$C201</f>
        <v>8.8776157260621602E-3</v>
      </c>
      <c r="F30">
        <v>5.2114608335367081E-2</v>
      </c>
      <c r="G30">
        <f t="shared" si="0"/>
        <v>6.426145659495458E-2</v>
      </c>
      <c r="AB30" s="10">
        <v>7.0222215448458997E-2</v>
      </c>
    </row>
    <row r="31" spans="1:28" x14ac:dyDescent="0.2">
      <c r="A31" s="1">
        <v>35490</v>
      </c>
      <c r="B31" s="6">
        <f>[1]Quarterly!$B202</f>
        <v>12115.472</v>
      </c>
      <c r="C31">
        <f>[1]Quarterly!$C202</f>
        <v>6.4544319859773935E-3</v>
      </c>
      <c r="D31">
        <f>[2]Quarterly!$B202</f>
        <v>159.80000000000001</v>
      </c>
      <c r="E31">
        <f>[2]Quarterly!$C202</f>
        <v>4.3997485857951713E-3</v>
      </c>
      <c r="F31">
        <v>5.3306073756964605E-2</v>
      </c>
      <c r="G31">
        <f t="shared" si="0"/>
        <v>6.5452922016552104E-2</v>
      </c>
      <c r="AB31" s="10">
        <v>7.0222215448458997E-2</v>
      </c>
    </row>
    <row r="32" spans="1:28" x14ac:dyDescent="0.2">
      <c r="A32" s="1">
        <v>35582</v>
      </c>
      <c r="B32" s="6">
        <f>[1]Quarterly!$B203</f>
        <v>12317.221</v>
      </c>
      <c r="C32">
        <f>[1]Quarterly!$C203</f>
        <v>1.6652178305558429E-2</v>
      </c>
      <c r="D32">
        <f>[2]Quarterly!$B203</f>
        <v>160.19999999999999</v>
      </c>
      <c r="E32">
        <f>[2]Quarterly!$C203</f>
        <v>2.5031289111387967E-3</v>
      </c>
      <c r="F32">
        <v>5.379112565927481E-2</v>
      </c>
      <c r="G32">
        <f t="shared" si="0"/>
        <v>6.5937973918862317E-2</v>
      </c>
      <c r="AB32" s="10">
        <v>7.0222215448458997E-2</v>
      </c>
    </row>
    <row r="33" spans="1:41" x14ac:dyDescent="0.2">
      <c r="A33" s="1">
        <v>35674</v>
      </c>
      <c r="B33" s="6">
        <f>[1]Quarterly!$B204</f>
        <v>12471.01</v>
      </c>
      <c r="C33">
        <f>[1]Quarterly!$C204</f>
        <v>1.2485689750959317E-2</v>
      </c>
      <c r="D33">
        <f>[2]Quarterly!$B204</f>
        <v>161.19999999999999</v>
      </c>
      <c r="E33">
        <f>[2]Quarterly!$C204</f>
        <v>6.2421972534332237E-3</v>
      </c>
      <c r="F33">
        <v>5.4259367237093743E-2</v>
      </c>
      <c r="G33">
        <f t="shared" si="0"/>
        <v>6.6406215496681242E-2</v>
      </c>
      <c r="AB33" s="10">
        <v>7.0222215448458997E-2</v>
      </c>
    </row>
    <row r="34" spans="1:41" x14ac:dyDescent="0.2">
      <c r="A34" s="1">
        <v>35765</v>
      </c>
      <c r="B34" s="6">
        <f>[1]Quarterly!$B205</f>
        <v>12577.495000000001</v>
      </c>
      <c r="C34">
        <f>[1]Quarterly!$C205</f>
        <v>8.5386027274454435E-3</v>
      </c>
      <c r="D34">
        <f>[2]Quarterly!$B205</f>
        <v>161.80000000000001</v>
      </c>
      <c r="E34">
        <f>[2]Quarterly!$C205</f>
        <v>3.7220843672458592E-3</v>
      </c>
      <c r="F34">
        <v>5.4204280485859409E-2</v>
      </c>
      <c r="G34">
        <f t="shared" si="0"/>
        <v>6.6351128745446908E-2</v>
      </c>
      <c r="AB34" s="10">
        <v>7.0222215448458997E-2</v>
      </c>
    </row>
    <row r="35" spans="1:41" x14ac:dyDescent="0.2">
      <c r="A35" s="1">
        <v>35855</v>
      </c>
      <c r="B35" s="6">
        <f>[1]Quarterly!$B206</f>
        <v>12703.742</v>
      </c>
      <c r="C35">
        <f>[1]Quarterly!$C206</f>
        <v>1.0037531320823412E-2</v>
      </c>
      <c r="D35">
        <f>[2]Quarterly!$B206</f>
        <v>162</v>
      </c>
      <c r="E35">
        <f>[2]Quarterly!$C206</f>
        <v>1.2360939431395046E-3</v>
      </c>
      <c r="F35">
        <v>5.3783219832147934E-2</v>
      </c>
      <c r="G35">
        <f t="shared" si="0"/>
        <v>6.5930068091735433E-2</v>
      </c>
      <c r="AA35" s="4">
        <f>'[9]Final database'!$C2/100</f>
        <v>0.29808510638297869</v>
      </c>
      <c r="AB35" s="10">
        <v>7.0222215448458997E-2</v>
      </c>
    </row>
    <row r="36" spans="1:41" x14ac:dyDescent="0.2">
      <c r="A36" s="1">
        <v>35947</v>
      </c>
      <c r="B36" s="6">
        <f>[1]Quarterly!$B207</f>
        <v>12821.339</v>
      </c>
      <c r="C36">
        <f>[1]Quarterly!$C207</f>
        <v>9.2568787999629532E-3</v>
      </c>
      <c r="D36">
        <f>[2]Quarterly!$B207</f>
        <v>162.80000000000001</v>
      </c>
      <c r="E36">
        <f>[2]Quarterly!$C207</f>
        <v>4.9382716049384268E-3</v>
      </c>
      <c r="F36">
        <v>5.3458809488558669E-2</v>
      </c>
      <c r="G36">
        <f t="shared" si="0"/>
        <v>6.5605657748146168E-2</v>
      </c>
      <c r="AA36" s="4">
        <f>'[9]Final database'!$C3/100</f>
        <v>0.30747252747252746</v>
      </c>
      <c r="AB36" s="10">
        <v>7.0222215448458997E-2</v>
      </c>
    </row>
    <row r="37" spans="1:41" x14ac:dyDescent="0.2">
      <c r="A37" s="1">
        <v>36039</v>
      </c>
      <c r="B37" s="6">
        <f>[1]Quarterly!$B208</f>
        <v>12982.752</v>
      </c>
      <c r="C37">
        <f>[1]Quarterly!$C208</f>
        <v>1.258940271371034E-2</v>
      </c>
      <c r="D37">
        <f>[2]Quarterly!$B208</f>
        <v>163.5</v>
      </c>
      <c r="E37">
        <f>[2]Quarterly!$C208</f>
        <v>4.2997542997542659E-3</v>
      </c>
      <c r="F37">
        <v>5.0697148300945537E-2</v>
      </c>
      <c r="G37">
        <f t="shared" si="0"/>
        <v>6.2843996560533036E-2</v>
      </c>
      <c r="AA37" s="4">
        <f>'[9]Final database'!$C4/100</f>
        <v>0.32</v>
      </c>
      <c r="AB37" s="10">
        <v>7.0222215448458997E-2</v>
      </c>
    </row>
    <row r="38" spans="1:41" x14ac:dyDescent="0.2">
      <c r="A38" s="1">
        <v>36130</v>
      </c>
      <c r="B38" s="6">
        <f>[1]Quarterly!$B209</f>
        <v>13191.67</v>
      </c>
      <c r="C38">
        <f>[1]Quarterly!$C209</f>
        <v>1.6091965709581491E-2</v>
      </c>
      <c r="D38">
        <f>[2]Quarterly!$B209</f>
        <v>164.4</v>
      </c>
      <c r="E38">
        <f>[2]Quarterly!$C209</f>
        <v>5.5045871559633586E-3</v>
      </c>
      <c r="F38">
        <v>4.7206447233794323E-2</v>
      </c>
      <c r="G38">
        <f t="shared" si="0"/>
        <v>5.9353295493381822E-2</v>
      </c>
      <c r="AA38" s="4">
        <f>'[9]Final database'!$C5/100</f>
        <v>0.29608695652173916</v>
      </c>
      <c r="AB38" s="10">
        <v>7.0222215448458997E-2</v>
      </c>
    </row>
    <row r="39" spans="1:41" x14ac:dyDescent="0.2">
      <c r="A39" s="1">
        <v>36220</v>
      </c>
      <c r="B39" s="6">
        <f>[1]Quarterly!$B210</f>
        <v>13315.597</v>
      </c>
      <c r="C39">
        <f>[1]Quarterly!$C210</f>
        <v>9.3943374872171859E-3</v>
      </c>
      <c r="D39">
        <f>[2]Quarterly!$B210</f>
        <v>164.8</v>
      </c>
      <c r="E39">
        <f>[2]Quarterly!$C210</f>
        <v>2.4330900243310083E-3</v>
      </c>
      <c r="F39">
        <v>4.7782131648323789E-2</v>
      </c>
      <c r="G39">
        <f t="shared" si="0"/>
        <v>5.9928979907911295E-2</v>
      </c>
      <c r="U39">
        <f>'[6]Inflation Quarterly and SA'!$F2</f>
        <v>37.849654941146397</v>
      </c>
      <c r="AA39" s="4">
        <f>'[9]Final database'!$C6/100</f>
        <v>0.24277777777777779</v>
      </c>
      <c r="AB39" s="10">
        <v>7.0222215448458997E-2</v>
      </c>
      <c r="AD39">
        <f>'[10]Final database'!$B2</f>
        <v>1561.1581111111118</v>
      </c>
    </row>
    <row r="40" spans="1:41" x14ac:dyDescent="0.2">
      <c r="A40" s="1">
        <v>36312</v>
      </c>
      <c r="B40" s="6">
        <f>[1]Quarterly!$B211</f>
        <v>13426.748</v>
      </c>
      <c r="C40">
        <f>[1]Quarterly!$C211</f>
        <v>8.3474289586864536E-3</v>
      </c>
      <c r="D40">
        <f>[2]Quarterly!$B211</f>
        <v>166</v>
      </c>
      <c r="E40">
        <f>[2]Quarterly!$C211</f>
        <v>7.2815533980581382E-3</v>
      </c>
      <c r="F40">
        <v>4.8040644473699323E-2</v>
      </c>
      <c r="G40">
        <f t="shared" si="0"/>
        <v>6.0187492733286829E-2</v>
      </c>
      <c r="U40">
        <f>'[6]Inflation Quarterly and SA'!$F3</f>
        <v>38.5715411160268</v>
      </c>
      <c r="V40">
        <f>(U40/U39-1)</f>
        <v>1.9072463830988262E-2</v>
      </c>
      <c r="W40">
        <f>'[7]Inflation Quarterly and SA'!$C3</f>
        <v>1.837433653044318E-2</v>
      </c>
      <c r="X40">
        <f>'[7]Inflation Quarterly and SA'!$D3</f>
        <v>1.7007771842789676E-3</v>
      </c>
      <c r="Y40">
        <f>'[7]Inflation Quarterly and SA'!$E3</f>
        <v>5.5197785543834144E-2</v>
      </c>
      <c r="AA40" s="4">
        <f>'[9]Final database'!$C7/100</f>
        <v>0.18714285714285717</v>
      </c>
      <c r="AB40" s="10">
        <v>7.0222215448458997E-2</v>
      </c>
      <c r="AC40">
        <f>'[10]Final database'!$C3</f>
        <v>4.7227561745309288E-2</v>
      </c>
      <c r="AD40">
        <f>'[10]Final database'!$B3</f>
        <v>1634.8878021978023</v>
      </c>
    </row>
    <row r="41" spans="1:41" x14ac:dyDescent="0.2">
      <c r="A41" s="1">
        <v>36404</v>
      </c>
      <c r="B41" s="6">
        <f>[1]Quarterly!$B212</f>
        <v>13604.771000000001</v>
      </c>
      <c r="C41">
        <f>[1]Quarterly!$C212</f>
        <v>1.3258832295057754E-2</v>
      </c>
      <c r="D41">
        <f>[2]Quarterly!$B212</f>
        <v>167.8</v>
      </c>
      <c r="E41">
        <f>[2]Quarterly!$C212</f>
        <v>1.0843373493975905E-2</v>
      </c>
      <c r="F41">
        <v>5.0975425635997794E-2</v>
      </c>
      <c r="G41">
        <f t="shared" si="0"/>
        <v>6.3122273895585293E-2</v>
      </c>
      <c r="U41">
        <f>'[6]Inflation Quarterly and SA'!$F4</f>
        <v>39.429103384916203</v>
      </c>
      <c r="V41">
        <f t="shared" ref="V41:V104" si="1">(U41/U40-1)</f>
        <v>2.2233030988048297E-2</v>
      </c>
      <c r="W41">
        <f>'[7]Inflation Quarterly and SA'!$C4</f>
        <v>1.7010716818522065E-2</v>
      </c>
      <c r="X41">
        <f>'[7]Inflation Quarterly and SA'!$D4</f>
        <v>2.7085826633745702E-2</v>
      </c>
      <c r="Y41">
        <f>'[7]Inflation Quarterly and SA'!$E4</f>
        <v>4.4319449316706283E-2</v>
      </c>
      <c r="AA41" s="4">
        <f>'[9]Final database'!$C8/100</f>
        <v>0.16782608695652176</v>
      </c>
      <c r="AB41" s="10">
        <v>7.0222215448458997E-2</v>
      </c>
      <c r="AC41">
        <f>'[10]Final database'!$C4</f>
        <v>0.15538861953110716</v>
      </c>
      <c r="AD41">
        <f>'[10]Final database'!$B4</f>
        <v>1888.9307608695647</v>
      </c>
    </row>
    <row r="42" spans="1:41" x14ac:dyDescent="0.2">
      <c r="A42" s="1">
        <v>36495</v>
      </c>
      <c r="B42" s="6">
        <f>[1]Quarterly!$B213</f>
        <v>13827.98</v>
      </c>
      <c r="C42">
        <f>[1]Quarterly!$C213</f>
        <v>1.6406670865683814E-2</v>
      </c>
      <c r="D42">
        <f>[2]Quarterly!$B213</f>
        <v>168.8</v>
      </c>
      <c r="E42">
        <f>[2]Quarterly!$C213</f>
        <v>5.9594755661502852E-3</v>
      </c>
      <c r="F42">
        <v>5.5768235663731687E-2</v>
      </c>
      <c r="G42">
        <f t="shared" si="0"/>
        <v>6.7915083923319186E-2</v>
      </c>
      <c r="K42" s="7">
        <f>[4]Hoja1!$B2</f>
        <v>105203.613995042</v>
      </c>
      <c r="L42" s="7">
        <f>[4]Hoja1!$C2</f>
        <v>90890.415529314923</v>
      </c>
      <c r="M42" s="7">
        <f>[4]Hoja1!$D2</f>
        <v>12426.991779144864</v>
      </c>
      <c r="N42" s="7">
        <f>[4]Hoja1!$E2</f>
        <v>17113.716091981354</v>
      </c>
      <c r="O42" s="7">
        <f>[4]Hoja1!$F2</f>
        <v>13054.785269763206</v>
      </c>
      <c r="U42">
        <f>'[6]Inflation Quarterly and SA'!$F5</f>
        <v>40.239550035525603</v>
      </c>
      <c r="V42">
        <f t="shared" si="1"/>
        <v>2.0554529041597158E-2</v>
      </c>
      <c r="W42">
        <f>'[7]Inflation Quarterly and SA'!$C5</f>
        <v>1.629626383176519E-2</v>
      </c>
      <c r="X42">
        <f>'[7]Inflation Quarterly and SA'!$D5</f>
        <v>3.0425166083409838E-2</v>
      </c>
      <c r="Y42">
        <f>'[7]Inflation Quarterly and SA'!$E5</f>
        <v>3.7280389804646763E-2</v>
      </c>
      <c r="AA42" s="4">
        <f>'[9]Final database'!$C9/100</f>
        <v>0.1398913043478261</v>
      </c>
      <c r="AB42" s="10">
        <v>4.8714639305412699E-2</v>
      </c>
      <c r="AC42">
        <f>'[10]Final database'!$C5</f>
        <v>2.5479045167202008E-2</v>
      </c>
      <c r="AD42">
        <f>'[10]Final database'!$B5</f>
        <v>1937.0589130434776</v>
      </c>
    </row>
    <row r="43" spans="1:41" x14ac:dyDescent="0.2">
      <c r="A43" s="1">
        <v>36586</v>
      </c>
      <c r="B43" s="6">
        <f>[1]Quarterly!$B214</f>
        <v>13878.147000000001</v>
      </c>
      <c r="C43">
        <f>[1]Quarterly!$C214</f>
        <v>3.6279340872638066E-3</v>
      </c>
      <c r="D43">
        <f>[2]Quarterly!$B214</f>
        <v>171</v>
      </c>
      <c r="E43">
        <f>[2]Quarterly!$C214</f>
        <v>1.3033175355450233E-2</v>
      </c>
      <c r="F43">
        <v>5.921479930046581E-2</v>
      </c>
      <c r="G43">
        <f t="shared" si="0"/>
        <v>7.136164756005331E-2</v>
      </c>
      <c r="K43" s="7">
        <f>[4]Hoja1!$B3</f>
        <v>107304.40710581958</v>
      </c>
      <c r="L43" s="7">
        <f>[4]Hoja1!$C3</f>
        <v>90339.526517726204</v>
      </c>
      <c r="M43" s="7">
        <f>[4]Hoja1!$D3</f>
        <v>14084.755740998613</v>
      </c>
      <c r="N43" s="7">
        <f>[4]Hoja1!$E3</f>
        <v>17663.729659752051</v>
      </c>
      <c r="O43" s="7">
        <f>[4]Hoja1!$F3</f>
        <v>13617.857830628738</v>
      </c>
      <c r="P43">
        <f>[5]Hoja1!$G3</f>
        <v>1.9968830261635206E-2</v>
      </c>
      <c r="Q43">
        <f>[5]Hoja1!$H3</f>
        <v>-6.0610242387002522E-3</v>
      </c>
      <c r="R43">
        <f>[5]Hoja1!$I3</f>
        <v>0.1334002622127608</v>
      </c>
      <c r="S43">
        <f>[5]Hoja1!$J3</f>
        <v>3.2138757287694331E-2</v>
      </c>
      <c r="T43">
        <f>[5]Hoja1!$K3</f>
        <v>4.3131506894233729E-2</v>
      </c>
      <c r="U43">
        <f>'[6]Inflation Quarterly and SA'!$F6</f>
        <v>41.540008292653198</v>
      </c>
      <c r="V43">
        <f t="shared" si="1"/>
        <v>3.2317912500996693E-2</v>
      </c>
      <c r="W43">
        <f>'[7]Inflation Quarterly and SA'!$C6</f>
        <v>2.5884025097113073E-2</v>
      </c>
      <c r="X43">
        <f>'[7]Inflation Quarterly and SA'!$D6</f>
        <v>3.9882607909573542E-2</v>
      </c>
      <c r="Y43">
        <f>'[7]Inflation Quarterly and SA'!$E6</f>
        <v>4.7983666740740283E-2</v>
      </c>
      <c r="Z43">
        <f>[8]Sheet1!$B2/100</f>
        <v>2.4113684013975067E-2</v>
      </c>
      <c r="AA43" s="4">
        <f>'[9]Final database'!$C10/100</f>
        <v>0.12</v>
      </c>
      <c r="AB43" s="10">
        <v>4.8714639305412699E-2</v>
      </c>
      <c r="AC43">
        <f>'[10]Final database'!$C6</f>
        <v>2.824826932442237E-3</v>
      </c>
      <c r="AD43">
        <f>'[10]Final database'!$B6</f>
        <v>1942.5307692307701</v>
      </c>
      <c r="AE43">
        <f>$AD43*(D43/$D43)/(U43/$U$43)</f>
        <v>1942.5307692307701</v>
      </c>
      <c r="AI43">
        <f>[11]Database!$B2/[11]Database!$B$2</f>
        <v>1</v>
      </c>
      <c r="AJ43">
        <f>[11]Database!$D2/[11]Database!$D$2/(D43/$D$43)</f>
        <v>1</v>
      </c>
      <c r="AK43">
        <f>AJ43-AVERAGE($AJ$43:$AJ$122)+1</f>
        <v>0.8873616727373006</v>
      </c>
      <c r="AL43">
        <f>[11]Database!$H2/[11]Database!$H$2</f>
        <v>1</v>
      </c>
      <c r="AM43">
        <f t="shared" ref="AM43:AM74" si="2">AL43-AVERAGE($AL$43:$AL$122)+0.8402</f>
        <v>0.83248187848155297</v>
      </c>
    </row>
    <row r="44" spans="1:41" x14ac:dyDescent="0.2">
      <c r="A44" s="1">
        <v>36678</v>
      </c>
      <c r="B44" s="6">
        <f>[1]Quarterly!$B215</f>
        <v>14130.907999999999</v>
      </c>
      <c r="C44">
        <f>[1]Quarterly!$C215</f>
        <v>1.8212878131352639E-2</v>
      </c>
      <c r="D44">
        <f>[2]Quarterly!$B215</f>
        <v>172.2</v>
      </c>
      <c r="E44">
        <f>[2]Quarterly!$C215</f>
        <v>7.0175438596491446E-3</v>
      </c>
      <c r="F44">
        <v>6.4155071684789081E-2</v>
      </c>
      <c r="G44">
        <f t="shared" si="0"/>
        <v>7.6301919944376587E-2</v>
      </c>
      <c r="K44" s="7">
        <f>[4]Hoja1!$B4</f>
        <v>107337.65776368299</v>
      </c>
      <c r="L44" s="7">
        <f>[4]Hoja1!$C4</f>
        <v>90512.813017977052</v>
      </c>
      <c r="M44" s="7">
        <f>[4]Hoja1!$D4</f>
        <v>14076.171837042697</v>
      </c>
      <c r="N44" s="7">
        <f>[4]Hoja1!$E4</f>
        <v>17249.64049558312</v>
      </c>
      <c r="O44" s="7">
        <f>[4]Hoja1!$F4</f>
        <v>13801.762961060067</v>
      </c>
      <c r="P44">
        <f>[5]Hoja1!$G4</f>
        <v>3.0987224812317749E-4</v>
      </c>
      <c r="Q44">
        <f>[5]Hoja1!$H4</f>
        <v>1.918169232565603E-3</v>
      </c>
      <c r="R44">
        <f>[5]Hoja1!$I4</f>
        <v>-6.0944641950233525E-4</v>
      </c>
      <c r="S44">
        <f>[5]Hoja1!$J4</f>
        <v>-2.3442906574394629E-2</v>
      </c>
      <c r="T44">
        <f>[5]Hoja1!$K4</f>
        <v>1.350470336220555E-2</v>
      </c>
      <c r="U44">
        <f>'[6]Inflation Quarterly and SA'!$F7</f>
        <v>42.294524457178603</v>
      </c>
      <c r="V44">
        <f t="shared" si="1"/>
        <v>1.8163601682738451E-2</v>
      </c>
      <c r="W44">
        <f>'[7]Inflation Quarterly and SA'!$C7</f>
        <v>1.3526186002492002E-2</v>
      </c>
      <c r="X44">
        <f>'[7]Inflation Quarterly and SA'!$D7</f>
        <v>1.3782624920440689E-2</v>
      </c>
      <c r="Y44">
        <f>'[7]Inflation Quarterly and SA'!$E7</f>
        <v>4.7292708070556078E-2</v>
      </c>
      <c r="Z44">
        <f>[8]Sheet1!$B3/100</f>
        <v>2.4113684013975067E-2</v>
      </c>
      <c r="AA44" s="4">
        <f>'[9]Final database'!$C11/100</f>
        <v>0.12</v>
      </c>
      <c r="AB44" s="10">
        <v>4.8714639305412699E-2</v>
      </c>
      <c r="AC44">
        <f>'[10]Final database'!$C7</f>
        <v>5.7600117214259283E-2</v>
      </c>
      <c r="AD44">
        <f>'[10]Final database'!$B7</f>
        <v>2054.4207692307677</v>
      </c>
      <c r="AE44">
        <f t="shared" ref="AE44:AE107" si="3">$AD44*(D44/$D44)/(U44/$U$43)</f>
        <v>2017.7707844155766</v>
      </c>
      <c r="AI44">
        <f>[11]Database!$B3/[11]Database!$B$2</f>
        <v>1.0378402100393205</v>
      </c>
      <c r="AJ44">
        <f>[11]Database!$D3/[11]Database!$D$2/(D44/$D$43)</f>
        <v>0.96651495285687916</v>
      </c>
      <c r="AK44">
        <f t="shared" ref="AK44:AK107" si="4">AJ44-AVERAGE($AJ$43:$AJ$122)+1</f>
        <v>0.85387662559417976</v>
      </c>
      <c r="AL44">
        <f>[11]Database!$H3/[11]Database!$H$2</f>
        <v>1.0418429023041518</v>
      </c>
      <c r="AM44">
        <f t="shared" si="2"/>
        <v>0.87432478078570475</v>
      </c>
      <c r="AN44">
        <f>AK44/AK43-1</f>
        <v>-3.773551210503312E-2</v>
      </c>
      <c r="AO44">
        <f>(AM44/AM43-1)</f>
        <v>5.0262838610340976E-2</v>
      </c>
    </row>
    <row r="45" spans="1:41" x14ac:dyDescent="0.2">
      <c r="A45" s="1">
        <v>36770</v>
      </c>
      <c r="B45" s="6">
        <f>[1]Quarterly!$B216</f>
        <v>14145.312</v>
      </c>
      <c r="C45">
        <f>[1]Quarterly!$C216</f>
        <v>1.0193258635609048E-3</v>
      </c>
      <c r="D45">
        <f>[2]Quarterly!$B216</f>
        <v>173.6</v>
      </c>
      <c r="E45">
        <f>[2]Quarterly!$C216</f>
        <v>8.1300813008129413E-3</v>
      </c>
      <c r="F45">
        <v>6.4393364913087336E-2</v>
      </c>
      <c r="G45">
        <f t="shared" si="0"/>
        <v>7.6540213172674842E-2</v>
      </c>
      <c r="K45" s="7">
        <f>[4]Hoja1!$B5</f>
        <v>107940.70378584198</v>
      </c>
      <c r="L45" s="7">
        <f>[4]Hoja1!$C5</f>
        <v>90854.865501080887</v>
      </c>
      <c r="M45" s="7">
        <f>[4]Hoja1!$D5</f>
        <v>14151.99632198662</v>
      </c>
      <c r="N45" s="7">
        <f>[4]Hoja1!$E5</f>
        <v>17290.896611570428</v>
      </c>
      <c r="O45" s="7">
        <f>[4]Hoja1!$F5</f>
        <v>13891.813059409198</v>
      </c>
      <c r="P45">
        <f>[5]Hoja1!$G5</f>
        <v>5.6182148439150037E-3</v>
      </c>
      <c r="Q45">
        <f>[5]Hoja1!$H5</f>
        <v>3.7790504095358557E-3</v>
      </c>
      <c r="R45">
        <f>[5]Hoja1!$I5</f>
        <v>5.3867262933224858E-3</v>
      </c>
      <c r="S45">
        <f>[5]Hoja1!$J5</f>
        <v>2.3917087430240791E-3</v>
      </c>
      <c r="T45">
        <f>[5]Hoja1!$K5</f>
        <v>6.5245359308949702E-3</v>
      </c>
      <c r="U45">
        <f>'[6]Inflation Quarterly and SA'!$F8</f>
        <v>43.053512153749502</v>
      </c>
      <c r="V45">
        <f t="shared" si="1"/>
        <v>1.7945294486981123E-2</v>
      </c>
      <c r="W45">
        <f>'[7]Inflation Quarterly and SA'!$C8</f>
        <v>1.7542014036368681E-2</v>
      </c>
      <c r="X45">
        <f>'[7]Inflation Quarterly and SA'!$D8</f>
        <v>6.3393207672457486E-3</v>
      </c>
      <c r="Y45">
        <f>'[7]Inflation Quarterly and SA'!$E8</f>
        <v>4.2888102406922757E-2</v>
      </c>
      <c r="Z45">
        <f>[8]Sheet1!$B4/100</f>
        <v>2.4113684013975067E-2</v>
      </c>
      <c r="AA45" s="4">
        <f>'[9]Final database'!$C12/100</f>
        <v>0.12</v>
      </c>
      <c r="AB45" s="10">
        <v>4.8714639305412699E-2</v>
      </c>
      <c r="AC45">
        <f>'[10]Final database'!$C8</f>
        <v>6.4495483684984034E-2</v>
      </c>
      <c r="AD45">
        <f>'[10]Final database'!$B8</f>
        <v>2186.9216304347829</v>
      </c>
      <c r="AE45">
        <f t="shared" si="3"/>
        <v>2110.04255214361</v>
      </c>
      <c r="AI45">
        <f>[11]Database!$B4/[11]Database!$B$2</f>
        <v>1.0618082160143183</v>
      </c>
      <c r="AJ45">
        <f>[11]Database!$D4/[11]Database!$D$2/(D45/$D$43)</f>
        <v>0.96402254781338359</v>
      </c>
      <c r="AK45">
        <f t="shared" si="4"/>
        <v>0.85138422055068419</v>
      </c>
      <c r="AL45">
        <f>[11]Database!$H4/[11]Database!$H$2</f>
        <v>1.0854179476862071</v>
      </c>
      <c r="AM45">
        <f t="shared" si="2"/>
        <v>0.91789982616776011</v>
      </c>
      <c r="AN45">
        <f t="shared" ref="AN45:AN108" si="5">AK45/AK44-1</f>
        <v>-2.9189287641656625E-3</v>
      </c>
      <c r="AO45">
        <f t="shared" ref="AO45:AO108" si="6">(AM45/AM44-1)</f>
        <v>4.9838511202778601E-2</v>
      </c>
    </row>
    <row r="46" spans="1:41" x14ac:dyDescent="0.2">
      <c r="A46" s="1">
        <v>36861</v>
      </c>
      <c r="B46" s="6">
        <f>[1]Quarterly!$B217</f>
        <v>14229.764999999999</v>
      </c>
      <c r="C46">
        <f>[1]Quarterly!$C217</f>
        <v>5.9703879278165672E-3</v>
      </c>
      <c r="D46">
        <f>[2]Quarterly!$B217</f>
        <v>174.6</v>
      </c>
      <c r="E46">
        <f>[2]Quarterly!$C217</f>
        <v>5.7603686635945284E-3</v>
      </c>
      <c r="F46">
        <v>6.3571321715977597E-2</v>
      </c>
      <c r="G46">
        <f t="shared" si="0"/>
        <v>7.5718169975565103E-2</v>
      </c>
      <c r="K46" s="7">
        <f>[4]Hoja1!$B6</f>
        <v>107803.16697377064</v>
      </c>
      <c r="L46" s="7">
        <f>[4]Hoja1!$C6</f>
        <v>91386.779714894321</v>
      </c>
      <c r="M46" s="7">
        <f>[4]Hoja1!$D6</f>
        <v>13651.268591224862</v>
      </c>
      <c r="N46" s="7">
        <f>[4]Hoja1!$E6</f>
        <v>17811.946076447195</v>
      </c>
      <c r="O46" s="7">
        <f>[4]Hoja1!$F6</f>
        <v>14339.526928666155</v>
      </c>
      <c r="P46">
        <f>[5]Hoja1!$G6</f>
        <v>-1.2741885799096853E-3</v>
      </c>
      <c r="Q46">
        <f>[5]Hoja1!$H6</f>
        <v>5.8545484700223138E-3</v>
      </c>
      <c r="R46">
        <f>[5]Hoja1!$I6</f>
        <v>-3.5382126971289951E-2</v>
      </c>
      <c r="S46">
        <f>[5]Hoja1!$J6</f>
        <v>3.0134323082361192E-2</v>
      </c>
      <c r="T46">
        <f>[5]Hoja1!$K6</f>
        <v>3.2228613165342868E-2</v>
      </c>
      <c r="U46">
        <f>'[6]Inflation Quarterly and SA'!$F9</f>
        <v>43.742225430792203</v>
      </c>
      <c r="V46">
        <f t="shared" si="1"/>
        <v>1.5996680470183655E-2</v>
      </c>
      <c r="W46">
        <f>'[7]Inflation Quarterly and SA'!$C9</f>
        <v>1.4227510633357365E-2</v>
      </c>
      <c r="X46">
        <f>'[7]Inflation Quarterly and SA'!$D9</f>
        <v>1.7919580062862872E-2</v>
      </c>
      <c r="Y46">
        <f>'[7]Inflation Quarterly and SA'!$E9</f>
        <v>3.1511178760688763E-2</v>
      </c>
      <c r="Z46">
        <f>[8]Sheet1!$B5/100</f>
        <v>2.4113684013975067E-2</v>
      </c>
      <c r="AA46" s="4">
        <f>'[9]Final database'!$C13/100</f>
        <v>0.12</v>
      </c>
      <c r="AB46" s="10">
        <v>4.8714639305412699E-2</v>
      </c>
      <c r="AC46">
        <f>'[10]Final database'!$C9</f>
        <v>-9.2290736845254129E-3</v>
      </c>
      <c r="AD46">
        <f>'[10]Final database'!$B9</f>
        <v>2166.7383695652179</v>
      </c>
      <c r="AE46">
        <f t="shared" si="3"/>
        <v>2057.6531933007082</v>
      </c>
      <c r="AI46">
        <f>[11]Database!$B5/[11]Database!$B$2</f>
        <v>1.0029237278084191</v>
      </c>
      <c r="AJ46">
        <f>[11]Database!$D5/[11]Database!$D$2/(D46/$D$43)</f>
        <v>0.93864870908918652</v>
      </c>
      <c r="AK46">
        <f t="shared" si="4"/>
        <v>0.82601038182648712</v>
      </c>
      <c r="AL46">
        <f>[11]Database!$H5/[11]Database!$H$2</f>
        <v>1.0358116034557778</v>
      </c>
      <c r="AM46">
        <f t="shared" si="2"/>
        <v>0.8682934819373308</v>
      </c>
      <c r="AN46">
        <f t="shared" si="5"/>
        <v>-2.9803040873584652E-2</v>
      </c>
      <c r="AO46">
        <f t="shared" si="6"/>
        <v>-5.4043309320077171E-2</v>
      </c>
    </row>
    <row r="47" spans="1:41" x14ac:dyDescent="0.2">
      <c r="A47" s="1">
        <v>36951</v>
      </c>
      <c r="B47" s="6">
        <f>[1]Quarterly!$B218</f>
        <v>14183.12</v>
      </c>
      <c r="C47">
        <f>[1]Quarterly!$C218</f>
        <v>-3.2779880764016722E-3</v>
      </c>
      <c r="D47">
        <f>[2]Quarterly!$B218</f>
        <v>176.1</v>
      </c>
      <c r="E47">
        <f>[2]Quarterly!$C218</f>
        <v>8.5910652920961894E-3</v>
      </c>
      <c r="F47">
        <v>4.6999949388955402E-2</v>
      </c>
      <c r="G47">
        <f t="shared" si="0"/>
        <v>5.9146797648542901E-2</v>
      </c>
      <c r="K47" s="7">
        <f>[4]Hoja1!$B7</f>
        <v>108584.55743356062</v>
      </c>
      <c r="L47" s="7">
        <f>[4]Hoja1!$C7</f>
        <v>91819.242545955101</v>
      </c>
      <c r="M47" s="7">
        <f>[4]Hoja1!$D7</f>
        <v>14350.856763632006</v>
      </c>
      <c r="N47" s="7">
        <f>[4]Hoja1!$E7</f>
        <v>17990.722579058871</v>
      </c>
      <c r="O47" s="7">
        <f>[4]Hoja1!$F7</f>
        <v>15196.905329849451</v>
      </c>
      <c r="P47">
        <f>[5]Hoja1!$G7</f>
        <v>7.2483070926858684E-3</v>
      </c>
      <c r="Q47">
        <f>[5]Hoja1!$H7</f>
        <v>4.7322253000923187E-3</v>
      </c>
      <c r="R47">
        <f>[5]Hoja1!$I7</f>
        <v>5.1247118004611236E-2</v>
      </c>
      <c r="S47">
        <f>[5]Hoja1!$J7</f>
        <v>1.0036887706957209E-2</v>
      </c>
      <c r="T47">
        <f>[5]Hoja1!$K7</f>
        <v>5.9791261277198027E-2</v>
      </c>
      <c r="U47">
        <f>'[6]Inflation Quarterly and SA'!$F10</f>
        <v>44.820092622130197</v>
      </c>
      <c r="V47">
        <f t="shared" si="1"/>
        <v>2.4641343249519165E-2</v>
      </c>
      <c r="W47">
        <f>'[7]Inflation Quarterly and SA'!$C10</f>
        <v>1.3827927554887376E-2</v>
      </c>
      <c r="X47">
        <f>'[7]Inflation Quarterly and SA'!$D10</f>
        <v>3.8503500278296521E-2</v>
      </c>
      <c r="Y47">
        <f>'[7]Inflation Quarterly and SA'!$E10</f>
        <v>5.0261427338144538E-2</v>
      </c>
      <c r="Z47">
        <f>[8]Sheet1!$B6/100</f>
        <v>1.9426546618723561E-2</v>
      </c>
      <c r="AA47" s="4">
        <f>'[9]Final database'!$C14/100</f>
        <v>0.11888888888888889</v>
      </c>
      <c r="AB47" s="10">
        <v>4.8714639305412699E-2</v>
      </c>
      <c r="AC47">
        <f>'[10]Final database'!$C10</f>
        <v>4.095893548940821E-2</v>
      </c>
      <c r="AD47">
        <f>'[10]Final database'!$B10</f>
        <v>2255.4856666666651</v>
      </c>
      <c r="AE47">
        <f t="shared" si="3"/>
        <v>2090.4216795623543</v>
      </c>
      <c r="AI47">
        <f>[11]Database!$B6/[11]Database!$B$2</f>
        <v>0.98183039280306916</v>
      </c>
      <c r="AJ47">
        <f>[11]Database!$D6/[11]Database!$D$2/(D47/$D$43)</f>
        <v>0.87707266840112319</v>
      </c>
      <c r="AK47">
        <f t="shared" si="4"/>
        <v>0.76443434113842379</v>
      </c>
      <c r="AL47">
        <f>[11]Database!$H6/[11]Database!$H$2</f>
        <v>1.0579540765565771</v>
      </c>
      <c r="AM47">
        <f t="shared" si="2"/>
        <v>0.89043595503813011</v>
      </c>
      <c r="AN47">
        <f t="shared" si="5"/>
        <v>-7.4546327797848533E-2</v>
      </c>
      <c r="AO47">
        <f t="shared" si="6"/>
        <v>2.550113937443732E-2</v>
      </c>
    </row>
    <row r="48" spans="1:41" x14ac:dyDescent="0.2">
      <c r="A48" s="1">
        <v>37043</v>
      </c>
      <c r="B48" s="6">
        <f>[1]Quarterly!$B219</f>
        <v>14271.694</v>
      </c>
      <c r="C48">
        <f>[1]Quarterly!$C219</f>
        <v>6.2450293024383097E-3</v>
      </c>
      <c r="D48">
        <f>[2]Quarterly!$B219</f>
        <v>177.7</v>
      </c>
      <c r="E48">
        <f>[2]Quarterly!$C219</f>
        <v>9.0857467348097742E-3</v>
      </c>
      <c r="F48">
        <v>3.4428603026856901E-2</v>
      </c>
      <c r="G48">
        <f t="shared" si="0"/>
        <v>4.65754512864444E-2</v>
      </c>
      <c r="K48" s="7">
        <f>[4]Hoja1!$B8</f>
        <v>108855.09687708558</v>
      </c>
      <c r="L48" s="7">
        <f>[4]Hoja1!$C8</f>
        <v>92069.377841969355</v>
      </c>
      <c r="M48" s="7">
        <f>[4]Hoja1!$D8</f>
        <v>15350.881574496205</v>
      </c>
      <c r="N48" s="7">
        <f>[4]Hoja1!$E8</f>
        <v>17614.8335222856</v>
      </c>
      <c r="O48" s="7">
        <f>[4]Hoja1!$F8</f>
        <v>15481.007048584745</v>
      </c>
      <c r="P48">
        <f>[5]Hoja1!$G8</f>
        <v>2.4915093814374956E-3</v>
      </c>
      <c r="Q48">
        <f>[5]Hoja1!$H8</f>
        <v>2.7242143267416363E-3</v>
      </c>
      <c r="R48">
        <f>[5]Hoja1!$I8</f>
        <v>6.9683979663044626E-2</v>
      </c>
      <c r="S48">
        <f>[5]Hoja1!$J8</f>
        <v>-2.0893494139629709E-2</v>
      </c>
      <c r="T48">
        <f>[5]Hoja1!$K8</f>
        <v>1.8694708729761311E-2</v>
      </c>
      <c r="U48">
        <f>'[6]Inflation Quarterly and SA'!$F11</f>
        <v>45.646990123561899</v>
      </c>
      <c r="V48">
        <f t="shared" si="1"/>
        <v>1.8449259094645898E-2</v>
      </c>
      <c r="W48">
        <f>'[7]Inflation Quarterly and SA'!$C11</f>
        <v>1.3836583524203583E-2</v>
      </c>
      <c r="X48">
        <f>'[7]Inflation Quarterly and SA'!$D11</f>
        <v>2.4570755461161164E-2</v>
      </c>
      <c r="Y48">
        <f>'[7]Inflation Quarterly and SA'!$E11</f>
        <v>2.4658205924357413E-2</v>
      </c>
      <c r="Z48">
        <f>[8]Sheet1!$B7/100</f>
        <v>1.9426546618723561E-2</v>
      </c>
      <c r="AA48" s="4">
        <f>'[9]Final database'!$C15/100</f>
        <v>0.115</v>
      </c>
      <c r="AB48" s="10">
        <v>4.8714639305412699E-2</v>
      </c>
      <c r="AC48">
        <f>'[10]Final database'!$C11</f>
        <v>3.1073614260059834E-2</v>
      </c>
      <c r="AD48">
        <f>'[10]Final database'!$B11</f>
        <v>2325.5717582417587</v>
      </c>
      <c r="AE48">
        <f t="shared" si="3"/>
        <v>2116.3338450361025</v>
      </c>
      <c r="AH48">
        <f>[13]Sheet1!$C8</f>
        <v>0</v>
      </c>
      <c r="AI48">
        <f>[11]Database!$B7/[11]Database!$B$2</f>
        <v>1.025122791829179</v>
      </c>
      <c r="AJ48">
        <f>[11]Database!$D7/[11]Database!$D$2/(D48/$D$43)</f>
        <v>0.87858899179682082</v>
      </c>
      <c r="AK48">
        <f t="shared" si="4"/>
        <v>0.76595066453412142</v>
      </c>
      <c r="AL48">
        <f>[11]Database!$H7/[11]Database!$H$2</f>
        <v>1.0560687844740535</v>
      </c>
      <c r="AM48">
        <f t="shared" si="2"/>
        <v>0.88855066295560647</v>
      </c>
      <c r="AN48">
        <f t="shared" si="5"/>
        <v>1.9835887977499578E-3</v>
      </c>
      <c r="AO48">
        <f t="shared" si="6"/>
        <v>-2.1172685939472302E-3</v>
      </c>
    </row>
    <row r="49" spans="1:41" x14ac:dyDescent="0.2">
      <c r="A49" s="1">
        <v>37135</v>
      </c>
      <c r="B49" s="6">
        <f>[1]Quarterly!$B220</f>
        <v>14214.516</v>
      </c>
      <c r="C49">
        <f>[1]Quarterly!$C220</f>
        <v>-4.0063919531907466E-3</v>
      </c>
      <c r="D49">
        <f>[2]Quarterly!$B220</f>
        <v>178.1</v>
      </c>
      <c r="E49">
        <f>[2]Quarterly!$C220</f>
        <v>2.2509848058525073E-3</v>
      </c>
      <c r="F49">
        <v>2.6838439046072797E-2</v>
      </c>
      <c r="G49">
        <f t="shared" si="0"/>
        <v>3.8985287305660296E-2</v>
      </c>
      <c r="K49" s="7">
        <f>[4]Hoja1!$B9</f>
        <v>109746.81906524047</v>
      </c>
      <c r="L49" s="7">
        <f>[4]Hoja1!$C9</f>
        <v>92220.061755230956</v>
      </c>
      <c r="M49" s="7">
        <f>[4]Hoja1!$D9</f>
        <v>15964.630707344188</v>
      </c>
      <c r="N49" s="7">
        <f>[4]Hoja1!$E9</f>
        <v>18508.716035343983</v>
      </c>
      <c r="O49" s="7">
        <f>[4]Hoja1!$F9</f>
        <v>15026.951623106019</v>
      </c>
      <c r="P49">
        <f>[5]Hoja1!$G9</f>
        <v>8.1918276106243137E-3</v>
      </c>
      <c r="Q49">
        <f>[5]Hoja1!$H9</f>
        <v>1.6366344249685305E-3</v>
      </c>
      <c r="R49">
        <f>[5]Hoja1!$I9</f>
        <v>3.9981360671015764E-2</v>
      </c>
      <c r="S49">
        <f>[5]Hoja1!$J9</f>
        <v>5.0746009715475271E-2</v>
      </c>
      <c r="T49">
        <f>[5]Hoja1!$K9</f>
        <v>-2.9329837784696E-2</v>
      </c>
      <c r="U49">
        <f>'[6]Inflation Quarterly and SA'!$F12</f>
        <v>46.481669864143498</v>
      </c>
      <c r="V49">
        <f t="shared" si="1"/>
        <v>1.8285537300974264E-2</v>
      </c>
      <c r="W49">
        <f>'[7]Inflation Quarterly and SA'!$C12</f>
        <v>1.2623943161594653E-2</v>
      </c>
      <c r="X49">
        <f>'[7]Inflation Quarterly and SA'!$D12</f>
        <v>3.1745622668328588E-2</v>
      </c>
      <c r="Y49">
        <f>'[7]Inflation Quarterly and SA'!$E12</f>
        <v>2.4479474796834655E-2</v>
      </c>
      <c r="Z49">
        <f>[8]Sheet1!$B8/100</f>
        <v>1.9426546618723561E-2</v>
      </c>
      <c r="AA49" s="4">
        <f>'[9]Final database'!$C16/100</f>
        <v>0.10592391304347826</v>
      </c>
      <c r="AB49" s="10">
        <v>4.8714639305412699E-2</v>
      </c>
      <c r="AC49">
        <f>'[10]Final database'!$C12</f>
        <v>-8.2046759133377334E-3</v>
      </c>
      <c r="AD49">
        <f>'[10]Final database'!$B12</f>
        <v>2306.4911956521742</v>
      </c>
      <c r="AE49">
        <f t="shared" si="3"/>
        <v>2061.278428127926</v>
      </c>
      <c r="AH49">
        <f>[13]Sheet1!$C9</f>
        <v>0</v>
      </c>
      <c r="AI49">
        <f>[11]Database!$B8/[11]Database!$B$2</f>
        <v>0.98416521006302859</v>
      </c>
      <c r="AJ49">
        <f>[11]Database!$D8/[11]Database!$D$2/(D49/$D$43)</f>
        <v>0.84834788515171744</v>
      </c>
      <c r="AK49">
        <f t="shared" si="4"/>
        <v>0.73570955788901804</v>
      </c>
      <c r="AL49">
        <f>[11]Database!$H8/[11]Database!$H$2</f>
        <v>1.0214091686131583</v>
      </c>
      <c r="AM49">
        <f t="shared" si="2"/>
        <v>0.85389104709471131</v>
      </c>
      <c r="AN49">
        <f t="shared" si="5"/>
        <v>-3.9481794383580904E-2</v>
      </c>
      <c r="AO49">
        <f t="shared" si="6"/>
        <v>-3.9006910135665263E-2</v>
      </c>
    </row>
    <row r="50" spans="1:41" x14ac:dyDescent="0.2">
      <c r="A50" s="1">
        <v>37226</v>
      </c>
      <c r="B50" s="6">
        <f>[1]Quarterly!$B221</f>
        <v>14253.574000000001</v>
      </c>
      <c r="C50">
        <f>[1]Quarterly!$C221</f>
        <v>2.7477544785907693E-3</v>
      </c>
      <c r="D50">
        <f>[2]Quarterly!$B221</f>
        <v>177.4</v>
      </c>
      <c r="E50">
        <f>[2]Quarterly!$C221</f>
        <v>-3.9303761931498427E-3</v>
      </c>
      <c r="F50">
        <v>1.1275460638150648E-2</v>
      </c>
      <c r="G50">
        <f t="shared" si="0"/>
        <v>2.3422308897738151E-2</v>
      </c>
      <c r="K50" s="7">
        <f>[4]Hoja1!$B10</f>
        <v>110420.90058374399</v>
      </c>
      <c r="L50" s="7">
        <f>[4]Hoja1!$C10</f>
        <v>93066.905347761145</v>
      </c>
      <c r="M50" s="7">
        <f>[4]Hoja1!$D10</f>
        <v>15738.587903171736</v>
      </c>
      <c r="N50" s="7">
        <f>[4]Hoja1!$E10</f>
        <v>17870.010239688589</v>
      </c>
      <c r="O50" s="7">
        <f>[4]Hoja1!$F10</f>
        <v>14810.070400321487</v>
      </c>
      <c r="P50">
        <f>[5]Hoja1!$G10</f>
        <v>6.1421508545300707E-3</v>
      </c>
      <c r="Q50">
        <f>[5]Hoja1!$H10</f>
        <v>9.1828564892730835E-3</v>
      </c>
      <c r="R50">
        <f>[5]Hoja1!$I10</f>
        <v>-1.4158974818532122E-2</v>
      </c>
      <c r="S50">
        <f>[5]Hoja1!$J10</f>
        <v>-3.4508379427061864E-2</v>
      </c>
      <c r="T50">
        <f>[5]Hoja1!$K10</f>
        <v>-1.4432815665091137E-2</v>
      </c>
      <c r="U50">
        <f>'[6]Inflation Quarterly and SA'!$F13</f>
        <v>47.061470955919603</v>
      </c>
      <c r="V50">
        <f t="shared" si="1"/>
        <v>1.2473757794647877E-2</v>
      </c>
      <c r="W50">
        <f>'[7]Inflation Quarterly and SA'!$C13</f>
        <v>1.1252142387710329E-2</v>
      </c>
      <c r="X50">
        <f>'[7]Inflation Quarterly and SA'!$D13</f>
        <v>1.549102711851158E-2</v>
      </c>
      <c r="Y50">
        <f>'[7]Inflation Quarterly and SA'!$E13</f>
        <v>2.176931703875562E-2</v>
      </c>
      <c r="Z50">
        <f>[8]Sheet1!$B9/100</f>
        <v>1.9426546618723561E-2</v>
      </c>
      <c r="AA50" s="4">
        <f>'[9]Final database'!$C17/100</f>
        <v>8.983695652173912E-2</v>
      </c>
      <c r="AB50" s="10">
        <v>4.8714639305412699E-2</v>
      </c>
      <c r="AC50">
        <f>'[10]Final database'!$C13</f>
        <v>2.4651127566766018E-3</v>
      </c>
      <c r="AD50">
        <f>'[10]Final database'!$B13</f>
        <v>2312.1769565217387</v>
      </c>
      <c r="AE50">
        <f t="shared" si="3"/>
        <v>2040.9019947115214</v>
      </c>
      <c r="AH50">
        <f>[13]Sheet1!$C10</f>
        <v>0</v>
      </c>
      <c r="AI50">
        <f>[11]Database!$B9/[11]Database!$B$2</f>
        <v>0.92891392339015777</v>
      </c>
      <c r="AJ50">
        <f>[11]Database!$D9/[11]Database!$D$2/(D50/$D$43)</f>
        <v>0.77708965275756925</v>
      </c>
      <c r="AK50">
        <f t="shared" si="4"/>
        <v>0.66445132549486985</v>
      </c>
      <c r="AL50">
        <f>[11]Database!$H9/[11]Database!$H$2</f>
        <v>1.0084308914698348</v>
      </c>
      <c r="AM50">
        <f t="shared" si="2"/>
        <v>0.84091276995138775</v>
      </c>
      <c r="AN50">
        <f t="shared" si="5"/>
        <v>-9.6856472272305982E-2</v>
      </c>
      <c r="AO50">
        <f t="shared" si="6"/>
        <v>-1.5198984914388092E-2</v>
      </c>
    </row>
    <row r="51" spans="1:41" x14ac:dyDescent="0.2">
      <c r="A51" s="1">
        <v>37316</v>
      </c>
      <c r="B51" s="6">
        <f>[1]Quarterly!$B222</f>
        <v>14372.785</v>
      </c>
      <c r="C51">
        <f>[1]Quarterly!$C222</f>
        <v>8.3635865643241214E-3</v>
      </c>
      <c r="D51">
        <f>[2]Quarterly!$B222</f>
        <v>178.5</v>
      </c>
      <c r="E51">
        <f>[2]Quarterly!$C222</f>
        <v>6.2006764374296086E-3</v>
      </c>
      <c r="F51">
        <v>1.1058640379993444E-2</v>
      </c>
      <c r="G51">
        <f t="shared" si="0"/>
        <v>2.3205488639580947E-2</v>
      </c>
      <c r="K51" s="7">
        <f>[4]Hoja1!$B11</f>
        <v>109444.54035739134</v>
      </c>
      <c r="L51" s="7">
        <f>[4]Hoja1!$C11</f>
        <v>92705.263955933304</v>
      </c>
      <c r="M51" s="7">
        <f>[4]Hoja1!$D11</f>
        <v>15313.684657353901</v>
      </c>
      <c r="N51" s="7">
        <f>[4]Hoja1!$E11</f>
        <v>17944.882450184079</v>
      </c>
      <c r="O51" s="7">
        <f>[4]Hoja1!$F11</f>
        <v>13960.301866604317</v>
      </c>
      <c r="P51">
        <f>[5]Hoja1!$G11</f>
        <v>-8.8421686582077497E-3</v>
      </c>
      <c r="Q51">
        <f>[5]Hoja1!$H11</f>
        <v>-3.8858216084063368E-3</v>
      </c>
      <c r="R51">
        <f>[5]Hoja1!$I11</f>
        <v>-2.6997545677665657E-2</v>
      </c>
      <c r="S51">
        <f>[5]Hoja1!$J11</f>
        <v>4.1898247114151577E-3</v>
      </c>
      <c r="T51">
        <f>[5]Hoja1!$K11</f>
        <v>-5.7377751134709221E-2</v>
      </c>
      <c r="U51">
        <f>'[6]Inflation Quarterly and SA'!$F14</f>
        <v>47.496567853901503</v>
      </c>
      <c r="V51">
        <f t="shared" si="1"/>
        <v>9.2452889623750867E-3</v>
      </c>
      <c r="W51">
        <f>'[7]Inflation Quarterly and SA'!$C14</f>
        <v>9.8281724694486705E-3</v>
      </c>
      <c r="X51">
        <f>'[7]Inflation Quarterly and SA'!$D14</f>
        <v>4.7038195673032579E-3</v>
      </c>
      <c r="Y51">
        <f>'[7]Inflation Quarterly and SA'!$E14</f>
        <v>8.4997415989331859E-3</v>
      </c>
      <c r="Z51">
        <f>[8]Sheet1!$B10/100</f>
        <v>1.4673849181232157E-2</v>
      </c>
      <c r="AA51" s="4">
        <f>'[9]Final database'!$C18/100</f>
        <v>7.9944444444444443E-2</v>
      </c>
      <c r="AB51" s="10">
        <v>4.8714639305412699E-2</v>
      </c>
      <c r="AC51">
        <f>'[10]Final database'!$C14</f>
        <v>-1.3529318617126807E-2</v>
      </c>
      <c r="AD51">
        <f>'[10]Final database'!$B14</f>
        <v>2280.8947777777776</v>
      </c>
      <c r="AE51">
        <f t="shared" si="3"/>
        <v>1994.8470440012088</v>
      </c>
      <c r="AH51">
        <f>[13]Sheet1!$C11</f>
        <v>0</v>
      </c>
      <c r="AI51">
        <f>[11]Database!$B10/[11]Database!$B$2</f>
        <v>1.0163098943520354</v>
      </c>
      <c r="AJ51">
        <f>[11]Database!$D10/[11]Database!$D$2/(D51/$D$43)</f>
        <v>0.79555163072129209</v>
      </c>
      <c r="AK51">
        <f t="shared" si="4"/>
        <v>0.68291330345859269</v>
      </c>
      <c r="AL51">
        <f>[11]Database!$H10/[11]Database!$H$2</f>
        <v>0.97342934322308683</v>
      </c>
      <c r="AM51">
        <f t="shared" si="2"/>
        <v>0.8059112217046398</v>
      </c>
      <c r="AN51">
        <f t="shared" si="5"/>
        <v>2.7785297816920851E-2</v>
      </c>
      <c r="AO51">
        <f t="shared" si="6"/>
        <v>-4.1623280674844998E-2</v>
      </c>
    </row>
    <row r="52" spans="1:41" x14ac:dyDescent="0.2">
      <c r="A52" s="1">
        <v>37408</v>
      </c>
      <c r="B52" s="6">
        <f>[1]Quarterly!$B223</f>
        <v>14460.848</v>
      </c>
      <c r="C52">
        <f>[1]Quarterly!$C223</f>
        <v>6.1270658400580658E-3</v>
      </c>
      <c r="D52">
        <f>[2]Quarterly!$B223</f>
        <v>179.6</v>
      </c>
      <c r="E52">
        <f>[2]Quarterly!$C223</f>
        <v>6.1624649859943759E-3</v>
      </c>
      <c r="F52">
        <v>1.0248097761739371E-2</v>
      </c>
      <c r="G52">
        <f t="shared" si="0"/>
        <v>2.2394946021326873E-2</v>
      </c>
      <c r="K52" s="7">
        <f>[4]Hoja1!$B12</f>
        <v>113213.95584426985</v>
      </c>
      <c r="L52" s="7">
        <f>[4]Hoja1!$C12</f>
        <v>93318.547482908005</v>
      </c>
      <c r="M52" s="7">
        <f>[4]Hoja1!$D12</f>
        <v>17908.884953359131</v>
      </c>
      <c r="N52" s="7">
        <f>[4]Hoja1!$E12</f>
        <v>17657.617642568737</v>
      </c>
      <c r="O52" s="7">
        <f>[4]Hoja1!$F12</f>
        <v>15337.687877972745</v>
      </c>
      <c r="P52">
        <f>[5]Hoja1!$G12</f>
        <v>3.4441329595514603E-2</v>
      </c>
      <c r="Q52">
        <f>[5]Hoja1!$H12</f>
        <v>6.6154121222956608E-3</v>
      </c>
      <c r="R52">
        <f>[5]Hoja1!$I12</f>
        <v>0.16946935724962642</v>
      </c>
      <c r="S52">
        <f>[5]Hoja1!$J12</f>
        <v>-1.6008174386920815E-2</v>
      </c>
      <c r="T52">
        <f>[5]Hoja1!$K12</f>
        <v>9.8664486236031523E-2</v>
      </c>
      <c r="U52">
        <f>'[6]Inflation Quarterly and SA'!$F15</f>
        <v>48.500791819003197</v>
      </c>
      <c r="V52">
        <f t="shared" si="1"/>
        <v>2.1143084868588069E-2</v>
      </c>
      <c r="W52">
        <f>'[7]Inflation Quarterly and SA'!$C15</f>
        <v>1.1826822065809539E-2</v>
      </c>
      <c r="X52">
        <f>'[7]Inflation Quarterly and SA'!$D15</f>
        <v>4.545673100901193E-2</v>
      </c>
      <c r="Y52">
        <f>'[7]Inflation Quarterly and SA'!$E15</f>
        <v>1.839953111826409E-2</v>
      </c>
      <c r="Z52">
        <f>[8]Sheet1!$B11/100</f>
        <v>1.4673849181232157E-2</v>
      </c>
      <c r="AA52" s="4">
        <f>'[9]Final database'!$C19/100</f>
        <v>6.0961538461538456E-2</v>
      </c>
      <c r="AB52" s="10">
        <v>4.8714639305412699E-2</v>
      </c>
      <c r="AC52">
        <f>'[10]Final database'!$C15</f>
        <v>1.3236347867449538E-2</v>
      </c>
      <c r="AD52">
        <f>'[10]Final database'!$B15</f>
        <v>2311.0854945054934</v>
      </c>
      <c r="AE52">
        <f t="shared" si="3"/>
        <v>1979.400892361798</v>
      </c>
      <c r="AH52">
        <f>[13]Sheet1!$C12</f>
        <v>0</v>
      </c>
      <c r="AI52">
        <f>[11]Database!$B11/[11]Database!$B$2</f>
        <v>0.96687180453236543</v>
      </c>
      <c r="AJ52">
        <f>[11]Database!$D11/[11]Database!$D$2/(D52/$D$43)</f>
        <v>0.80767810945835516</v>
      </c>
      <c r="AK52">
        <f t="shared" si="4"/>
        <v>0.69503978219565576</v>
      </c>
      <c r="AL52">
        <f>[11]Database!$H11/[11]Database!$H$2</f>
        <v>0.98693814600270968</v>
      </c>
      <c r="AM52">
        <f t="shared" si="2"/>
        <v>0.81942002448426265</v>
      </c>
      <c r="AN52">
        <f t="shared" si="5"/>
        <v>1.7756981267825545E-2</v>
      </c>
      <c r="AO52">
        <f t="shared" si="6"/>
        <v>1.676214751179339E-2</v>
      </c>
    </row>
    <row r="53" spans="1:41" x14ac:dyDescent="0.2">
      <c r="A53" s="1">
        <v>37500</v>
      </c>
      <c r="B53" s="6">
        <f>[1]Quarterly!$B224</f>
        <v>14519.633</v>
      </c>
      <c r="C53">
        <f>[1]Quarterly!$C224</f>
        <v>4.0651143003509471E-3</v>
      </c>
      <c r="D53">
        <f>[2]Quarterly!$B224</f>
        <v>180.8</v>
      </c>
      <c r="E53">
        <f>[2]Quarterly!$C224</f>
        <v>6.6815144766148027E-3</v>
      </c>
      <c r="F53">
        <v>1.3871345266066844E-2</v>
      </c>
      <c r="G53">
        <f t="shared" si="0"/>
        <v>2.6018193525654348E-2</v>
      </c>
      <c r="K53" s="7">
        <f>[4]Hoja1!$B13</f>
        <v>112802.85680159504</v>
      </c>
      <c r="L53" s="7">
        <f>[4]Hoja1!$C13</f>
        <v>94727.442071903948</v>
      </c>
      <c r="M53" s="7">
        <f>[4]Hoja1!$D13</f>
        <v>17423.894379849884</v>
      </c>
      <c r="N53" s="7">
        <f>[4]Hoja1!$E13</f>
        <v>17044.88791994239</v>
      </c>
      <c r="O53" s="7">
        <f>[4]Hoja1!$F13</f>
        <v>15582.471948133065</v>
      </c>
      <c r="P53">
        <f>[5]Hoja1!$G13</f>
        <v>-3.6311693166193315E-3</v>
      </c>
      <c r="Q53">
        <f>[5]Hoja1!$H13</f>
        <v>1.5097690941385356E-2</v>
      </c>
      <c r="R53">
        <f>[5]Hoja1!$I13</f>
        <v>-2.7081003355168609E-2</v>
      </c>
      <c r="S53">
        <f>[5]Hoja1!$J13</f>
        <v>-3.4700588438906221E-2</v>
      </c>
      <c r="T53">
        <f>[5]Hoja1!$K13</f>
        <v>1.5959646076242562E-2</v>
      </c>
      <c r="U53">
        <f>'[6]Inflation Quarterly and SA'!$F16</f>
        <v>49.238975376895397</v>
      </c>
      <c r="V53">
        <f t="shared" si="1"/>
        <v>1.5220031059430372E-2</v>
      </c>
      <c r="W53">
        <f>'[7]Inflation Quarterly and SA'!$C16</f>
        <v>1.1690812563991182E-2</v>
      </c>
      <c r="X53">
        <f>'[7]Inflation Quarterly and SA'!$D16</f>
        <v>2.4785051781263112E-2</v>
      </c>
      <c r="Y53">
        <f>'[7]Inflation Quarterly and SA'!$E16</f>
        <v>1.8530504154156135E-2</v>
      </c>
      <c r="Z53">
        <f>[8]Sheet1!$B12/100</f>
        <v>1.4673849181232157E-2</v>
      </c>
      <c r="AA53" s="4">
        <f>'[9]Final database'!$C20/100</f>
        <v>5.2499999999999998E-2</v>
      </c>
      <c r="AB53" s="10">
        <v>4.8714639305412699E-2</v>
      </c>
      <c r="AC53">
        <f>'[10]Final database'!$C16</f>
        <v>0.1400031198226106</v>
      </c>
      <c r="AD53">
        <f>'[10]Final database'!$B16</f>
        <v>2634.6446739130433</v>
      </c>
      <c r="AE53">
        <f t="shared" si="3"/>
        <v>2222.693725139879</v>
      </c>
      <c r="AH53">
        <f>[13]Sheet1!$C13</f>
        <v>0</v>
      </c>
      <c r="AI53">
        <f>[11]Database!$B12/[11]Database!$B$2</f>
        <v>1.0011294448965145</v>
      </c>
      <c r="AJ53">
        <f>[11]Database!$D12/[11]Database!$D$2/(D53/$D$43)</f>
        <v>0.80502548548036235</v>
      </c>
      <c r="AK53">
        <f t="shared" si="4"/>
        <v>0.69238715821766295</v>
      </c>
      <c r="AL53">
        <f>[11]Database!$H12/[11]Database!$H$2</f>
        <v>1.1250274646025558</v>
      </c>
      <c r="AM53">
        <f t="shared" si="2"/>
        <v>0.95750934308410873</v>
      </c>
      <c r="AN53">
        <f t="shared" si="5"/>
        <v>-3.8165066891755473E-3</v>
      </c>
      <c r="AO53">
        <f t="shared" si="6"/>
        <v>0.16852080065624286</v>
      </c>
    </row>
    <row r="54" spans="1:41" x14ac:dyDescent="0.2">
      <c r="A54" s="1">
        <v>37591</v>
      </c>
      <c r="B54" s="6">
        <f>[1]Quarterly!$B225</f>
        <v>14537.58</v>
      </c>
      <c r="C54">
        <f>[1]Quarterly!$C225</f>
        <v>1.2360505255195608E-3</v>
      </c>
      <c r="D54">
        <f>[2]Quarterly!$B225</f>
        <v>181.8</v>
      </c>
      <c r="E54">
        <f>[2]Quarterly!$C225</f>
        <v>5.530973451327359E-3</v>
      </c>
      <c r="F54">
        <v>1.2371860162545654E-2</v>
      </c>
      <c r="G54">
        <f t="shared" si="0"/>
        <v>2.4518708422133155E-2</v>
      </c>
      <c r="K54" s="7">
        <f>[4]Hoja1!$B14</f>
        <v>113103.62411590492</v>
      </c>
      <c r="L54" s="7">
        <f>[4]Hoja1!$C14</f>
        <v>94004.15928824828</v>
      </c>
      <c r="M54" s="7">
        <f>[4]Hoja1!$D14</f>
        <v>17585.557904352965</v>
      </c>
      <c r="N54" s="7">
        <f>[4]Hoja1!$E14</f>
        <v>17625.529552356384</v>
      </c>
      <c r="O54" s="7">
        <f>[4]Hoja1!$F14</f>
        <v>15833.597574515154</v>
      </c>
      <c r="P54">
        <f>[5]Hoja1!$G14</f>
        <v>2.6663093722785192E-3</v>
      </c>
      <c r="Q54">
        <f>[5]Hoja1!$H14</f>
        <v>-7.6354092102123294E-3</v>
      </c>
      <c r="R54">
        <f>[5]Hoja1!$I14</f>
        <v>9.2782658674768204E-3</v>
      </c>
      <c r="S54">
        <f>[5]Hoja1!$J14</f>
        <v>3.4065441506051064E-2</v>
      </c>
      <c r="T54">
        <f>[5]Hoja1!$K14</f>
        <v>1.6115904281295723E-2</v>
      </c>
      <c r="U54">
        <f>'[6]Inflation Quarterly and SA'!$F17</f>
        <v>50.306975752050299</v>
      </c>
      <c r="V54">
        <f t="shared" si="1"/>
        <v>2.1690142148165892E-2</v>
      </c>
      <c r="W54">
        <f>'[7]Inflation Quarterly and SA'!$C17</f>
        <v>1.5484487136472769E-2</v>
      </c>
      <c r="X54">
        <f>'[7]Inflation Quarterly and SA'!$D17</f>
        <v>4.0381060879136621E-2</v>
      </c>
      <c r="Y54">
        <f>'[7]Inflation Quarterly and SA'!$E17</f>
        <v>2.4694454462905968E-2</v>
      </c>
      <c r="Z54">
        <f>[8]Sheet1!$B13/100</f>
        <v>1.4673849181232157E-2</v>
      </c>
      <c r="AA54" s="4">
        <f>'[9]Final database'!$C21/100</f>
        <v>5.2499999999999998E-2</v>
      </c>
      <c r="AB54" s="10">
        <v>4.8714639305412699E-2</v>
      </c>
      <c r="AC54">
        <f>'[10]Final database'!$C17</f>
        <v>5.9928096070706482E-2</v>
      </c>
      <c r="AD54">
        <f>'[10]Final database'!$B17</f>
        <v>2792.5339130434795</v>
      </c>
      <c r="AE54">
        <f t="shared" si="3"/>
        <v>2305.8806491784326</v>
      </c>
      <c r="AH54">
        <f>[13]Sheet1!$C14</f>
        <v>0</v>
      </c>
      <c r="AI54">
        <f>[11]Database!$B13/[11]Database!$B$2</f>
        <v>0.99811845912672204</v>
      </c>
      <c r="AJ54">
        <f>[11]Database!$D13/[11]Database!$D$2/(D54/$D$43)</f>
        <v>0.79780659271673859</v>
      </c>
      <c r="AK54">
        <f t="shared" si="4"/>
        <v>0.68516826545403919</v>
      </c>
      <c r="AL54">
        <f>[11]Database!$H13/[11]Database!$H$2</f>
        <v>1.197899352649231</v>
      </c>
      <c r="AM54">
        <f t="shared" si="2"/>
        <v>1.0303812311307841</v>
      </c>
      <c r="AN54">
        <f t="shared" si="5"/>
        <v>-1.0426092797859776E-2</v>
      </c>
      <c r="AO54">
        <f t="shared" si="6"/>
        <v>7.6105667869471816E-2</v>
      </c>
    </row>
    <row r="55" spans="1:41" x14ac:dyDescent="0.2">
      <c r="A55" s="1">
        <v>37681</v>
      </c>
      <c r="B55" s="6">
        <f>[1]Quarterly!$B226</f>
        <v>14614.141</v>
      </c>
      <c r="C55">
        <f>[1]Quarterly!$C226</f>
        <v>5.2664198580505417E-3</v>
      </c>
      <c r="D55">
        <f>[2]Quarterly!$B226</f>
        <v>183.9</v>
      </c>
      <c r="E55">
        <f>[2]Quarterly!$C226</f>
        <v>1.1551155115511413E-2</v>
      </c>
      <c r="F55">
        <v>1.0770845521180579E-2</v>
      </c>
      <c r="G55">
        <f t="shared" si="0"/>
        <v>2.2917693780768082E-2</v>
      </c>
      <c r="H55">
        <f>[14]Sheet1!$B2/100</f>
        <v>7.6560139999999999E-2</v>
      </c>
      <c r="I55">
        <v>2.1226060217513901E-2</v>
      </c>
      <c r="J55">
        <f>(1+I55)*(1.030479)-1</f>
        <v>5.235200930688344E-2</v>
      </c>
      <c r="K55" s="7">
        <f>[4]Hoja1!$B15</f>
        <v>114027.08556838398</v>
      </c>
      <c r="L55" s="7">
        <f>[4]Hoja1!$C15</f>
        <v>94314.568149567174</v>
      </c>
      <c r="M55" s="7">
        <f>[4]Hoja1!$D15</f>
        <v>18378.138369615863</v>
      </c>
      <c r="N55" s="7">
        <f>[4]Hoja1!$E15</f>
        <v>17517.041247352718</v>
      </c>
      <c r="O55" s="7">
        <f>[4]Hoja1!$F15</f>
        <v>16276.238198794694</v>
      </c>
      <c r="P55">
        <f>[5]Hoja1!$G15</f>
        <v>8.1647379533367204E-3</v>
      </c>
      <c r="Q55">
        <f>[5]Hoja1!$H15</f>
        <v>3.3020758195079214E-3</v>
      </c>
      <c r="R55">
        <f>[5]Hoja1!$I15</f>
        <v>4.5069964204360602E-2</v>
      </c>
      <c r="S55">
        <f>[5]Hoja1!$J15</f>
        <v>-6.1551798872994112E-3</v>
      </c>
      <c r="T55">
        <f>[5]Hoja1!$K15</f>
        <v>2.7955783402755507E-2</v>
      </c>
      <c r="U55">
        <f>'[6]Inflation Quarterly and SA'!$F18</f>
        <v>51.159758277340302</v>
      </c>
      <c r="V55">
        <f t="shared" si="1"/>
        <v>1.6951576049674344E-2</v>
      </c>
      <c r="W55">
        <f>'[7]Inflation Quarterly and SA'!$C18</f>
        <v>1.8133589300370678E-2</v>
      </c>
      <c r="X55">
        <f>'[7]Inflation Quarterly and SA'!$D18</f>
        <v>-3.5935645624540768E-3</v>
      </c>
      <c r="Y55">
        <f>'[7]Inflation Quarterly and SA'!$E18</f>
        <v>4.240714361158715E-2</v>
      </c>
      <c r="Z55">
        <f>[8]Sheet1!$B14/100</f>
        <v>1.3475172685895931E-2</v>
      </c>
      <c r="AA55" s="4">
        <f>'[9]Final database'!$C22/100</f>
        <v>6.0388888888888888E-2</v>
      </c>
      <c r="AB55" s="10">
        <v>4.8714639305412699E-2</v>
      </c>
      <c r="AC55">
        <f>'[10]Final database'!$C18</f>
        <v>5.2025978449229626E-2</v>
      </c>
      <c r="AD55">
        <f>'[10]Final database'!$B18</f>
        <v>2937.8182222222222</v>
      </c>
      <c r="AE55">
        <f t="shared" si="3"/>
        <v>2385.4098889961224</v>
      </c>
      <c r="AH55">
        <f>[13]Sheet1!$C15</f>
        <v>0</v>
      </c>
      <c r="AI55">
        <f>[11]Database!$B14/[11]Database!$B$2</f>
        <v>1.0216134434461981</v>
      </c>
      <c r="AJ55">
        <f>[11]Database!$D14/[11]Database!$D$2/(D55/$D$43)</f>
        <v>0.83326333429135568</v>
      </c>
      <c r="AK55">
        <f t="shared" si="4"/>
        <v>0.72062500702865628</v>
      </c>
      <c r="AL55">
        <f>[11]Database!$H14/[11]Database!$H$2</f>
        <v>1.2557937692704493</v>
      </c>
      <c r="AM55">
        <f t="shared" si="2"/>
        <v>1.0882756477520021</v>
      </c>
      <c r="AN55">
        <f t="shared" si="5"/>
        <v>5.1748954763865207E-2</v>
      </c>
      <c r="AO55">
        <f t="shared" si="6"/>
        <v>5.6187374994866923E-2</v>
      </c>
    </row>
    <row r="56" spans="1:41" x14ac:dyDescent="0.2">
      <c r="A56" s="1">
        <v>37773</v>
      </c>
      <c r="B56" s="6">
        <f>[1]Quarterly!$B227</f>
        <v>14743.566999999999</v>
      </c>
      <c r="C56">
        <f>[1]Quarterly!$C227</f>
        <v>8.8562167287149496E-3</v>
      </c>
      <c r="D56">
        <f>[2]Quarterly!$B227</f>
        <v>183.1</v>
      </c>
      <c r="E56">
        <f>[2]Quarterly!$C227</f>
        <v>-4.3501903208266191E-3</v>
      </c>
      <c r="F56">
        <v>1.1306556771298661E-2</v>
      </c>
      <c r="G56">
        <f t="shared" si="0"/>
        <v>2.3453405030886165E-2</v>
      </c>
      <c r="H56">
        <f>[14]Sheet1!$B3/100</f>
        <v>5.4195430000000003E-2</v>
      </c>
      <c r="I56">
        <v>1.68081301820028E-3</v>
      </c>
      <c r="J56">
        <f t="shared" ref="J56:J119" si="7">(1+I56)*(1.030479)-1</f>
        <v>3.2211042518181854E-2</v>
      </c>
      <c r="K56" s="7">
        <f>[4]Hoja1!$B16</f>
        <v>115952.60093738287</v>
      </c>
      <c r="L56" s="7">
        <f>[4]Hoja1!$C16</f>
        <v>95734.010612491431</v>
      </c>
      <c r="M56" s="7">
        <f>[4]Hoja1!$D16</f>
        <v>18878.866100377621</v>
      </c>
      <c r="N56" s="7">
        <f>[4]Hoja1!$E16</f>
        <v>18611.092323164346</v>
      </c>
      <c r="O56" s="7">
        <f>[4]Hoja1!$F16</f>
        <v>15628.131152929807</v>
      </c>
      <c r="P56">
        <f>[5]Hoja1!$G16</f>
        <v>1.688647359003248E-2</v>
      </c>
      <c r="Q56">
        <f>[5]Hoja1!$H16</f>
        <v>1.5050087073221308E-2</v>
      </c>
      <c r="R56">
        <f>[5]Hoja1!$I16</f>
        <v>2.7245835279464448E-2</v>
      </c>
      <c r="S56">
        <f>[5]Hoja1!$J16</f>
        <v>6.245638520586172E-2</v>
      </c>
      <c r="T56">
        <f>[5]Hoja1!$K16</f>
        <v>-3.981921608353467E-2</v>
      </c>
      <c r="U56">
        <f>'[6]Inflation Quarterly and SA'!$F19</f>
        <v>52.002985891122897</v>
      </c>
      <c r="V56">
        <f t="shared" si="1"/>
        <v>1.6482243899812898E-2</v>
      </c>
      <c r="W56">
        <f>'[7]Inflation Quarterly and SA'!$C19</f>
        <v>1.3930335891285228E-2</v>
      </c>
      <c r="X56">
        <f>'[7]Inflation Quarterly and SA'!$D19</f>
        <v>1.6962051716205462E-2</v>
      </c>
      <c r="Y56">
        <f>'[7]Inflation Quarterly and SA'!$E19</f>
        <v>2.5446359700934895E-2</v>
      </c>
      <c r="Z56">
        <f>[8]Sheet1!$B15/100</f>
        <v>1.3475172685895931E-2</v>
      </c>
      <c r="AA56" s="4">
        <f>'[9]Final database'!$C23/100</f>
        <v>6.9423076923076921E-2</v>
      </c>
      <c r="AB56" s="10">
        <v>4.8714639305412699E-2</v>
      </c>
      <c r="AC56">
        <f>'[10]Final database'!$C19</f>
        <v>-2.3221906035471696E-2</v>
      </c>
      <c r="AD56">
        <f>'[10]Final database'!$B19</f>
        <v>2869.5964835164814</v>
      </c>
      <c r="AE56">
        <f t="shared" si="3"/>
        <v>2292.234949189552</v>
      </c>
      <c r="AH56">
        <f>[13]Sheet1!$C16</f>
        <v>0</v>
      </c>
      <c r="AI56">
        <f>[11]Database!$B15/[11]Database!$B$2</f>
        <v>1.0090141688651433</v>
      </c>
      <c r="AJ56">
        <f>[11]Database!$D15/[11]Database!$D$2/(D56/$D$43)</f>
        <v>0.78254396149505834</v>
      </c>
      <c r="AK56">
        <f t="shared" si="4"/>
        <v>0.66990563423235894</v>
      </c>
      <c r="AL56">
        <f>[11]Database!$H15/[11]Database!$H$2</f>
        <v>1.232964705519322</v>
      </c>
      <c r="AM56">
        <f t="shared" si="2"/>
        <v>1.0654465840008749</v>
      </c>
      <c r="AN56">
        <f t="shared" si="5"/>
        <v>-7.0382476741166489E-2</v>
      </c>
      <c r="AO56">
        <f t="shared" si="6"/>
        <v>-2.0977280708508128E-2</v>
      </c>
    </row>
    <row r="57" spans="1:41" x14ac:dyDescent="0.2">
      <c r="A57" s="1">
        <v>37865</v>
      </c>
      <c r="B57" s="6">
        <f>[1]Quarterly!$B228</f>
        <v>14988.781999999999</v>
      </c>
      <c r="C57">
        <f>[1]Quarterly!$C228</f>
        <v>1.663199956971062E-2</v>
      </c>
      <c r="D57">
        <f>[2]Quarterly!$B228</f>
        <v>185.1</v>
      </c>
      <c r="E57">
        <f>[2]Quarterly!$C228</f>
        <v>1.0922992900054718E-2</v>
      </c>
      <c r="F57">
        <v>8.4270678383332187E-3</v>
      </c>
      <c r="G57">
        <f t="shared" si="0"/>
        <v>2.0573916097920721E-2</v>
      </c>
      <c r="H57">
        <f>[14]Sheet1!$B4/100</f>
        <v>4.8919889999999994E-2</v>
      </c>
      <c r="I57">
        <v>-7.8853046874933304E-4</v>
      </c>
      <c r="J57">
        <f t="shared" si="7"/>
        <v>2.9666435911093636E-2</v>
      </c>
      <c r="K57" s="7">
        <f>[4]Hoja1!$B17</f>
        <v>117338.54881287109</v>
      </c>
      <c r="L57" s="7">
        <f>[4]Hoja1!$C17</f>
        <v>96998.248644756241</v>
      </c>
      <c r="M57" s="7">
        <f>[4]Hoja1!$D17</f>
        <v>18340.941452473558</v>
      </c>
      <c r="N57" s="7">
        <f>[4]Hoja1!$E17</f>
        <v>20366.769259068769</v>
      </c>
      <c r="O57" s="7">
        <f>[4]Hoja1!$F17</f>
        <v>16825.416967599969</v>
      </c>
      <c r="P57">
        <f>[5]Hoja1!$G17</f>
        <v>1.1952710541065503E-2</v>
      </c>
      <c r="Q57">
        <f>[5]Hoja1!$H17</f>
        <v>1.3205735601970581E-2</v>
      </c>
      <c r="R57">
        <f>[5]Hoja1!$I17</f>
        <v>-2.8493482873598208E-2</v>
      </c>
      <c r="S57">
        <f>[5]Hoja1!$J17</f>
        <v>9.4334975369458229E-2</v>
      </c>
      <c r="T57">
        <f>[5]Hoja1!$K17</f>
        <v>7.6610939782502774E-2</v>
      </c>
      <c r="U57">
        <f>'[6]Inflation Quarterly and SA'!$F20</f>
        <v>52.725967954843902</v>
      </c>
      <c r="V57">
        <f t="shared" si="1"/>
        <v>1.3902702918534127E-2</v>
      </c>
      <c r="W57">
        <f>'[7]Inflation Quarterly and SA'!$C20</f>
        <v>1.2448258961315739E-2</v>
      </c>
      <c r="X57">
        <f>'[7]Inflation Quarterly and SA'!$D20</f>
        <v>7.4596729190943289E-3</v>
      </c>
      <c r="Y57">
        <f>'[7]Inflation Quarterly and SA'!$E20</f>
        <v>3.2374899785222011E-2</v>
      </c>
      <c r="Z57">
        <f>[8]Sheet1!$B16/100</f>
        <v>1.3475172685895931E-2</v>
      </c>
      <c r="AA57" s="4">
        <f>'[9]Final database'!$C24/100</f>
        <v>7.2499999999999995E-2</v>
      </c>
      <c r="AB57" s="10">
        <v>4.8714639305412699E-2</v>
      </c>
      <c r="AC57">
        <f>'[10]Final database'!$C20</f>
        <v>-5.0199319839567824E-3</v>
      </c>
      <c r="AD57">
        <f>'[10]Final database'!$B20</f>
        <v>2855.1913043478271</v>
      </c>
      <c r="AE57">
        <f t="shared" si="3"/>
        <v>2249.4545868042978</v>
      </c>
      <c r="AH57">
        <f>[13]Sheet1!$C17</f>
        <v>0</v>
      </c>
      <c r="AI57">
        <f>[11]Database!$B16/[11]Database!$B$2</f>
        <v>1.0194662920749755</v>
      </c>
      <c r="AJ57">
        <f>[11]Database!$D16/[11]Database!$D$2/(D57/$D$43)</f>
        <v>0.79663881083892574</v>
      </c>
      <c r="AK57">
        <f t="shared" si="4"/>
        <v>0.68400048357622634</v>
      </c>
      <c r="AL57">
        <f>[11]Database!$H16/[11]Database!$H$2</f>
        <v>1.1766429173644477</v>
      </c>
      <c r="AM57">
        <f t="shared" si="2"/>
        <v>1.0091247958460006</v>
      </c>
      <c r="AN57">
        <f t="shared" si="5"/>
        <v>2.1040051947045724E-2</v>
      </c>
      <c r="AO57">
        <f t="shared" si="6"/>
        <v>-5.2862141566383802E-2</v>
      </c>
    </row>
    <row r="58" spans="1:41" x14ac:dyDescent="0.2">
      <c r="A58" s="1">
        <v>37956</v>
      </c>
      <c r="B58" s="6">
        <f>[1]Quarterly!$B229</f>
        <v>15162.76</v>
      </c>
      <c r="C58">
        <f>[1]Quarterly!$C229</f>
        <v>1.160721398176312E-2</v>
      </c>
      <c r="D58">
        <f>[2]Quarterly!$B229</f>
        <v>185.5</v>
      </c>
      <c r="E58">
        <f>[2]Quarterly!$C229</f>
        <v>2.160994057266441E-3</v>
      </c>
      <c r="F58">
        <v>8.1597601606530415E-3</v>
      </c>
      <c r="G58">
        <f t="shared" si="0"/>
        <v>2.0306608420240544E-2</v>
      </c>
      <c r="H58">
        <f>[14]Sheet1!$B5/100</f>
        <v>4.5297660000000003E-2</v>
      </c>
      <c r="I58">
        <v>-1.63214703910718E-3</v>
      </c>
      <c r="J58">
        <f t="shared" si="7"/>
        <v>2.8797106751287771E-2</v>
      </c>
      <c r="K58" s="7">
        <f>[4]Hoja1!$B18</f>
        <v>118822.73726841026</v>
      </c>
      <c r="L58" s="7">
        <f>[4]Hoja1!$C18</f>
        <v>97952.077815702156</v>
      </c>
      <c r="M58" s="7">
        <f>[4]Hoja1!$D18</f>
        <v>20471.180284200011</v>
      </c>
      <c r="N58" s="7">
        <f>[4]Hoja1!$E18</f>
        <v>18950.30927683779</v>
      </c>
      <c r="O58" s="7">
        <f>[4]Hoja1!$F18</f>
        <v>16944.638224569244</v>
      </c>
      <c r="P58">
        <f>[5]Hoja1!$G18</f>
        <v>1.2648771188623842E-2</v>
      </c>
      <c r="Q58">
        <f>[5]Hoja1!$H18</f>
        <v>9.8334679674392245E-3</v>
      </c>
      <c r="R58">
        <f>[5]Hoja1!$I18</f>
        <v>0.11614664586583467</v>
      </c>
      <c r="S58">
        <f>[5]Hoja1!$J18</f>
        <v>-6.9547602970965516E-2</v>
      </c>
      <c r="T58">
        <f>[5]Hoja1!$K18</f>
        <v>7.085783205186269E-3</v>
      </c>
      <c r="U58">
        <f>'[6]Inflation Quarterly and SA'!$F21</f>
        <v>53.540910895316102</v>
      </c>
      <c r="V58">
        <f t="shared" si="1"/>
        <v>1.5456196862429161E-2</v>
      </c>
      <c r="W58">
        <f>'[7]Inflation Quarterly and SA'!$C21</f>
        <v>1.0988092718185349E-2</v>
      </c>
      <c r="X58">
        <f>'[7]Inflation Quarterly and SA'!$D21</f>
        <v>2.6870612294354723E-2</v>
      </c>
      <c r="Y58">
        <f>'[7]Inflation Quarterly and SA'!$E21</f>
        <v>2.2341617541940861E-2</v>
      </c>
      <c r="Z58">
        <f>[8]Sheet1!$B17/100</f>
        <v>1.3475172685895931E-2</v>
      </c>
      <c r="AA58" s="4">
        <f>'[9]Final database'!$C25/100</f>
        <v>7.2499999999999995E-2</v>
      </c>
      <c r="AB58" s="10">
        <v>4.8714639305412699E-2</v>
      </c>
      <c r="AC58">
        <f>'[10]Final database'!$C21</f>
        <v>-4.5141268231472242E-3</v>
      </c>
      <c r="AD58">
        <f>'[10]Final database'!$B21</f>
        <v>2842.3026086956538</v>
      </c>
      <c r="AE58">
        <f t="shared" si="3"/>
        <v>2205.2160107305212</v>
      </c>
      <c r="AH58">
        <f>[13]Sheet1!$C18</f>
        <v>0</v>
      </c>
      <c r="AI58">
        <f>[11]Database!$B17/[11]Database!$B$2</f>
        <v>1.0641690013323553</v>
      </c>
      <c r="AJ58">
        <f>[11]Database!$D17/[11]Database!$D$2/(D58/$D$43)</f>
        <v>0.80686385852689591</v>
      </c>
      <c r="AK58">
        <f t="shared" si="4"/>
        <v>0.6942255312641965</v>
      </c>
      <c r="AL58">
        <f>[11]Database!$H17/[11]Database!$H$2</f>
        <v>1.1536638371785255</v>
      </c>
      <c r="AM58">
        <f t="shared" si="2"/>
        <v>0.98614571566007847</v>
      </c>
      <c r="AN58">
        <f t="shared" si="5"/>
        <v>1.4948889560003842E-2</v>
      </c>
      <c r="AO58">
        <f t="shared" si="6"/>
        <v>-2.2771296751912251E-2</v>
      </c>
    </row>
    <row r="59" spans="1:41" x14ac:dyDescent="0.2">
      <c r="A59" s="1">
        <v>38047</v>
      </c>
      <c r="B59" s="6">
        <f>[1]Quarterly!$B230</f>
        <v>15248.68</v>
      </c>
      <c r="C59">
        <f>[1]Quarterly!$C230</f>
        <v>5.666514539569345E-3</v>
      </c>
      <c r="D59">
        <f>[2]Quarterly!$B230</f>
        <v>187.1</v>
      </c>
      <c r="E59">
        <f>[2]Quarterly!$C230</f>
        <v>8.6253369272237812E-3</v>
      </c>
      <c r="F59">
        <v>8.0248511737372602E-3</v>
      </c>
      <c r="G59">
        <f t="shared" si="0"/>
        <v>2.0171699433324763E-2</v>
      </c>
      <c r="H59">
        <f>[14]Sheet1!$B6/100</f>
        <v>4.2431190000000001E-2</v>
      </c>
      <c r="I59">
        <v>-1.7614106571025999E-3</v>
      </c>
      <c r="J59">
        <f t="shared" si="7"/>
        <v>2.8663903307479588E-2</v>
      </c>
      <c r="K59" s="7">
        <f>[4]Hoja1!$B19</f>
        <v>121074.71364188619</v>
      </c>
      <c r="L59" s="7">
        <f>[4]Hoja1!$C19</f>
        <v>99296.178321995612</v>
      </c>
      <c r="M59" s="7">
        <f>[4]Hoja1!$D19</f>
        <v>20631.413158043772</v>
      </c>
      <c r="N59" s="7">
        <f>[4]Hoja1!$E19</f>
        <v>19983.24018081637</v>
      </c>
      <c r="O59" s="7">
        <f>[4]Hoja1!$F19</f>
        <v>17493.816993374519</v>
      </c>
      <c r="P59">
        <f>[5]Hoja1!$G19</f>
        <v>1.8952402757638209E-2</v>
      </c>
      <c r="Q59">
        <f>[5]Hoja1!$H19</f>
        <v>1.3722021382970517E-2</v>
      </c>
      <c r="R59">
        <f>[5]Hoja1!$I19</f>
        <v>7.8272415961981867E-3</v>
      </c>
      <c r="S59">
        <f>[5]Hoja1!$J19</f>
        <v>5.4507337526205513E-2</v>
      </c>
      <c r="T59">
        <f>[5]Hoja1!$K19</f>
        <v>3.2410179640718573E-2</v>
      </c>
      <c r="U59">
        <f>'[6]Inflation Quarterly and SA'!$F22</f>
        <v>54.379354624608197</v>
      </c>
      <c r="V59">
        <f t="shared" si="1"/>
        <v>1.565987046674322E-2</v>
      </c>
      <c r="W59">
        <f>'[7]Inflation Quarterly and SA'!$C22</f>
        <v>1.2536904600107146E-2</v>
      </c>
      <c r="X59">
        <f>'[7]Inflation Quarterly and SA'!$D22</f>
        <v>1.7120687992885575E-2</v>
      </c>
      <c r="Y59">
        <f>'[7]Inflation Quarterly and SA'!$E22</f>
        <v>2.2728556110060971E-2</v>
      </c>
      <c r="Z59">
        <f>[8]Sheet1!$B18/100</f>
        <v>1.3475172685895931E-2</v>
      </c>
      <c r="AA59" s="4">
        <f>'[9]Final database'!$C26/100</f>
        <v>7.12087912087912E-2</v>
      </c>
      <c r="AB59" s="10">
        <v>4.8714639305412699E-2</v>
      </c>
      <c r="AC59">
        <f>'[10]Final database'!$C22</f>
        <v>-4.5413486951395465E-2</v>
      </c>
      <c r="AD59">
        <f>'[10]Final database'!$B22</f>
        <v>2713.2237362637366</v>
      </c>
      <c r="AE59">
        <f t="shared" si="3"/>
        <v>2072.6126170908224</v>
      </c>
      <c r="AH59">
        <f>[13]Sheet1!$C19</f>
        <v>0</v>
      </c>
      <c r="AI59">
        <f>[11]Database!$B18/[11]Database!$B$2</f>
        <v>1.1043238918089142</v>
      </c>
      <c r="AJ59">
        <f>[11]Database!$D18/[11]Database!$D$2/(D59/$D$43)</f>
        <v>0.85489963775169586</v>
      </c>
      <c r="AK59">
        <f t="shared" si="4"/>
        <v>0.74226131048899646</v>
      </c>
      <c r="AL59">
        <f>[11]Database!$H18/[11]Database!$H$2</f>
        <v>1.1264138535788355</v>
      </c>
      <c r="AM59">
        <f t="shared" si="2"/>
        <v>0.95889573206038847</v>
      </c>
      <c r="AN59">
        <f t="shared" si="5"/>
        <v>6.9193334243017546E-2</v>
      </c>
      <c r="AO59">
        <f t="shared" si="6"/>
        <v>-2.7632816496546031E-2</v>
      </c>
    </row>
    <row r="60" spans="1:41" x14ac:dyDescent="0.2">
      <c r="A60" s="1">
        <v>38139</v>
      </c>
      <c r="B60" s="6">
        <f>[1]Quarterly!$B231</f>
        <v>15366.85</v>
      </c>
      <c r="C60">
        <f>[1]Quarterly!$C231</f>
        <v>7.7495232374211742E-3</v>
      </c>
      <c r="D60">
        <f>[2]Quarterly!$B231</f>
        <v>188.9</v>
      </c>
      <c r="E60">
        <f>[2]Quarterly!$C231</f>
        <v>9.6205237840727431E-3</v>
      </c>
      <c r="F60">
        <v>1.0872747863358116E-2</v>
      </c>
      <c r="G60">
        <f t="shared" si="0"/>
        <v>2.3019596122945619E-2</v>
      </c>
      <c r="H60">
        <f>[14]Sheet1!$B7/100</f>
        <v>4.816372E-2</v>
      </c>
      <c r="I60">
        <v>6.6541148049344898E-3</v>
      </c>
      <c r="J60">
        <f t="shared" si="7"/>
        <v>3.7335925570073814E-2</v>
      </c>
      <c r="K60" s="7">
        <f>[4]Hoja1!$B20</f>
        <v>121052.04273879751</v>
      </c>
      <c r="L60" s="7">
        <f>[4]Hoja1!$C20</f>
        <v>99472.478500511686</v>
      </c>
      <c r="M60" s="7">
        <f>[4]Hoja1!$D20</f>
        <v>20037.693134426259</v>
      </c>
      <c r="N60" s="7">
        <f>[4]Hoja1!$E20</f>
        <v>20571.521834709496</v>
      </c>
      <c r="O60" s="7">
        <f>[4]Hoja1!$F20</f>
        <v>17684.063680027619</v>
      </c>
      <c r="P60">
        <f>[5]Hoja1!$G20</f>
        <v>-1.8724721625806851E-4</v>
      </c>
      <c r="Q60">
        <f>[5]Hoja1!$H20</f>
        <v>1.7754981258630842E-3</v>
      </c>
      <c r="R60">
        <f>[5]Hoja1!$I20</f>
        <v>-2.877747729006308E-2</v>
      </c>
      <c r="S60">
        <f>[5]Hoja1!$J20</f>
        <v>2.9438752102767918E-2</v>
      </c>
      <c r="T60">
        <f>[5]Hoja1!$K20</f>
        <v>1.0875081563111788E-2</v>
      </c>
      <c r="U60">
        <f>'[6]Inflation Quarterly and SA'!$F23</f>
        <v>55.174549295195902</v>
      </c>
      <c r="V60">
        <f t="shared" si="1"/>
        <v>1.4623098712316374E-2</v>
      </c>
      <c r="W60">
        <f>'[7]Inflation Quarterly and SA'!$C23</f>
        <v>1.1559473695382572E-2</v>
      </c>
      <c r="X60">
        <f>'[7]Inflation Quarterly and SA'!$D23</f>
        <v>1.4162665457515544E-2</v>
      </c>
      <c r="Y60">
        <f>'[7]Inflation Quarterly and SA'!$E23</f>
        <v>2.7678495770848688E-2</v>
      </c>
      <c r="Z60">
        <f>[8]Sheet1!$B19/100</f>
        <v>1.3475172685895931E-2</v>
      </c>
      <c r="AA60" s="4">
        <f>'[9]Final database'!$C27/100</f>
        <v>6.7500000000000004E-2</v>
      </c>
      <c r="AB60" s="10">
        <v>4.8714639305412699E-2</v>
      </c>
      <c r="AC60">
        <f>'[10]Final database'!$C23</f>
        <v>-7.5229028879970627E-3</v>
      </c>
      <c r="AD60">
        <f>'[10]Final database'!$B23</f>
        <v>2692.8124175824159</v>
      </c>
      <c r="AE60">
        <f t="shared" si="3"/>
        <v>2027.3740626037659</v>
      </c>
      <c r="AH60">
        <f>[13]Sheet1!$C20</f>
        <v>0</v>
      </c>
      <c r="AI60">
        <f>[11]Database!$B19/[11]Database!$B$2</f>
        <v>1.1165653432641514</v>
      </c>
      <c r="AJ60">
        <f>[11]Database!$D19/[11]Database!$D$2/(D60/$D$43)</f>
        <v>0.87935857610832879</v>
      </c>
      <c r="AK60">
        <f t="shared" si="4"/>
        <v>0.76672024884562939</v>
      </c>
      <c r="AL60">
        <f>[11]Database!$H19/[11]Database!$H$2</f>
        <v>1.1213661801642267</v>
      </c>
      <c r="AM60">
        <f t="shared" si="2"/>
        <v>0.95384805864577971</v>
      </c>
      <c r="AN60">
        <f t="shared" si="5"/>
        <v>3.2951924087919249E-2</v>
      </c>
      <c r="AO60">
        <f t="shared" si="6"/>
        <v>-5.2640482649378706E-3</v>
      </c>
    </row>
    <row r="61" spans="1:41" x14ac:dyDescent="0.2">
      <c r="A61" s="1">
        <v>38231</v>
      </c>
      <c r="B61" s="6">
        <f>[1]Quarterly!$B232</f>
        <v>15512.619000000001</v>
      </c>
      <c r="C61">
        <f>[1]Quarterly!$C232</f>
        <v>9.4859388879309225E-3</v>
      </c>
      <c r="D61">
        <f>[2]Quarterly!$B232</f>
        <v>189.8</v>
      </c>
      <c r="E61">
        <f>[2]Quarterly!$C232</f>
        <v>4.7644256220222836E-3</v>
      </c>
      <c r="F61">
        <v>1.663786949884806E-2</v>
      </c>
      <c r="G61">
        <f t="shared" si="0"/>
        <v>2.8784717758435562E-2</v>
      </c>
      <c r="H61">
        <f>[14]Sheet1!$B8/100</f>
        <v>4.3111949999999996E-2</v>
      </c>
      <c r="I61">
        <v>4.2194263563349096E-3</v>
      </c>
      <c r="J61">
        <f t="shared" si="7"/>
        <v>3.4827030252249536E-2</v>
      </c>
      <c r="K61" s="7">
        <f>[4]Hoja1!$B21</f>
        <v>122484.84381400234</v>
      </c>
      <c r="L61" s="7">
        <f>[4]Hoja1!$C21</f>
        <v>100215.35019289138</v>
      </c>
      <c r="M61" s="7">
        <f>[4]Hoja1!$D21</f>
        <v>21133.571539464851</v>
      </c>
      <c r="N61" s="7">
        <f>[4]Hoja1!$E21</f>
        <v>21016.171084794951</v>
      </c>
      <c r="O61" s="7">
        <f>[4]Hoja1!$F21</f>
        <v>17727.186262335654</v>
      </c>
      <c r="P61">
        <f>[5]Hoja1!$G21</f>
        <v>1.1836240370569184E-2</v>
      </c>
      <c r="Q61">
        <f>[5]Hoja1!$H21</f>
        <v>7.4681128245523976E-3</v>
      </c>
      <c r="R61">
        <f>[5]Hoja1!$I21</f>
        <v>5.4690846779951396E-2</v>
      </c>
      <c r="S61">
        <f>[5]Hoja1!$J21</f>
        <v>2.161479610785122E-2</v>
      </c>
      <c r="T61">
        <f>[5]Hoja1!$K21</f>
        <v>2.4384996055368813E-3</v>
      </c>
      <c r="U61">
        <f>'[6]Inflation Quarterly and SA'!$F24</f>
        <v>55.860396539671498</v>
      </c>
      <c r="V61">
        <f t="shared" si="1"/>
        <v>1.2430500171485948E-2</v>
      </c>
      <c r="W61">
        <f>'[7]Inflation Quarterly and SA'!$C24</f>
        <v>1.1116995774041127E-2</v>
      </c>
      <c r="X61">
        <f>'[7]Inflation Quarterly and SA'!$D24</f>
        <v>1.6576296271273216E-2</v>
      </c>
      <c r="Y61">
        <f>'[7]Inflation Quarterly and SA'!$E24</f>
        <v>8.4628561146014025E-3</v>
      </c>
      <c r="Z61">
        <f>[8]Sheet1!$B20/100</f>
        <v>1.3475172685895931E-2</v>
      </c>
      <c r="AA61" s="4">
        <f>'[9]Final database'!$C28/100</f>
        <v>6.7500000000000004E-2</v>
      </c>
      <c r="AB61" s="10">
        <v>4.8714639305412699E-2</v>
      </c>
      <c r="AC61">
        <f>'[10]Final database'!$C24</f>
        <v>-3.3788548112804517E-2</v>
      </c>
      <c r="AD61">
        <f>'[10]Final database'!$B24</f>
        <v>2601.8261956521751</v>
      </c>
      <c r="AE61">
        <f t="shared" si="3"/>
        <v>1934.8212407814974</v>
      </c>
      <c r="AH61">
        <f>[13]Sheet1!$C21</f>
        <v>0</v>
      </c>
      <c r="AI61">
        <f>[11]Database!$B20/[11]Database!$B$2</f>
        <v>1.1745806881126988</v>
      </c>
      <c r="AJ61">
        <f>[11]Database!$D20/[11]Database!$D$2/(D61/$D$43)</f>
        <v>0.92323837331395942</v>
      </c>
      <c r="AK61">
        <f t="shared" si="4"/>
        <v>0.81060004605126001</v>
      </c>
      <c r="AL61">
        <f>[11]Database!$H20/[11]Database!$H$2</f>
        <v>1.0924694239727368</v>
      </c>
      <c r="AM61">
        <f t="shared" si="2"/>
        <v>0.9249513024542898</v>
      </c>
      <c r="AN61">
        <f t="shared" si="5"/>
        <v>5.7230518264902885E-2</v>
      </c>
      <c r="AO61">
        <f t="shared" si="6"/>
        <v>-3.0294925831810038E-2</v>
      </c>
    </row>
    <row r="62" spans="1:41" x14ac:dyDescent="0.2">
      <c r="A62" s="1">
        <v>38322</v>
      </c>
      <c r="B62" s="6">
        <f>[1]Quarterly!$B233</f>
        <v>15670.88</v>
      </c>
      <c r="C62">
        <f>[1]Quarterly!$C233</f>
        <v>1.0202081286209586E-2</v>
      </c>
      <c r="D62">
        <f>[2]Quarterly!$B233</f>
        <v>191.7</v>
      </c>
      <c r="E62">
        <f>[2]Quarterly!$C233</f>
        <v>1.0010537407797671E-2</v>
      </c>
      <c r="F62">
        <v>2.3229453377500583E-2</v>
      </c>
      <c r="G62">
        <f t="shared" si="0"/>
        <v>3.537630163708809E-2</v>
      </c>
      <c r="H62">
        <f>[14]Sheet1!$B9/100</f>
        <v>3.5941210000000001E-2</v>
      </c>
      <c r="I62">
        <v>-4.1600781532360998E-4</v>
      </c>
      <c r="J62">
        <f t="shared" si="7"/>
        <v>3.0050312682473157E-2</v>
      </c>
      <c r="K62" s="7">
        <f>[4]Hoja1!$B22</f>
        <v>126388.77332587373</v>
      </c>
      <c r="L62" s="7">
        <f>[4]Hoja1!$C22</f>
        <v>102682.04585298373</v>
      </c>
      <c r="M62" s="7">
        <f>[4]Hoja1!$D22</f>
        <v>22733.038976583837</v>
      </c>
      <c r="N62" s="7">
        <f>[4]Hoja1!$E22</f>
        <v>21274.403810789598</v>
      </c>
      <c r="O62" s="7">
        <f>[4]Hoja1!$F22</f>
        <v>19515.50511687477</v>
      </c>
      <c r="P62">
        <f>[5]Hoja1!$G22</f>
        <v>3.1872755765600225E-2</v>
      </c>
      <c r="Q62">
        <f>[5]Hoja1!$H22</f>
        <v>2.461395041123482E-2</v>
      </c>
      <c r="R62">
        <f>[5]Hoja1!$I22</f>
        <v>7.5683725968047622E-2</v>
      </c>
      <c r="S62">
        <f>[5]Hoja1!$J22</f>
        <v>1.2287334593572785E-2</v>
      </c>
      <c r="T62">
        <f>[5]Hoja1!$K22</f>
        <v>0.10088001717106665</v>
      </c>
      <c r="U62">
        <f>'[6]Inflation Quarterly and SA'!$F25</f>
        <v>56.459893140978998</v>
      </c>
      <c r="V62">
        <f t="shared" si="1"/>
        <v>1.0732050584025821E-2</v>
      </c>
      <c r="W62">
        <f>'[7]Inflation Quarterly and SA'!$C25</f>
        <v>9.2227008616108108E-3</v>
      </c>
      <c r="X62">
        <f>'[7]Inflation Quarterly and SA'!$D25</f>
        <v>6.3403465088536226E-3</v>
      </c>
      <c r="Y62">
        <f>'[7]Inflation Quarterly and SA'!$E25</f>
        <v>3.0498273749085536E-2</v>
      </c>
      <c r="Z62">
        <f>[8]Sheet1!$B21/100</f>
        <v>1.3475172685895931E-2</v>
      </c>
      <c r="AA62" s="4">
        <f>'[9]Final database'!$C29/100</f>
        <v>6.7173913043478264E-2</v>
      </c>
      <c r="AB62" s="10">
        <v>4.8714639305412699E-2</v>
      </c>
      <c r="AC62">
        <f>'[10]Final database'!$C25</f>
        <v>-3.6194602612104498E-2</v>
      </c>
      <c r="AD62">
        <f>'[10]Final database'!$B25</f>
        <v>2507.6541304347811</v>
      </c>
      <c r="AE62">
        <f t="shared" si="3"/>
        <v>1844.9906221618578</v>
      </c>
      <c r="AH62">
        <f>[13]Sheet1!$C22</f>
        <v>0</v>
      </c>
      <c r="AI62">
        <f>[11]Database!$B21/[11]Database!$B$2</f>
        <v>1.162599756647861</v>
      </c>
      <c r="AJ62">
        <f>[11]Database!$D21/[11]Database!$D$2/(D62/$D$43)</f>
        <v>0.95487324458235667</v>
      </c>
      <c r="AK62">
        <f t="shared" si="4"/>
        <v>0.84223491731965727</v>
      </c>
      <c r="AL62">
        <f>[11]Database!$H21/[11]Database!$H$2</f>
        <v>1.0637584486418683</v>
      </c>
      <c r="AM62">
        <f t="shared" si="2"/>
        <v>0.89624032712342128</v>
      </c>
      <c r="AN62">
        <f t="shared" si="5"/>
        <v>3.9026485900787611E-2</v>
      </c>
      <c r="AO62">
        <f t="shared" si="6"/>
        <v>-3.1040526408997016E-2</v>
      </c>
    </row>
    <row r="63" spans="1:41" x14ac:dyDescent="0.2">
      <c r="A63" s="1">
        <v>38412</v>
      </c>
      <c r="B63" s="6">
        <f>[1]Quarterly!$B234</f>
        <v>15844.727000000001</v>
      </c>
      <c r="C63">
        <f>[1]Quarterly!$C234</f>
        <v>1.1093633541958248E-2</v>
      </c>
      <c r="D63">
        <f>[2]Quarterly!$B234</f>
        <v>193.1</v>
      </c>
      <c r="E63">
        <f>[2]Quarterly!$C234</f>
        <v>7.3030777256128943E-3</v>
      </c>
      <c r="F63">
        <v>2.8270046374916844E-2</v>
      </c>
      <c r="G63">
        <f t="shared" si="0"/>
        <v>4.0416894634504347E-2</v>
      </c>
      <c r="H63">
        <f>[14]Sheet1!$B10/100</f>
        <v>3.3223220499999997E-2</v>
      </c>
      <c r="I63">
        <v>-6.9896566393605399E-4</v>
      </c>
      <c r="J63">
        <f t="shared" si="7"/>
        <v>2.9758730561592728E-2</v>
      </c>
      <c r="K63" s="7">
        <f>[4]Hoja1!$B23</f>
        <v>126308.91800000001</v>
      </c>
      <c r="L63" s="7">
        <f>[4]Hoja1!$C23</f>
        <v>102773.69518462699</v>
      </c>
      <c r="M63" s="7">
        <f>[4]Hoja1!$D23</f>
        <v>22716.296502553501</v>
      </c>
      <c r="N63" s="7">
        <f>[4]Hoja1!$E23</f>
        <v>21163.589581055799</v>
      </c>
      <c r="O63" s="7">
        <f>[4]Hoja1!$F23</f>
        <v>18654.7443786474</v>
      </c>
      <c r="P63">
        <f>[5]Hoja1!$G23</f>
        <v>-6.3182293626529162E-4</v>
      </c>
      <c r="Q63">
        <f>[5]Hoja1!$H23</f>
        <v>8.9255459298587247E-4</v>
      </c>
      <c r="R63">
        <f>[5]Hoja1!$I23</f>
        <v>-7.3648200082621074E-4</v>
      </c>
      <c r="S63">
        <f>[5]Hoja1!$J23</f>
        <v>-5.2088054132730655E-3</v>
      </c>
      <c r="T63">
        <f>[5]Hoja1!$K23</f>
        <v>-4.4106505728262357E-2</v>
      </c>
      <c r="U63">
        <f>'[6]Inflation Quarterly and SA'!$F26</f>
        <v>57.141141721512902</v>
      </c>
      <c r="V63">
        <f t="shared" si="1"/>
        <v>1.2066062166161684E-2</v>
      </c>
      <c r="W63">
        <f>'[7]Inflation Quarterly and SA'!$C26</f>
        <v>7.2091242589806814E-3</v>
      </c>
      <c r="X63">
        <f>'[7]Inflation Quarterly and SA'!$D26</f>
        <v>1.9254183138179171E-2</v>
      </c>
      <c r="Y63">
        <f>'[7]Inflation Quarterly and SA'!$E26</f>
        <v>1.987818849047529E-2</v>
      </c>
      <c r="Z63">
        <f>[8]Sheet1!$B22/100</f>
        <v>1.2272233373889163E-2</v>
      </c>
      <c r="AA63" s="4">
        <f>'[9]Final database'!$C30/100</f>
        <v>6.5000000000000002E-2</v>
      </c>
      <c r="AB63" s="10">
        <v>4.8714639305412699E-2</v>
      </c>
      <c r="AC63">
        <f>'[10]Final database'!$C26</f>
        <v>-6.1227439495124325E-2</v>
      </c>
      <c r="AD63">
        <f>'[10]Final database'!$B26</f>
        <v>2354.1168888888869</v>
      </c>
      <c r="AE63">
        <f t="shared" si="3"/>
        <v>1711.3769893313597</v>
      </c>
      <c r="AH63">
        <f>[13]Sheet1!$C23</f>
        <v>0</v>
      </c>
      <c r="AI63">
        <f>[11]Database!$B22/[11]Database!$B$2</f>
        <v>1.2771881706785662</v>
      </c>
      <c r="AJ63">
        <f>[11]Database!$D22/[11]Database!$D$2/(D63/$D$43)</f>
        <v>0.98056294113397835</v>
      </c>
      <c r="AK63">
        <f t="shared" si="4"/>
        <v>0.86792461387127895</v>
      </c>
      <c r="AL63">
        <f>[11]Database!$H22/[11]Database!$H$2</f>
        <v>1.0112559660140017</v>
      </c>
      <c r="AM63">
        <f t="shared" si="2"/>
        <v>0.84373784449555467</v>
      </c>
      <c r="AN63">
        <f t="shared" si="5"/>
        <v>3.0501818463400943E-2</v>
      </c>
      <c r="AO63">
        <f t="shared" si="6"/>
        <v>-5.8580808114692795E-2</v>
      </c>
    </row>
    <row r="64" spans="1:41" x14ac:dyDescent="0.2">
      <c r="A64" s="1">
        <v>38504</v>
      </c>
      <c r="B64" s="6">
        <f>[1]Quarterly!$B235</f>
        <v>15922.781999999999</v>
      </c>
      <c r="C64">
        <f>[1]Quarterly!$C235</f>
        <v>4.9262445481073058E-3</v>
      </c>
      <c r="D64">
        <f>[2]Quarterly!$B235</f>
        <v>193.7</v>
      </c>
      <c r="E64">
        <f>[2]Quarterly!$C235</f>
        <v>3.1071983428274663E-3</v>
      </c>
      <c r="F64">
        <v>3.1798432939297544E-2</v>
      </c>
      <c r="G64">
        <f t="shared" si="0"/>
        <v>4.394528119888505E-2</v>
      </c>
      <c r="H64">
        <f>[14]Sheet1!$B11/100</f>
        <v>3.5698703700000001E-2</v>
      </c>
      <c r="I64">
        <v>4.0930348614871704E-3</v>
      </c>
      <c r="J64">
        <f t="shared" si="7"/>
        <v>3.4696786471030361E-2</v>
      </c>
      <c r="K64" s="7">
        <f>[4]Hoja1!$B24</f>
        <v>128617.72440000001</v>
      </c>
      <c r="L64" s="7">
        <f>[4]Hoja1!$C24</f>
        <v>104851.508864102</v>
      </c>
      <c r="M64" s="7">
        <f>[4]Hoja1!$D24</f>
        <v>20591.790087075598</v>
      </c>
      <c r="N64" s="7">
        <f>[4]Hoja1!$E24</f>
        <v>22682.503710825898</v>
      </c>
      <c r="O64" s="7">
        <f>[4]Hoja1!$F24</f>
        <v>19688.517163482698</v>
      </c>
      <c r="P64">
        <f>[5]Hoja1!$G24</f>
        <v>1.8279045031483809E-2</v>
      </c>
      <c r="Q64">
        <f>[5]Hoja1!$H24</f>
        <v>2.0217368615017106E-2</v>
      </c>
      <c r="R64">
        <f>[5]Hoja1!$I24</f>
        <v>-9.3523449794692182E-2</v>
      </c>
      <c r="S64">
        <f>[5]Hoja1!$J24</f>
        <v>7.1770156189842504E-2</v>
      </c>
      <c r="T64">
        <f>[5]Hoja1!$K24</f>
        <v>5.5416078818993464E-2</v>
      </c>
      <c r="U64">
        <f>'[6]Inflation Quarterly and SA'!$F27</f>
        <v>57.838325972905203</v>
      </c>
      <c r="V64">
        <f t="shared" si="1"/>
        <v>1.2201090674564208E-2</v>
      </c>
      <c r="W64">
        <f>'[7]Inflation Quarterly and SA'!$C27</f>
        <v>9.0628260343166289E-3</v>
      </c>
      <c r="X64">
        <f>'[7]Inflation Quarterly and SA'!$D27</f>
        <v>1.8420310390337757E-2</v>
      </c>
      <c r="Y64">
        <f>'[7]Inflation Quarterly and SA'!$E27</f>
        <v>1.5988743290445973E-2</v>
      </c>
      <c r="Z64">
        <f>[8]Sheet1!$B23/100</f>
        <v>1.2272233373889163E-2</v>
      </c>
      <c r="AA64" s="4">
        <f>'[9]Final database'!$C31/100</f>
        <v>6.5000000000000002E-2</v>
      </c>
      <c r="AB64" s="10">
        <v>4.8714639305412699E-2</v>
      </c>
      <c r="AC64">
        <f>'[10]Final database'!$C27</f>
        <v>-5.7468034805314705E-3</v>
      </c>
      <c r="AD64">
        <f>'[10]Final database'!$B27</f>
        <v>2340.5882417582425</v>
      </c>
      <c r="AE64">
        <f t="shared" si="3"/>
        <v>1681.0316228355427</v>
      </c>
      <c r="AH64">
        <f>[13]Sheet1!$C24</f>
        <v>0</v>
      </c>
      <c r="AI64">
        <f>[11]Database!$B23/[11]Database!$B$2</f>
        <v>1.3296798767095452</v>
      </c>
      <c r="AJ64">
        <f>[11]Database!$D23/[11]Database!$D$2/(D64/$D$43)</f>
        <v>1.0284129671837572</v>
      </c>
      <c r="AK64">
        <f t="shared" si="4"/>
        <v>0.91577463992105779</v>
      </c>
      <c r="AL64">
        <f>[11]Database!$H23/[11]Database!$H$2</f>
        <v>0.9796600820356538</v>
      </c>
      <c r="AM64">
        <f t="shared" si="2"/>
        <v>0.81214196051720677</v>
      </c>
      <c r="AN64">
        <f t="shared" si="5"/>
        <v>5.5131546317541691E-2</v>
      </c>
      <c r="AO64">
        <f t="shared" si="6"/>
        <v>-3.7447513092455975E-2</v>
      </c>
    </row>
    <row r="65" spans="1:41" x14ac:dyDescent="0.2">
      <c r="A65" s="1">
        <v>38596</v>
      </c>
      <c r="B65" s="6">
        <f>[1]Quarterly!$B236</f>
        <v>16047.587</v>
      </c>
      <c r="C65">
        <f>[1]Quarterly!$C236</f>
        <v>7.8381403450729081E-3</v>
      </c>
      <c r="D65">
        <f>[2]Quarterly!$B236</f>
        <v>198.8</v>
      </c>
      <c r="E65">
        <f>[2]Quarterly!$C236</f>
        <v>2.6329375322664106E-2</v>
      </c>
      <c r="F65">
        <v>3.7819900614735419E-2</v>
      </c>
      <c r="G65">
        <f t="shared" si="0"/>
        <v>4.9966748874322925E-2</v>
      </c>
      <c r="H65">
        <f>[14]Sheet1!$B12/100</f>
        <v>2.5924537800000001E-2</v>
      </c>
      <c r="I65">
        <v>-3.5009293345243499E-3</v>
      </c>
      <c r="J65">
        <f t="shared" si="7"/>
        <v>2.6871365840288597E-2</v>
      </c>
      <c r="K65" s="7">
        <f>[4]Hoja1!$B25</f>
        <v>128681.1914</v>
      </c>
      <c r="L65" s="7">
        <f>[4]Hoja1!$C25</f>
        <v>104977.80926670499</v>
      </c>
      <c r="M65" s="7">
        <f>[4]Hoja1!$D25</f>
        <v>20539.3883065552</v>
      </c>
      <c r="N65" s="7">
        <f>[4]Hoja1!$E25</f>
        <v>22383.9479895652</v>
      </c>
      <c r="O65" s="7">
        <f>[4]Hoja1!$F25</f>
        <v>19748.601679514999</v>
      </c>
      <c r="P65">
        <f>[5]Hoja1!$G25</f>
        <v>4.9345453976945564E-4</v>
      </c>
      <c r="Q65">
        <f>[5]Hoja1!$H25</f>
        <v>1.2045644738092331E-3</v>
      </c>
      <c r="R65">
        <f>[5]Hoja1!$I25</f>
        <v>-2.5447899526369611E-3</v>
      </c>
      <c r="S65">
        <f>[5]Hoja1!$J25</f>
        <v>-1.3162379473929176E-2</v>
      </c>
      <c r="T65">
        <f>[5]Hoja1!$K25</f>
        <v>3.0517542552033206E-3</v>
      </c>
      <c r="U65">
        <f>'[6]Inflation Quarterly and SA'!$F28</f>
        <v>58.648548441530501</v>
      </c>
      <c r="V65">
        <f t="shared" si="1"/>
        <v>1.4008401090392031E-2</v>
      </c>
      <c r="W65">
        <f>'[7]Inflation Quarterly and SA'!$C28</f>
        <v>1.0277283714256402E-2</v>
      </c>
      <c r="X65">
        <f>'[7]Inflation Quarterly and SA'!$D28</f>
        <v>2.0275504395399713E-2</v>
      </c>
      <c r="Y65">
        <f>'[7]Inflation Quarterly and SA'!$E28</f>
        <v>1.2386932864619338E-2</v>
      </c>
      <c r="Z65">
        <f>[8]Sheet1!$B24/100</f>
        <v>1.2272233373889163E-2</v>
      </c>
      <c r="AA65" s="4">
        <f>'[9]Final database'!$C32/100</f>
        <v>6.4347826086956522E-2</v>
      </c>
      <c r="AB65" s="10">
        <v>4.8714639305412699E-2</v>
      </c>
      <c r="AC65">
        <f>'[10]Final database'!$C28</f>
        <v>-1.3716814900843088E-2</v>
      </c>
      <c r="AD65">
        <f>'[10]Final database'!$B28</f>
        <v>2308.4828260869549</v>
      </c>
      <c r="AE65">
        <f t="shared" si="3"/>
        <v>1635.0685274794353</v>
      </c>
      <c r="AH65">
        <f>[13]Sheet1!$C25</f>
        <v>0</v>
      </c>
      <c r="AI65">
        <f>[11]Database!$B24/[11]Database!$B$2</f>
        <v>1.3882111247614493</v>
      </c>
      <c r="AJ65">
        <f>[11]Database!$D24/[11]Database!$D$2/(D65/$D$43)</f>
        <v>1.0765605984054034</v>
      </c>
      <c r="AK65">
        <f t="shared" si="4"/>
        <v>0.96392227114270401</v>
      </c>
      <c r="AL65">
        <f>[11]Database!$H24/[11]Database!$H$2</f>
        <v>0.94791503830284329</v>
      </c>
      <c r="AM65">
        <f t="shared" si="2"/>
        <v>0.78039691678439627</v>
      </c>
      <c r="AN65">
        <f t="shared" si="5"/>
        <v>5.2575851222301351E-2</v>
      </c>
      <c r="AO65">
        <f t="shared" si="6"/>
        <v>-3.9088047750412858E-2</v>
      </c>
    </row>
    <row r="66" spans="1:41" x14ac:dyDescent="0.2">
      <c r="A66" s="1">
        <v>38687</v>
      </c>
      <c r="B66" s="6">
        <f>[1]Quarterly!$B237</f>
        <v>16136.734</v>
      </c>
      <c r="C66">
        <f>[1]Quarterly!$C237</f>
        <v>5.5551653965173475E-3</v>
      </c>
      <c r="D66">
        <f>[2]Quarterly!$B237</f>
        <v>198.1</v>
      </c>
      <c r="E66">
        <f>[2]Quarterly!$C237</f>
        <v>-3.5211267605634866E-3</v>
      </c>
      <c r="F66">
        <v>4.29628609710139E-2</v>
      </c>
      <c r="G66">
        <f t="shared" si="0"/>
        <v>5.5109709230601406E-2</v>
      </c>
      <c r="H66">
        <f>[14]Sheet1!$B13/100</f>
        <v>2.0273133200000001E-2</v>
      </c>
      <c r="I66">
        <v>-7.12880849422955E-3</v>
      </c>
      <c r="J66">
        <f t="shared" si="7"/>
        <v>2.3132912551674822E-2</v>
      </c>
      <c r="K66" s="7">
        <f>[4]Hoja1!$B26</f>
        <v>131245.1661</v>
      </c>
      <c r="L66" s="7">
        <f>[4]Hoja1!$C26</f>
        <v>106473.98669292001</v>
      </c>
      <c r="M66" s="7">
        <f>[4]Hoja1!$D26</f>
        <v>22090.525072132899</v>
      </c>
      <c r="N66" s="7">
        <f>[4]Hoja1!$E26</f>
        <v>21894.958734173</v>
      </c>
      <c r="O66" s="7">
        <f>[4]Hoja1!$F26</f>
        <v>20616.136834044799</v>
      </c>
      <c r="P66">
        <f>[5]Hoja1!$G26</f>
        <v>1.9925015241971211E-2</v>
      </c>
      <c r="Q66">
        <f>[5]Hoja1!$H26</f>
        <v>1.4252320911116056E-2</v>
      </c>
      <c r="R66">
        <f>[5]Hoja1!$I26</f>
        <v>7.5520105196251075E-2</v>
      </c>
      <c r="S66">
        <f>[5]Hoja1!$J26</f>
        <v>-2.1845532147418911E-2</v>
      </c>
      <c r="T66">
        <f>[5]Hoja1!$K26</f>
        <v>4.392894082367782E-2</v>
      </c>
      <c r="U66">
        <f>'[6]Inflation Quarterly and SA'!$F29</f>
        <v>59.175705527402002</v>
      </c>
      <c r="V66">
        <f t="shared" si="1"/>
        <v>8.9884080660078691E-3</v>
      </c>
      <c r="W66">
        <f>'[7]Inflation Quarterly and SA'!$C29</f>
        <v>9.3460350078411469E-3</v>
      </c>
      <c r="X66">
        <f>'[7]Inflation Quarterly and SA'!$D29</f>
        <v>8.9994003039699511E-3</v>
      </c>
      <c r="Y66">
        <f>'[7]Inflation Quarterly and SA'!$E29</f>
        <v>1.3884767258162345E-2</v>
      </c>
      <c r="Z66">
        <f>[8]Sheet1!$B25/100</f>
        <v>1.2272233373889163E-2</v>
      </c>
      <c r="AA66" s="4">
        <f>'[9]Final database'!$C33/100</f>
        <v>0.06</v>
      </c>
      <c r="AB66" s="10">
        <v>4.8714639305412699E-2</v>
      </c>
      <c r="AC66">
        <f>'[10]Final database'!$C29</f>
        <v>-1.0732156947424243E-2</v>
      </c>
      <c r="AD66">
        <f>'[10]Final database'!$B29</f>
        <v>2283.7078260869562</v>
      </c>
      <c r="AE66">
        <f t="shared" si="3"/>
        <v>1603.1112969108701</v>
      </c>
      <c r="AH66">
        <f>[13]Sheet1!$C26</f>
        <v>0</v>
      </c>
      <c r="AI66">
        <f>[11]Database!$B25/[11]Database!$B$2</f>
        <v>1.2566487527698817</v>
      </c>
      <c r="AJ66">
        <f>[11]Database!$D25/[11]Database!$D$2/(D66/$D$43)</f>
        <v>1.0162583969343841</v>
      </c>
      <c r="AK66">
        <f t="shared" si="4"/>
        <v>0.90362006967168473</v>
      </c>
      <c r="AL66">
        <f>[11]Database!$H25/[11]Database!$H$2</f>
        <v>0.95565134597629997</v>
      </c>
      <c r="AM66">
        <f t="shared" si="2"/>
        <v>0.78813322445785294</v>
      </c>
      <c r="AN66">
        <f t="shared" si="5"/>
        <v>-6.2559195151215552E-2</v>
      </c>
      <c r="AO66">
        <f t="shared" si="6"/>
        <v>9.9132986139078838E-3</v>
      </c>
    </row>
    <row r="67" spans="1:41" x14ac:dyDescent="0.2">
      <c r="A67" s="1">
        <v>38777</v>
      </c>
      <c r="B67" s="6">
        <f>[1]Quarterly!$B238</f>
        <v>16353.834999999999</v>
      </c>
      <c r="C67">
        <f>[1]Quarterly!$C238</f>
        <v>1.3453837684874737E-2</v>
      </c>
      <c r="D67">
        <f>[2]Quarterly!$B238</f>
        <v>199.7</v>
      </c>
      <c r="E67">
        <f>[2]Quarterly!$C238</f>
        <v>8.0767289247853924E-3</v>
      </c>
      <c r="F67">
        <v>4.6349190921195493E-2</v>
      </c>
      <c r="G67">
        <f t="shared" si="0"/>
        <v>5.8496039180782999E-2</v>
      </c>
      <c r="H67">
        <f>[14]Sheet1!$B14/100</f>
        <v>1.3233812599999999E-2</v>
      </c>
      <c r="I67">
        <v>-1.23194507790532E-2</v>
      </c>
      <c r="J67">
        <f t="shared" si="7"/>
        <v>1.7784064680651968E-2</v>
      </c>
      <c r="K67" s="7">
        <f>[4]Hoja1!$B27</f>
        <v>134086.0785</v>
      </c>
      <c r="L67" s="7">
        <f>[4]Hoja1!$C27</f>
        <v>108783.249566643</v>
      </c>
      <c r="M67" s="7">
        <f>[4]Hoja1!$D27</f>
        <v>24171.67856792</v>
      </c>
      <c r="N67" s="7">
        <f>[4]Hoja1!$E27</f>
        <v>23605.368576503301</v>
      </c>
      <c r="O67" s="7">
        <f>[4]Hoja1!$F27</f>
        <v>21481.688710480499</v>
      </c>
      <c r="P67">
        <f>[5]Hoja1!$G27</f>
        <v>2.1645844067395448E-2</v>
      </c>
      <c r="Q67">
        <f>[5]Hoja1!$H27</f>
        <v>2.1688517030766352E-2</v>
      </c>
      <c r="R67">
        <f>[5]Hoja1!$I27</f>
        <v>9.4210232169287256E-2</v>
      </c>
      <c r="S67">
        <f>[5]Hoja1!$J27</f>
        <v>7.8118888603372572E-2</v>
      </c>
      <c r="T67">
        <f>[5]Hoja1!$K27</f>
        <v>4.1984193421066074E-2</v>
      </c>
      <c r="U67">
        <f>'[6]Inflation Quarterly and SA'!$F30</f>
        <v>59.507287057037303</v>
      </c>
      <c r="V67">
        <f t="shared" si="1"/>
        <v>5.6033388479290736E-3</v>
      </c>
      <c r="W67">
        <f>'[7]Inflation Quarterly and SA'!$C30</f>
        <v>7.4594725796461869E-3</v>
      </c>
      <c r="X67">
        <f>'[7]Inflation Quarterly and SA'!$D30</f>
        <v>4.083177543820371E-3</v>
      </c>
      <c r="Y67">
        <f>'[7]Inflation Quarterly and SA'!$E30</f>
        <v>-6.5329538292646649E-4</v>
      </c>
      <c r="Z67">
        <f>[8]Sheet1!$B26/100</f>
        <v>1.1064989129971003E-2</v>
      </c>
      <c r="AA67" s="4">
        <f>'[9]Final database'!$C34/100</f>
        <v>0.06</v>
      </c>
      <c r="AB67" s="10">
        <v>4.8714639305412699E-2</v>
      </c>
      <c r="AC67">
        <f>'[10]Final database'!$C30</f>
        <v>-8.5999731938595225E-3</v>
      </c>
      <c r="AD67">
        <f>'[10]Final database'!$B30</f>
        <v>2264.0680000000011</v>
      </c>
      <c r="AE67">
        <f t="shared" si="3"/>
        <v>1580.4686811715198</v>
      </c>
      <c r="AH67">
        <f>[13]Sheet1!$C27</f>
        <v>0</v>
      </c>
      <c r="AI67">
        <f>[11]Database!$B26/[11]Database!$B$2</f>
        <v>1.3415099048444101</v>
      </c>
      <c r="AJ67">
        <f>[11]Database!$D26/[11]Database!$D$2/(D67/$D$43)</f>
        <v>1.0518134583230154</v>
      </c>
      <c r="AK67">
        <f t="shared" si="4"/>
        <v>0.93917513106031603</v>
      </c>
      <c r="AL67">
        <f>[11]Database!$H26/[11]Database!$H$2</f>
        <v>0.95057355990604886</v>
      </c>
      <c r="AM67">
        <f t="shared" si="2"/>
        <v>0.78305543838760183</v>
      </c>
      <c r="AN67">
        <f t="shared" si="5"/>
        <v>3.9347356905817366E-2</v>
      </c>
      <c r="AO67">
        <f t="shared" si="6"/>
        <v>-6.4428016897067897E-3</v>
      </c>
    </row>
    <row r="68" spans="1:41" x14ac:dyDescent="0.2">
      <c r="A68" s="1">
        <v>38869</v>
      </c>
      <c r="B68" s="6">
        <f>[1]Quarterly!$B239</f>
        <v>16396.151000000002</v>
      </c>
      <c r="C68">
        <f>[1]Quarterly!$C239</f>
        <v>2.5875276349553999E-3</v>
      </c>
      <c r="D68">
        <f>[2]Quarterly!$B239</f>
        <v>201.8</v>
      </c>
      <c r="E68">
        <f>[2]Quarterly!$C239</f>
        <v>1.0515773660490835E-2</v>
      </c>
      <c r="F68">
        <v>5.0799559207549756E-2</v>
      </c>
      <c r="G68">
        <f t="shared" ref="G68:G131" si="8">F68-AVERAGE($F$43:$F$122)+0.02459</f>
        <v>6.2946407467137255E-2</v>
      </c>
      <c r="H68">
        <f>[14]Sheet1!$B15/100</f>
        <v>1.58578581E-2</v>
      </c>
      <c r="I68">
        <v>-8.0352928451112894E-3</v>
      </c>
      <c r="J68">
        <f t="shared" si="7"/>
        <v>2.2198799464262509E-2</v>
      </c>
      <c r="K68" s="7">
        <f>[4]Hoja1!$B28</f>
        <v>135785.70420000001</v>
      </c>
      <c r="L68" s="7">
        <f>[4]Hoja1!$C28</f>
        <v>110837.102604691</v>
      </c>
      <c r="M68" s="7">
        <f>[4]Hoja1!$D28</f>
        <v>24332.165366888101</v>
      </c>
      <c r="N68" s="7">
        <f>[4]Hoja1!$E28</f>
        <v>23961.9881098144</v>
      </c>
      <c r="O68" s="7">
        <f>[4]Hoja1!$F28</f>
        <v>23156.0995198499</v>
      </c>
      <c r="P68">
        <f>[5]Hoja1!$G28</f>
        <v>1.2675631348261218E-2</v>
      </c>
      <c r="Q68">
        <f>[5]Hoja1!$H28</f>
        <v>1.8880232445986689E-2</v>
      </c>
      <c r="R68">
        <f>[5]Hoja1!$I28</f>
        <v>6.6394561104703431E-3</v>
      </c>
      <c r="S68">
        <f>[5]Hoja1!$J28</f>
        <v>1.5107560475292825E-2</v>
      </c>
      <c r="T68">
        <f>[5]Hoja1!$K28</f>
        <v>7.7945958157027428E-2</v>
      </c>
      <c r="U68">
        <f>'[6]Inflation Quarterly and SA'!$F31</f>
        <v>60.1443075254479</v>
      </c>
      <c r="V68">
        <f t="shared" si="1"/>
        <v>1.0704915312304886E-2</v>
      </c>
      <c r="W68">
        <f>'[7]Inflation Quarterly and SA'!$C31</f>
        <v>9.4589990659890155E-3</v>
      </c>
      <c r="X68">
        <f>'[7]Inflation Quarterly and SA'!$D31</f>
        <v>1.2429943418348799E-2</v>
      </c>
      <c r="Y68">
        <f>'[7]Inflation Quarterly and SA'!$E31</f>
        <v>1.3193361462017661E-2</v>
      </c>
      <c r="Z68">
        <f>[8]Sheet1!$B27/100</f>
        <v>1.1064989129971003E-2</v>
      </c>
      <c r="AA68" s="4">
        <f>'[9]Final database'!$C35/100</f>
        <v>6.1923076923076928E-2</v>
      </c>
      <c r="AB68" s="10">
        <v>4.8714639305412699E-2</v>
      </c>
      <c r="AC68">
        <f>'[10]Final database'!$C31</f>
        <v>7.410890679767701E-2</v>
      </c>
      <c r="AD68">
        <f>'[10]Final database'!$B31</f>
        <v>2431.8556043956041</v>
      </c>
      <c r="AE68">
        <f t="shared" si="3"/>
        <v>1679.6153473108966</v>
      </c>
      <c r="AH68">
        <f>[13]Sheet1!$C28</f>
        <v>0</v>
      </c>
      <c r="AI68">
        <f>[11]Database!$B27/[11]Database!$B$2</f>
        <v>1.386283786006089</v>
      </c>
      <c r="AJ68">
        <f>[11]Database!$D27/[11]Database!$D$2/(D68/$D$43)</f>
        <v>1.127777168075162</v>
      </c>
      <c r="AK68">
        <f t="shared" si="4"/>
        <v>1.0151388408124626</v>
      </c>
      <c r="AL68">
        <f>[11]Database!$H27/[11]Database!$H$2</f>
        <v>1.0416793033598166</v>
      </c>
      <c r="AM68">
        <f t="shared" si="2"/>
        <v>0.87416118184136959</v>
      </c>
      <c r="AN68">
        <f t="shared" si="5"/>
        <v>8.088343402618059E-2</v>
      </c>
      <c r="AO68">
        <f t="shared" si="6"/>
        <v>0.11634647942853782</v>
      </c>
    </row>
    <row r="69" spans="1:41" x14ac:dyDescent="0.2">
      <c r="A69" s="1">
        <v>38961</v>
      </c>
      <c r="B69" s="6">
        <f>[1]Quarterly!$B240</f>
        <v>16420.738000000001</v>
      </c>
      <c r="C69">
        <f>[1]Quarterly!$C240</f>
        <v>1.499559256315619E-3</v>
      </c>
      <c r="D69">
        <f>[2]Quarterly!$B240</f>
        <v>202.8</v>
      </c>
      <c r="E69">
        <f>[2]Quarterly!$C240</f>
        <v>4.9554013875123815E-3</v>
      </c>
      <c r="F69">
        <v>5.1944879471119233E-2</v>
      </c>
      <c r="G69">
        <f t="shared" si="8"/>
        <v>6.4091727730706732E-2</v>
      </c>
      <c r="H69">
        <f>[14]Sheet1!$B16/100</f>
        <v>1.46886842E-2</v>
      </c>
      <c r="I69">
        <v>-7.7389356917827801E-3</v>
      </c>
      <c r="J69">
        <f t="shared" si="7"/>
        <v>2.2504189287267273E-2</v>
      </c>
      <c r="K69" s="7">
        <f>[4]Hoja1!$B29</f>
        <v>138547.99369999999</v>
      </c>
      <c r="L69" s="7">
        <f>[4]Hoja1!$C29</f>
        <v>112001.79765628801</v>
      </c>
      <c r="M69" s="7">
        <f>[4]Hoja1!$D29</f>
        <v>25832.851795316401</v>
      </c>
      <c r="N69" s="7">
        <f>[4]Hoja1!$E29</f>
        <v>24170.0064789635</v>
      </c>
      <c r="O69" s="7">
        <f>[4]Hoja1!$F29</f>
        <v>24062.2933569335</v>
      </c>
      <c r="P69">
        <f>[5]Hoja1!$G29</f>
        <v>2.0343006771400551E-2</v>
      </c>
      <c r="Q69">
        <f>[5]Hoja1!$H29</f>
        <v>1.0508169414631618E-2</v>
      </c>
      <c r="R69">
        <f>[5]Hoja1!$I29</f>
        <v>6.167500531911041E-2</v>
      </c>
      <c r="S69">
        <f>[5]Hoja1!$J29</f>
        <v>8.6811815528737846E-3</v>
      </c>
      <c r="T69">
        <f>[5]Hoja1!$K29</f>
        <v>3.9134131216995049E-2</v>
      </c>
      <c r="U69">
        <f>'[6]Inflation Quarterly and SA'!$F32</f>
        <v>61.324914773401403</v>
      </c>
      <c r="V69">
        <f t="shared" si="1"/>
        <v>1.9629575873892469E-2</v>
      </c>
      <c r="W69">
        <f>'[7]Inflation Quarterly and SA'!$C32</f>
        <v>1.0168765144588976E-2</v>
      </c>
      <c r="X69">
        <f>'[7]Inflation Quarterly and SA'!$D32</f>
        <v>3.4288968955544119E-2</v>
      </c>
      <c r="Y69">
        <f>'[7]Inflation Quarterly and SA'!$E32</f>
        <v>2.8152132127037266E-2</v>
      </c>
      <c r="Z69">
        <f>[8]Sheet1!$B28/100</f>
        <v>1.1064989129971003E-2</v>
      </c>
      <c r="AA69" s="4">
        <f>'[9]Final database'!$C36/100</f>
        <v>6.6086956521739126E-2</v>
      </c>
      <c r="AB69" s="10">
        <v>4.8714639305412699E-2</v>
      </c>
      <c r="AC69">
        <f>'[10]Final database'!$C32</f>
        <v>9.5509637569057837E-4</v>
      </c>
      <c r="AD69">
        <f>'[10]Final database'!$B32</f>
        <v>2434.1782608695653</v>
      </c>
      <c r="AE69">
        <f t="shared" si="3"/>
        <v>1648.8532518299571</v>
      </c>
      <c r="AH69">
        <f>[13]Sheet1!$C29</f>
        <v>0</v>
      </c>
      <c r="AI69">
        <f>[11]Database!$B28/[11]Database!$B$2</f>
        <v>1.309347732581887</v>
      </c>
      <c r="AJ69">
        <f>[11]Database!$D28/[11]Database!$D$2/(D69/$D$43)</f>
        <v>1.1322236152034242</v>
      </c>
      <c r="AK69">
        <f t="shared" si="4"/>
        <v>1.0195852879407248</v>
      </c>
      <c r="AL69">
        <f>[11]Database!$H28/[11]Database!$H$2</f>
        <v>1.0664854924473757</v>
      </c>
      <c r="AM69">
        <f t="shared" si="2"/>
        <v>0.89896737092892864</v>
      </c>
      <c r="AN69">
        <f t="shared" si="5"/>
        <v>4.3801369325042749E-3</v>
      </c>
      <c r="AO69">
        <f t="shared" si="6"/>
        <v>2.8377134106214008E-2</v>
      </c>
    </row>
    <row r="70" spans="1:41" x14ac:dyDescent="0.2">
      <c r="A70" s="1">
        <v>39052</v>
      </c>
      <c r="B70" s="6">
        <f>[1]Quarterly!$B241</f>
        <v>16561.866000000002</v>
      </c>
      <c r="C70">
        <f>[1]Quarterly!$C241</f>
        <v>8.5944980061187781E-3</v>
      </c>
      <c r="D70">
        <f>[2]Quarterly!$B241</f>
        <v>203.1</v>
      </c>
      <c r="E70">
        <f>[2]Quarterly!$C241</f>
        <v>1.4792899408282434E-3</v>
      </c>
      <c r="F70">
        <v>5.1496564517588252E-2</v>
      </c>
      <c r="G70">
        <f t="shared" si="8"/>
        <v>6.3643412777175751E-2</v>
      </c>
      <c r="H70">
        <f>[14]Sheet1!$B17/100</f>
        <v>1.22394919E-2</v>
      </c>
      <c r="I70">
        <v>-8.9181732604185198E-3</v>
      </c>
      <c r="J70">
        <f t="shared" si="7"/>
        <v>2.1289009736777054E-2</v>
      </c>
      <c r="K70" s="7">
        <f>[4]Hoja1!$B30</f>
        <v>141015.2236</v>
      </c>
      <c r="L70" s="7">
        <f>[4]Hoja1!$C30</f>
        <v>113320.85017237801</v>
      </c>
      <c r="M70" s="7">
        <f>[4]Hoja1!$D30</f>
        <v>27733.304269875502</v>
      </c>
      <c r="N70" s="7">
        <f>[4]Hoja1!$E30</f>
        <v>24775.636834718702</v>
      </c>
      <c r="O70" s="7">
        <f>[4]Hoja1!$F30</f>
        <v>23924.918412736199</v>
      </c>
      <c r="P70">
        <f>[5]Hoja1!$G30</f>
        <v>1.7807763462402315E-2</v>
      </c>
      <c r="Q70">
        <f>[5]Hoja1!$H30</f>
        <v>1.1777065580125035E-2</v>
      </c>
      <c r="R70">
        <f>[5]Hoja1!$I30</f>
        <v>7.356727354831416E-2</v>
      </c>
      <c r="S70">
        <f>[5]Hoja1!$J30</f>
        <v>2.5057103575140349E-2</v>
      </c>
      <c r="T70">
        <f>[5]Hoja1!$K30</f>
        <v>-5.7091376187431431E-3</v>
      </c>
      <c r="U70">
        <f>'[6]Inflation Quarterly and SA'!$F33</f>
        <v>61.810138752372197</v>
      </c>
      <c r="V70">
        <f t="shared" si="1"/>
        <v>7.9123465684987071E-3</v>
      </c>
      <c r="W70">
        <f>'[7]Inflation Quarterly and SA'!$C33</f>
        <v>9.6034868744545587E-3</v>
      </c>
      <c r="X70">
        <f>'[7]Inflation Quarterly and SA'!$D33</f>
        <v>4.6288033229069381E-3</v>
      </c>
      <c r="Y70">
        <f>'[7]Inflation Quarterly and SA'!$E33</f>
        <v>1.3165516070472449E-2</v>
      </c>
      <c r="Z70">
        <f>[8]Sheet1!$B29/100</f>
        <v>1.1064989129971003E-2</v>
      </c>
      <c r="AA70" s="4">
        <f>'[9]Final database'!$C37/100</f>
        <v>7.2065217391304351E-2</v>
      </c>
      <c r="AB70" s="10">
        <v>4.8714639305412699E-2</v>
      </c>
      <c r="AC70">
        <f>'[10]Final database'!$C33</f>
        <v>-5.3288673438585232E-2</v>
      </c>
      <c r="AD70">
        <f>'[10]Final database'!$B33</f>
        <v>2304.4641304347838</v>
      </c>
      <c r="AE70">
        <f t="shared" si="3"/>
        <v>1548.7339297504629</v>
      </c>
      <c r="AH70">
        <f>[13]Sheet1!$C30</f>
        <v>0</v>
      </c>
      <c r="AI70">
        <f>[11]Database!$B29/[11]Database!$B$2</f>
        <v>1.3395496264269291</v>
      </c>
      <c r="AJ70">
        <f>[11]Database!$D29/[11]Database!$D$2/(D70/$D$43)</f>
        <v>1.0927774897424396</v>
      </c>
      <c r="AK70">
        <f t="shared" si="4"/>
        <v>0.9801391624797402</v>
      </c>
      <c r="AL70">
        <f>[11]Database!$H29/[11]Database!$H$2</f>
        <v>1.0116700716574833</v>
      </c>
      <c r="AM70">
        <f t="shared" si="2"/>
        <v>0.84415195013903632</v>
      </c>
      <c r="AN70">
        <f t="shared" si="5"/>
        <v>-3.868840196846568E-2</v>
      </c>
      <c r="AO70">
        <f t="shared" si="6"/>
        <v>-6.0975984849427789E-2</v>
      </c>
    </row>
    <row r="71" spans="1:41" x14ac:dyDescent="0.2">
      <c r="A71" s="1">
        <v>39142</v>
      </c>
      <c r="B71" s="6">
        <f>[1]Quarterly!$B242</f>
        <v>16611.689999999999</v>
      </c>
      <c r="C71">
        <f>[1]Quarterly!$C242</f>
        <v>3.0083566670564554E-3</v>
      </c>
      <c r="D71">
        <f>[2]Quarterly!$B242</f>
        <v>205.28800000000001</v>
      </c>
      <c r="E71">
        <f>[2]Quarterly!$C242</f>
        <v>1.0773018217626884E-2</v>
      </c>
      <c r="F71">
        <v>5.1506833769207221E-2</v>
      </c>
      <c r="G71">
        <f t="shared" si="8"/>
        <v>6.365368202879472E-2</v>
      </c>
      <c r="H71">
        <f>[14]Sheet1!$B18/100</f>
        <v>1.0711517100000002E-2</v>
      </c>
      <c r="I71">
        <v>-9.3679286575619608E-3</v>
      </c>
      <c r="J71">
        <f t="shared" si="7"/>
        <v>2.0825546244884086E-2</v>
      </c>
      <c r="K71" s="7">
        <f>[4]Hoja1!$B31</f>
        <v>143182.7445</v>
      </c>
      <c r="L71" s="7">
        <f>[4]Hoja1!$C31</f>
        <v>115247.29671286</v>
      </c>
      <c r="M71" s="7">
        <f>[4]Hoja1!$D31</f>
        <v>30715.8050289153</v>
      </c>
      <c r="N71" s="7">
        <f>[4]Hoja1!$E31</f>
        <v>23894.915353021399</v>
      </c>
      <c r="O71" s="7">
        <f>[4]Hoja1!$F31</f>
        <v>24742.867051738402</v>
      </c>
      <c r="P71">
        <f>[5]Hoja1!$G31</f>
        <v>1.5370829082598458E-2</v>
      </c>
      <c r="Q71">
        <f>[5]Hoja1!$H31</f>
        <v>1.6999930176587741E-2</v>
      </c>
      <c r="R71">
        <f>[5]Hoja1!$I31</f>
        <v>0.10754220737697873</v>
      </c>
      <c r="S71">
        <f>[5]Hoja1!$J31</f>
        <v>-3.5547884705152244E-2</v>
      </c>
      <c r="T71">
        <f>[5]Hoja1!$K31</f>
        <v>3.4188147474173869E-2</v>
      </c>
      <c r="U71">
        <f>'[6]Inflation Quarterly and SA'!$F34</f>
        <v>62.957522415611997</v>
      </c>
      <c r="V71">
        <f t="shared" si="1"/>
        <v>1.8563033288705677E-2</v>
      </c>
      <c r="W71">
        <f>'[7]Inflation Quarterly and SA'!$C34</f>
        <v>1.0244187498441359E-2</v>
      </c>
      <c r="X71">
        <f>'[7]Inflation Quarterly and SA'!$D34</f>
        <v>4.009657208016959E-2</v>
      </c>
      <c r="Y71">
        <f>'[7]Inflation Quarterly and SA'!$E34</f>
        <v>1.4799716176046473E-2</v>
      </c>
      <c r="Z71">
        <f>[8]Sheet1!$B30/100</f>
        <v>9.8534082775143528E-3</v>
      </c>
      <c r="AA71" s="4">
        <f>'[9]Final database'!$C38/100</f>
        <v>7.7833333333333338E-2</v>
      </c>
      <c r="AB71" s="10">
        <v>4.8714639305412699E-2</v>
      </c>
      <c r="AC71">
        <f>'[10]Final database'!$C34</f>
        <v>-3.5772942906498684E-2</v>
      </c>
      <c r="AD71">
        <f>'[10]Final database'!$B34</f>
        <v>2222.0266666666662</v>
      </c>
      <c r="AE71">
        <f t="shared" si="3"/>
        <v>1466.1156064956722</v>
      </c>
      <c r="AG71">
        <f>[18]EMPALME!$C8</f>
        <v>1</v>
      </c>
      <c r="AH71">
        <f>[13]Sheet1!$C31</f>
        <v>0</v>
      </c>
      <c r="AI71">
        <f>[11]Database!$B30/[11]Database!$B$2</f>
        <v>1.3343059256012135</v>
      </c>
      <c r="AJ71">
        <f>[11]Database!$D30/[11]Database!$D$2/(D71/$D$43)</f>
        <v>1.0890108126788158</v>
      </c>
      <c r="AK71">
        <f t="shared" si="4"/>
        <v>0.97637248541611643</v>
      </c>
      <c r="AL71">
        <f>[11]Database!$H30/[11]Database!$H$2</f>
        <v>0.97082052848338907</v>
      </c>
      <c r="AM71">
        <f t="shared" si="2"/>
        <v>0.80330240696494204</v>
      </c>
      <c r="AN71">
        <f t="shared" si="5"/>
        <v>-3.843002308054011E-3</v>
      </c>
      <c r="AO71">
        <f t="shared" si="6"/>
        <v>-4.8391220522994827E-2</v>
      </c>
    </row>
    <row r="72" spans="1:41" x14ac:dyDescent="0.2">
      <c r="A72" s="1">
        <v>39234</v>
      </c>
      <c r="B72" s="6">
        <f>[1]Quarterly!$B243</f>
        <v>16713.313999999998</v>
      </c>
      <c r="C72">
        <f>[1]Quarterly!$C243</f>
        <v>6.1176195799463873E-3</v>
      </c>
      <c r="D72">
        <f>[2]Quarterly!$B243</f>
        <v>207.23400000000001</v>
      </c>
      <c r="E72">
        <f>[2]Quarterly!$C243</f>
        <v>9.4793655742175797E-3</v>
      </c>
      <c r="F72">
        <v>5.1088823541615508E-2</v>
      </c>
      <c r="G72">
        <f t="shared" si="8"/>
        <v>6.3235671801203014E-2</v>
      </c>
      <c r="H72">
        <f>[14]Sheet1!$B19/100</f>
        <v>8.2537996999999981E-3</v>
      </c>
      <c r="I72">
        <v>-1.0929745131468801E-2</v>
      </c>
      <c r="J72">
        <f t="shared" si="7"/>
        <v>1.9216127166669095E-2</v>
      </c>
      <c r="K72" s="7">
        <f>[4]Hoja1!$B32</f>
        <v>144978.3455</v>
      </c>
      <c r="L72" s="7">
        <f>[4]Hoja1!$C32</f>
        <v>116949.305148666</v>
      </c>
      <c r="M72" s="7">
        <f>[4]Hoja1!$D32</f>
        <v>30404.346582016798</v>
      </c>
      <c r="N72" s="7">
        <f>[4]Hoja1!$E32</f>
        <v>24213.003260525998</v>
      </c>
      <c r="O72" s="7">
        <f>[4]Hoja1!$F32</f>
        <v>25702.547665933602</v>
      </c>
      <c r="P72">
        <f>[5]Hoja1!$G32</f>
        <v>1.2540624264958167E-2</v>
      </c>
      <c r="Q72">
        <f>[5]Hoja1!$H32</f>
        <v>1.4768315477685867E-2</v>
      </c>
      <c r="R72">
        <f>[5]Hoja1!$I32</f>
        <v>-1.0140005987318235E-2</v>
      </c>
      <c r="S72">
        <f>[5]Hoja1!$J32</f>
        <v>1.3311949542620161E-2</v>
      </c>
      <c r="T72">
        <f>[5]Hoja1!$K32</f>
        <v>3.8786152477336966E-2</v>
      </c>
      <c r="U72">
        <f>'[6]Inflation Quarterly and SA'!$F35</f>
        <v>63.7806791014401</v>
      </c>
      <c r="V72">
        <f t="shared" si="1"/>
        <v>1.3074794786142707E-2</v>
      </c>
      <c r="W72">
        <f>'[7]Inflation Quarterly and SA'!$C35</f>
        <v>1.0285968439187165E-2</v>
      </c>
      <c r="X72">
        <f>'[7]Inflation Quarterly and SA'!$D35</f>
        <v>2.0126036196951302E-2</v>
      </c>
      <c r="Y72">
        <f>'[7]Inflation Quarterly and SA'!$E35</f>
        <v>1.3640288009569623E-2</v>
      </c>
      <c r="Z72">
        <f>[8]Sheet1!$B31/100</f>
        <v>9.8534082775143528E-3</v>
      </c>
      <c r="AA72" s="4">
        <f>'[9]Final database'!$C39/100</f>
        <v>8.5576923076923078E-2</v>
      </c>
      <c r="AB72" s="10">
        <v>4.8714639305412699E-2</v>
      </c>
      <c r="AC72">
        <f>'[10]Final database'!$C35</f>
        <v>-8.832396481659599E-2</v>
      </c>
      <c r="AD72">
        <f>'[10]Final database'!$B35</f>
        <v>2025.7684615384615</v>
      </c>
      <c r="AE72">
        <f t="shared" si="3"/>
        <v>1319.3719458123953</v>
      </c>
      <c r="AF72">
        <f>[18]EMPALME!$D9</f>
        <v>-1.2520371298777699E-2</v>
      </c>
      <c r="AG72">
        <f>[18]EMPALME!$C9</f>
        <v>0.9874796287012223</v>
      </c>
      <c r="AH72">
        <f>[13]Sheet1!$C32</f>
        <v>-5.1244425820350381E-3</v>
      </c>
      <c r="AI72">
        <f>[11]Database!$B31/[11]Database!$B$2</f>
        <v>1.4257783804922695</v>
      </c>
      <c r="AJ72">
        <f>[11]Database!$D31/[11]Database!$D$2/(D72/$D$43)</f>
        <v>1.1862604361826481</v>
      </c>
      <c r="AK72">
        <f t="shared" si="4"/>
        <v>1.0736221089199487</v>
      </c>
      <c r="AL72">
        <f>[11]Database!$H31/[11]Database!$H$2</f>
        <v>0.90055989819123172</v>
      </c>
      <c r="AM72">
        <f t="shared" si="2"/>
        <v>0.7330417766727847</v>
      </c>
      <c r="AN72">
        <f t="shared" si="5"/>
        <v>9.9602994714036663E-2</v>
      </c>
      <c r="AO72">
        <f t="shared" si="6"/>
        <v>-8.7464732687180469E-2</v>
      </c>
    </row>
    <row r="73" spans="1:41" x14ac:dyDescent="0.2">
      <c r="A73" s="1">
        <v>39326</v>
      </c>
      <c r="B73" s="6">
        <f>[1]Quarterly!$B244</f>
        <v>16809.587</v>
      </c>
      <c r="C73">
        <f>[1]Quarterly!$C244</f>
        <v>5.7602579596123249E-3</v>
      </c>
      <c r="D73">
        <f>[2]Quarterly!$B244</f>
        <v>208.547</v>
      </c>
      <c r="E73">
        <f>[2]Quarterly!$C244</f>
        <v>6.3358329231688604E-3</v>
      </c>
      <c r="F73">
        <v>4.6499883682389137E-2</v>
      </c>
      <c r="G73">
        <f t="shared" si="8"/>
        <v>5.8646731941976643E-2</v>
      </c>
      <c r="H73">
        <f>[14]Sheet1!$B20/100</f>
        <v>1.2510481600000001E-2</v>
      </c>
      <c r="I73">
        <v>-5.9442109749837796E-3</v>
      </c>
      <c r="J73">
        <f t="shared" si="7"/>
        <v>2.4353615418709618E-2</v>
      </c>
      <c r="K73" s="7">
        <f>[4]Hoja1!$B33</f>
        <v>148063.31779999999</v>
      </c>
      <c r="L73" s="7">
        <f>[4]Hoja1!$C33</f>
        <v>119571.93584098</v>
      </c>
      <c r="M73" s="7">
        <f>[4]Hoja1!$D33</f>
        <v>30636.4650885232</v>
      </c>
      <c r="N73" s="7">
        <f>[4]Hoja1!$E33</f>
        <v>26274.336264346701</v>
      </c>
      <c r="O73" s="7">
        <f>[4]Hoja1!$F33</f>
        <v>27171.590669774501</v>
      </c>
      <c r="P73">
        <f>[5]Hoja1!$G33</f>
        <v>2.1278848847119614E-2</v>
      </c>
      <c r="Q73">
        <f>[5]Hoja1!$H33</f>
        <v>2.2425363613576943E-2</v>
      </c>
      <c r="R73">
        <f>[5]Hoja1!$I33</f>
        <v>7.6343856257610199E-3</v>
      </c>
      <c r="S73">
        <f>[5]Hoja1!$J33</f>
        <v>8.51333055070147E-2</v>
      </c>
      <c r="T73">
        <f>[5]Hoja1!$K33</f>
        <v>5.7155540490952284E-2</v>
      </c>
      <c r="U73">
        <f>'[6]Inflation Quarterly and SA'!$F36</f>
        <v>64.3947679843413</v>
      </c>
      <c r="V73">
        <f t="shared" si="1"/>
        <v>9.6281333399494962E-3</v>
      </c>
      <c r="W73">
        <f>'[7]Inflation Quarterly and SA'!$C36</f>
        <v>9.5344414167548575E-3</v>
      </c>
      <c r="X73">
        <f>'[7]Inflation Quarterly and SA'!$D36</f>
        <v>2.4569203416351382E-3</v>
      </c>
      <c r="Y73">
        <f>'[7]Inflation Quarterly and SA'!$E36</f>
        <v>1.7126116949272463E-2</v>
      </c>
      <c r="Z73">
        <f>[8]Sheet1!$B32/100</f>
        <v>9.8534082775143528E-3</v>
      </c>
      <c r="AA73" s="4">
        <f>'[9]Final database'!$C40/100</f>
        <v>9.1711956521739121E-2</v>
      </c>
      <c r="AB73" s="10">
        <v>4.8714639305412699E-2</v>
      </c>
      <c r="AC73">
        <f>'[10]Final database'!$C36</f>
        <v>6.8478121775397138E-3</v>
      </c>
      <c r="AD73">
        <f>'[10]Final database'!$B36</f>
        <v>2039.6405434782603</v>
      </c>
      <c r="AE73">
        <f t="shared" si="3"/>
        <v>1315.7386499276054</v>
      </c>
      <c r="AF73">
        <f>[18]EMPALME!$D10</f>
        <v>9.2519551971290692E-3</v>
      </c>
      <c r="AG73">
        <f>[18]EMPALME!$C10</f>
        <v>0.99661574598404368</v>
      </c>
      <c r="AH73">
        <f>[13]Sheet1!$C33</f>
        <v>-5.2385254084346133E-3</v>
      </c>
      <c r="AI73">
        <f>[11]Database!$B32/[11]Database!$B$2</f>
        <v>1.4580962192225566</v>
      </c>
      <c r="AJ73">
        <f>[11]Database!$D32/[11]Database!$D$2/(D73/$D$43)</f>
        <v>1.2214532679205599</v>
      </c>
      <c r="AK73">
        <f t="shared" si="4"/>
        <v>1.1088149406578605</v>
      </c>
      <c r="AL73">
        <f>[11]Database!$H32/[11]Database!$H$2</f>
        <v>0.91833606383734534</v>
      </c>
      <c r="AM73">
        <f t="shared" si="2"/>
        <v>0.75081794231889831</v>
      </c>
      <c r="AN73">
        <f t="shared" si="5"/>
        <v>3.2779533362362834E-2</v>
      </c>
      <c r="AO73">
        <f t="shared" si="6"/>
        <v>2.424986707687804E-2</v>
      </c>
    </row>
    <row r="74" spans="1:41" x14ac:dyDescent="0.2">
      <c r="A74" s="1">
        <v>39417</v>
      </c>
      <c r="B74" s="6">
        <f>[1]Quarterly!$B245</f>
        <v>16915.190999999999</v>
      </c>
      <c r="C74">
        <f>[1]Quarterly!$C245</f>
        <v>6.2823673181262585E-3</v>
      </c>
      <c r="D74">
        <f>[2]Quarterly!$B245</f>
        <v>211.44499999999999</v>
      </c>
      <c r="E74">
        <f>[2]Quarterly!$C245</f>
        <v>1.3896148110497775E-2</v>
      </c>
      <c r="F74">
        <v>3.8929883550389136E-2</v>
      </c>
      <c r="G74">
        <f t="shared" si="8"/>
        <v>5.1076731809976642E-2</v>
      </c>
      <c r="H74">
        <f>[14]Sheet1!$B21/100</f>
        <v>1.31514665E-2</v>
      </c>
      <c r="I74">
        <v>-4.7193203902444201E-3</v>
      </c>
      <c r="J74">
        <f t="shared" si="7"/>
        <v>2.5615839443581256E-2</v>
      </c>
      <c r="K74" s="7">
        <f>[4]Hoja1!$B34</f>
        <v>150232.59220000001</v>
      </c>
      <c r="L74" s="7">
        <f>[4]Hoja1!$C34</f>
        <v>120822.462297494</v>
      </c>
      <c r="M74" s="7">
        <f>[4]Hoja1!$D34</f>
        <v>30616.383300544701</v>
      </c>
      <c r="N74" s="7">
        <f>[4]Hoja1!$E34</f>
        <v>28133.7451221058</v>
      </c>
      <c r="O74" s="7">
        <f>[4]Hoja1!$F34</f>
        <v>27843.994612553499</v>
      </c>
      <c r="P74">
        <f>[5]Hoja1!$G34</f>
        <v>1.4650991428749593E-2</v>
      </c>
      <c r="Q74">
        <f>[5]Hoja1!$H34</f>
        <v>1.0458360883084605E-2</v>
      </c>
      <c r="R74">
        <f>[5]Hoja1!$I34</f>
        <v>-6.5548645773827463E-4</v>
      </c>
      <c r="S74">
        <f>[5]Hoja1!$J34</f>
        <v>7.0769013498630073E-2</v>
      </c>
      <c r="T74">
        <f>[5]Hoja1!$K34</f>
        <v>2.4746580019953557E-2</v>
      </c>
      <c r="U74">
        <f>'[6]Inflation Quarterly and SA'!$F37</f>
        <v>65.297864560250602</v>
      </c>
      <c r="V74">
        <f t="shared" si="1"/>
        <v>1.4024378131603843E-2</v>
      </c>
      <c r="W74">
        <f>'[7]Inflation Quarterly and SA'!$C37</f>
        <v>1.0909465864986423E-2</v>
      </c>
      <c r="X74">
        <f>'[7]Inflation Quarterly and SA'!$D37</f>
        <v>2.2075169108318526E-2</v>
      </c>
      <c r="Y74">
        <f>'[7]Inflation Quarterly and SA'!$E37</f>
        <v>1.8465773469833247E-2</v>
      </c>
      <c r="Z74">
        <f>[8]Sheet1!$B33/100</f>
        <v>9.8534082775143528E-3</v>
      </c>
      <c r="AA74" s="4">
        <f>'[9]Final database'!$C41/100</f>
        <v>9.3478260869565219E-2</v>
      </c>
      <c r="AB74" s="10">
        <v>4.8714639305412699E-2</v>
      </c>
      <c r="AC74">
        <f>'[10]Final database'!$C37</f>
        <v>-9.558802800557098E-3</v>
      </c>
      <c r="AD74">
        <f>'[10]Final database'!$B37</f>
        <v>2020.1440217391305</v>
      </c>
      <c r="AE74">
        <f t="shared" si="3"/>
        <v>1285.1384954245616</v>
      </c>
      <c r="AF74">
        <f>[18]EMPALME!$D11</f>
        <v>1.7461875274641381E-2</v>
      </c>
      <c r="AG74">
        <f>[18]EMPALME!$C11</f>
        <v>1.0140185258371608</v>
      </c>
      <c r="AH74">
        <f>[13]Sheet1!$C34</f>
        <v>-1.5816669282686657E-3</v>
      </c>
      <c r="AI74">
        <f>[11]Database!$B33/[11]Database!$B$2</f>
        <v>1.5069294136776832</v>
      </c>
      <c r="AJ74">
        <f>[11]Database!$D33/[11]Database!$D$2/(D74/$D$43)</f>
        <v>1.2983845649584196</v>
      </c>
      <c r="AK74">
        <f t="shared" si="4"/>
        <v>1.1857462376957202</v>
      </c>
      <c r="AL74">
        <f>[11]Database!$H33/[11]Database!$H$2</f>
        <v>0.92388253442149892</v>
      </c>
      <c r="AM74">
        <f t="shared" si="2"/>
        <v>0.7563644129030519</v>
      </c>
      <c r="AN74">
        <f t="shared" si="5"/>
        <v>6.9381548008558003E-2</v>
      </c>
      <c r="AO74">
        <f t="shared" si="6"/>
        <v>7.3872376664618766E-3</v>
      </c>
    </row>
    <row r="75" spans="1:41" x14ac:dyDescent="0.2">
      <c r="A75" s="1">
        <v>39508</v>
      </c>
      <c r="B75" s="6">
        <f>[1]Quarterly!$B246</f>
        <v>16843.003000000001</v>
      </c>
      <c r="C75">
        <f>[1]Quarterly!$C246</f>
        <v>-4.2676432089947536E-3</v>
      </c>
      <c r="D75">
        <f>[2]Quarterly!$B246</f>
        <v>213.44800000000001</v>
      </c>
      <c r="E75">
        <f>[2]Quarterly!$C246</f>
        <v>9.4729125777388568E-3</v>
      </c>
      <c r="F75">
        <v>2.2227502130823439E-2</v>
      </c>
      <c r="G75">
        <f t="shared" si="8"/>
        <v>3.4374350390410938E-2</v>
      </c>
      <c r="H75">
        <f>[14]Sheet1!$B22/100</f>
        <v>1.9449279199999999E-2</v>
      </c>
      <c r="I75">
        <v>2.0432675524710798E-3</v>
      </c>
      <c r="J75">
        <f t="shared" si="7"/>
        <v>3.2584544304202767E-2</v>
      </c>
      <c r="K75" s="7">
        <f>[4]Hoja1!$B35</f>
        <v>150937.32310000001</v>
      </c>
      <c r="L75" s="7">
        <f>[4]Hoja1!$C35</f>
        <v>121462.826112593</v>
      </c>
      <c r="M75" s="7">
        <f>[4]Hoja1!$D35</f>
        <v>29564.401934082001</v>
      </c>
      <c r="N75" s="7">
        <f>[4]Hoja1!$E35</f>
        <v>26828.783024238299</v>
      </c>
      <c r="O75" s="7">
        <f>[4]Hoja1!$F35</f>
        <v>28656.9847437186</v>
      </c>
      <c r="P75">
        <f>[5]Hoja1!$G35</f>
        <v>4.690932171774076E-3</v>
      </c>
      <c r="Q75">
        <f>[5]Hoja1!$H35</f>
        <v>5.3000394373876603E-3</v>
      </c>
      <c r="R75">
        <f>[5]Hoja1!$I35</f>
        <v>-3.4360079573604763E-2</v>
      </c>
      <c r="S75">
        <f>[5]Hoja1!$J35</f>
        <v>-4.6384229764068641E-2</v>
      </c>
      <c r="T75">
        <f>[5]Hoja1!$K35</f>
        <v>2.919804225211875E-2</v>
      </c>
      <c r="U75">
        <f>'[6]Inflation Quarterly and SA'!$F38</f>
        <v>66.694183146083702</v>
      </c>
      <c r="V75">
        <f t="shared" si="1"/>
        <v>2.1383832308095041E-2</v>
      </c>
      <c r="W75">
        <f>'[7]Inflation Quarterly and SA'!$C38</f>
        <v>1.0845266984463198E-2</v>
      </c>
      <c r="X75">
        <f>'[7]Inflation Quarterly and SA'!$D38</f>
        <v>4.1996084103459008E-2</v>
      </c>
      <c r="Y75">
        <f>'[7]Inflation Quarterly and SA'!$E38</f>
        <v>2.4334840077612219E-2</v>
      </c>
      <c r="Z75">
        <f>[8]Sheet1!$B34/100</f>
        <v>9.8534082775143528E-3</v>
      </c>
      <c r="AA75" s="4">
        <f>'[9]Final database'!$C42/100</f>
        <v>9.5989010989010984E-2</v>
      </c>
      <c r="AB75" s="10">
        <v>4.8714639305412699E-2</v>
      </c>
      <c r="AC75">
        <f>'[10]Final database'!$C38</f>
        <v>-5.4139192858101315E-2</v>
      </c>
      <c r="AD75">
        <f>'[10]Final database'!$B38</f>
        <v>1910.7750549450552</v>
      </c>
      <c r="AE75">
        <f t="shared" si="3"/>
        <v>1190.1129586362331</v>
      </c>
      <c r="AF75">
        <f>[18]EMPALME!$D12</f>
        <v>1.1722589976249198E-2</v>
      </c>
      <c r="AG75">
        <f>[18]EMPALME!$C12</f>
        <v>1.0259054492438704</v>
      </c>
      <c r="AH75">
        <f>[13]Sheet1!$C35</f>
        <v>-3.7330765655735787E-2</v>
      </c>
      <c r="AI75">
        <f>[11]Database!$B34/[11]Database!$B$2</f>
        <v>1.5995619449556377</v>
      </c>
      <c r="AJ75">
        <f>[11]Database!$D34/[11]Database!$D$2/(D75/$D$43)</f>
        <v>1.3712410251004465</v>
      </c>
      <c r="AK75">
        <f t="shared" si="4"/>
        <v>1.2586026978377471</v>
      </c>
      <c r="AL75">
        <f>[11]Database!$H34/[11]Database!$H$2</f>
        <v>0.8966667918035125</v>
      </c>
      <c r="AM75">
        <f t="shared" ref="AM75:AM106" si="9">AL75-AVERAGE($AL$43:$AL$122)+0.8402</f>
        <v>0.72914867028506547</v>
      </c>
      <c r="AN75">
        <f t="shared" si="5"/>
        <v>6.1443551601403357E-2</v>
      </c>
      <c r="AO75">
        <f t="shared" si="6"/>
        <v>-3.5982315076839577E-2</v>
      </c>
    </row>
    <row r="76" spans="1:41" x14ac:dyDescent="0.2">
      <c r="A76" s="1">
        <v>39600</v>
      </c>
      <c r="B76" s="6">
        <f>[1]Quarterly!$B247</f>
        <v>16943.291000000001</v>
      </c>
      <c r="C76">
        <f>[1]Quarterly!$C247</f>
        <v>5.9542826181293584E-3</v>
      </c>
      <c r="D76">
        <f>[2]Quarterly!$B247</f>
        <v>217.46299999999999</v>
      </c>
      <c r="E76">
        <f>[2]Quarterly!$C247</f>
        <v>1.8810202016416033E-2</v>
      </c>
      <c r="F76">
        <v>1.9409575205458898E-2</v>
      </c>
      <c r="G76">
        <f t="shared" si="8"/>
        <v>3.1556423465046404E-2</v>
      </c>
      <c r="H76">
        <f>[14]Sheet1!$B23/100</f>
        <v>1.4642601399999997E-2</v>
      </c>
      <c r="I76">
        <v>-2.3889976418715198E-3</v>
      </c>
      <c r="J76">
        <f t="shared" si="7"/>
        <v>2.8017188099001888E-2</v>
      </c>
      <c r="K76" s="7">
        <f>[4]Hoja1!$B36</f>
        <v>151172.8934</v>
      </c>
      <c r="L76" s="7">
        <f>[4]Hoja1!$C36</f>
        <v>122446.171522067</v>
      </c>
      <c r="M76" s="7">
        <f>[4]Hoja1!$D36</f>
        <v>29870.971644708501</v>
      </c>
      <c r="N76" s="7">
        <f>[4]Hoja1!$E36</f>
        <v>27098.540690032802</v>
      </c>
      <c r="O76" s="7">
        <f>[4]Hoja1!$F36</f>
        <v>28617.950374488901</v>
      </c>
      <c r="P76">
        <f>[5]Hoja1!$G36</f>
        <v>1.5607160320705304E-3</v>
      </c>
      <c r="Q76">
        <f>[5]Hoja1!$H36</f>
        <v>8.095854846670969E-3</v>
      </c>
      <c r="R76">
        <f>[5]Hoja1!$I36</f>
        <v>1.0369555633495953E-2</v>
      </c>
      <c r="S76">
        <f>[5]Hoja1!$J36</f>
        <v>1.0054785770595487E-2</v>
      </c>
      <c r="T76">
        <f>[5]Hoja1!$K36</f>
        <v>-1.3621240887269348E-3</v>
      </c>
      <c r="U76">
        <f>'[6]Inflation Quarterly and SA'!$F39</f>
        <v>68.3928206583643</v>
      </c>
      <c r="V76">
        <f t="shared" si="1"/>
        <v>2.5469050405190208E-2</v>
      </c>
      <c r="W76">
        <f>'[7]Inflation Quarterly and SA'!$C39</f>
        <v>1.1067897670572258E-2</v>
      </c>
      <c r="X76">
        <f>'[7]Inflation Quarterly and SA'!$D39</f>
        <v>5.9664966387631857E-2</v>
      </c>
      <c r="Y76">
        <f>'[7]Inflation Quarterly and SA'!$E39</f>
        <v>2.3528830520934463E-2</v>
      </c>
      <c r="Z76">
        <f>[8]Sheet1!$B35/100</f>
        <v>9.8534082775143528E-3</v>
      </c>
      <c r="AA76" s="4">
        <f>'[9]Final database'!$C43/100</f>
        <v>9.7500000000000003E-2</v>
      </c>
      <c r="AB76" s="10">
        <v>4.8714639305412699E-2</v>
      </c>
      <c r="AC76">
        <f>'[10]Final database'!$C39</f>
        <v>-7.4930816003379586E-2</v>
      </c>
      <c r="AD76">
        <f>'[10]Final database'!$B39</f>
        <v>1767.5991208791197</v>
      </c>
      <c r="AE76">
        <f t="shared" si="3"/>
        <v>1073.5934186160121</v>
      </c>
      <c r="AF76">
        <f>[18]EMPALME!$D13</f>
        <v>2.8893401507203986E-3</v>
      </c>
      <c r="AG76">
        <f>[18]EMPALME!$C13</f>
        <v>1.0288696390492136</v>
      </c>
      <c r="AH76">
        <f>[13]Sheet1!$C36</f>
        <v>6.1590923204526415E-2</v>
      </c>
      <c r="AI76">
        <f>[11]Database!$B35/[11]Database!$B$2</f>
        <v>1.6610861837799307</v>
      </c>
      <c r="AJ76">
        <f>[11]Database!$D35/[11]Database!$D$2/(D76/$D$43)</f>
        <v>1.5158053994436791</v>
      </c>
      <c r="AK76">
        <f t="shared" si="4"/>
        <v>1.4031670721809797</v>
      </c>
      <c r="AL76">
        <f>[11]Database!$H35/[11]Database!$H$2</f>
        <v>0.86980679826237828</v>
      </c>
      <c r="AM76">
        <f t="shared" si="9"/>
        <v>0.70228867674393125</v>
      </c>
      <c r="AN76">
        <f t="shared" si="5"/>
        <v>0.11486100783955977</v>
      </c>
      <c r="AO76">
        <f t="shared" si="6"/>
        <v>-3.6837471747199535E-2</v>
      </c>
    </row>
    <row r="77" spans="1:41" x14ac:dyDescent="0.2">
      <c r="A77" s="1">
        <v>39692</v>
      </c>
      <c r="B77" s="6">
        <f>[1]Quarterly!$B248</f>
        <v>16854.294999999998</v>
      </c>
      <c r="C77">
        <f>[1]Quarterly!$C248</f>
        <v>-5.2525805051688579E-3</v>
      </c>
      <c r="D77">
        <f>[2]Quarterly!$B248</f>
        <v>218.87700000000001</v>
      </c>
      <c r="E77">
        <f>[2]Quarterly!$C248</f>
        <v>6.5022555561176087E-3</v>
      </c>
      <c r="F77">
        <v>2.0298989447226225E-2</v>
      </c>
      <c r="G77">
        <f t="shared" si="8"/>
        <v>3.2445837706813724E-2</v>
      </c>
      <c r="H77">
        <f>[14]Sheet1!$B24/100</f>
        <v>1.74573708E-2</v>
      </c>
      <c r="I77">
        <v>7.37311489473212E-4</v>
      </c>
      <c r="J77">
        <f t="shared" si="7"/>
        <v>3.123878400636082E-2</v>
      </c>
      <c r="K77" s="7">
        <f>[4]Hoja1!$B37</f>
        <v>152911.2647</v>
      </c>
      <c r="L77" s="7">
        <f>[4]Hoja1!$C37</f>
        <v>123689.051948723</v>
      </c>
      <c r="M77" s="7">
        <f>[4]Hoja1!$D37</f>
        <v>29750.5131620311</v>
      </c>
      <c r="N77" s="7">
        <f>[4]Hoja1!$E37</f>
        <v>26373.3233356132</v>
      </c>
      <c r="O77" s="7">
        <f>[4]Hoja1!$F37</f>
        <v>29902.7180444654</v>
      </c>
      <c r="P77">
        <f>[5]Hoja1!$G37</f>
        <v>1.1499226223052439E-2</v>
      </c>
      <c r="Q77">
        <f>[5]Hoja1!$H37</f>
        <v>1.015042292630608E-2</v>
      </c>
      <c r="R77">
        <f>[5]Hoja1!$I37</f>
        <v>-4.0326268629677919E-3</v>
      </c>
      <c r="S77">
        <f>[5]Hoja1!$J37</f>
        <v>-2.6762229107279767E-2</v>
      </c>
      <c r="T77">
        <f>[5]Hoja1!$K37</f>
        <v>4.4893769580430565E-2</v>
      </c>
      <c r="U77">
        <f>'[6]Inflation Quarterly and SA'!$F40</f>
        <v>69.269545674710102</v>
      </c>
      <c r="V77">
        <f t="shared" si="1"/>
        <v>1.2818962690911873E-2</v>
      </c>
      <c r="W77">
        <f>'[7]Inflation Quarterly and SA'!$C40</f>
        <v>7.8015864594884743E-3</v>
      </c>
      <c r="X77">
        <f>'[7]Inflation Quarterly and SA'!$D40</f>
        <v>1.1081351108671367E-2</v>
      </c>
      <c r="Y77">
        <f>'[7]Inflation Quarterly and SA'!$E40</f>
        <v>3.3705583607843925E-2</v>
      </c>
      <c r="Z77">
        <f>[8]Sheet1!$B36/100</f>
        <v>9.8534082775143528E-3</v>
      </c>
      <c r="AA77" s="4">
        <f>'[9]Final database'!$C44/100</f>
        <v>9.9266304347826087E-2</v>
      </c>
      <c r="AB77" s="10">
        <v>4.8714639305412699E-2</v>
      </c>
      <c r="AC77">
        <f>'[10]Final database'!$C40</f>
        <v>7.2873908942478138E-2</v>
      </c>
      <c r="AD77">
        <f>'[10]Final database'!$B40</f>
        <v>1896.4109782608691</v>
      </c>
      <c r="AE77">
        <f t="shared" si="3"/>
        <v>1137.2519769823762</v>
      </c>
      <c r="AF77">
        <f>[18]EMPALME!$D14</f>
        <v>-2.5935115384510876E-2</v>
      </c>
      <c r="AG77">
        <f>[18]EMPALME!$C14</f>
        <v>1.0021857862448522</v>
      </c>
      <c r="AH77">
        <f>[13]Sheet1!$C37</f>
        <v>-1.5293158317001843E-2</v>
      </c>
      <c r="AI77">
        <f>[11]Database!$B36/[11]Database!$B$2</f>
        <v>1.4788851229797422</v>
      </c>
      <c r="AJ77">
        <f>[11]Database!$D36/[11]Database!$D$2/(D77/$D$43)</f>
        <v>1.5105352716885077</v>
      </c>
      <c r="AK77">
        <f t="shared" si="4"/>
        <v>1.3978969444258083</v>
      </c>
      <c r="AL77">
        <f>[11]Database!$H36/[11]Database!$H$2</f>
        <v>0.98154018189664616</v>
      </c>
      <c r="AM77">
        <f t="shared" si="9"/>
        <v>0.81402206037819913</v>
      </c>
      <c r="AN77">
        <f t="shared" si="5"/>
        <v>-3.7558804362334275E-3</v>
      </c>
      <c r="AO77">
        <f t="shared" si="6"/>
        <v>0.15909893941662978</v>
      </c>
    </row>
    <row r="78" spans="1:41" x14ac:dyDescent="0.2">
      <c r="A78" s="1">
        <v>39783</v>
      </c>
      <c r="B78" s="6">
        <f>[1]Quarterly!$B249</f>
        <v>16485.349999999999</v>
      </c>
      <c r="C78">
        <f>[1]Quarterly!$C249</f>
        <v>-2.1890265952981158E-2</v>
      </c>
      <c r="D78">
        <f>[2]Quarterly!$B249</f>
        <v>211.398</v>
      </c>
      <c r="E78">
        <f>[2]Quarterly!$C249</f>
        <v>-3.41698762318563E-2</v>
      </c>
      <c r="F78">
        <v>1.3029762112991543E-2</v>
      </c>
      <c r="G78">
        <f t="shared" si="8"/>
        <v>2.5176610372579046E-2</v>
      </c>
      <c r="H78">
        <f>[14]Sheet1!$B25/100</f>
        <v>3.55953933E-2</v>
      </c>
      <c r="I78">
        <v>1.9152981532776898E-2</v>
      </c>
      <c r="J78">
        <f t="shared" si="7"/>
        <v>5.0215745256914301E-2</v>
      </c>
      <c r="K78" s="7">
        <f>[4]Hoja1!$B38</f>
        <v>150691.51879999999</v>
      </c>
      <c r="L78" s="7">
        <f>[4]Hoja1!$C38</f>
        <v>124908.950416618</v>
      </c>
      <c r="M78" s="7">
        <f>[4]Hoja1!$D38</f>
        <v>29864.113259178499</v>
      </c>
      <c r="N78" s="7">
        <f>[4]Hoja1!$E38</f>
        <v>24303.352950115699</v>
      </c>
      <c r="O78" s="7">
        <f>[4]Hoja1!$F38</f>
        <v>31478.346837327001</v>
      </c>
      <c r="P78">
        <f>[5]Hoja1!$G38</f>
        <v>-1.4516562297453905E-2</v>
      </c>
      <c r="Q78">
        <f>[5]Hoja1!$H38</f>
        <v>9.8626228326232912E-3</v>
      </c>
      <c r="R78">
        <f>[5]Hoja1!$I38</f>
        <v>3.818424795857922E-3</v>
      </c>
      <c r="S78">
        <f>[5]Hoja1!$J38</f>
        <v>-7.8487278950632566E-2</v>
      </c>
      <c r="T78">
        <f>[5]Hoja1!$K38</f>
        <v>5.2691825221996114E-2</v>
      </c>
      <c r="U78">
        <f>'[6]Inflation Quarterly and SA'!$F41</f>
        <v>70.273865394777005</v>
      </c>
      <c r="V78">
        <f t="shared" si="1"/>
        <v>1.4498719607360933E-2</v>
      </c>
      <c r="W78">
        <f>'[7]Inflation Quarterly and SA'!$C41</f>
        <v>1.3169946236965879E-2</v>
      </c>
      <c r="X78">
        <f>'[7]Inflation Quarterly and SA'!$D41</f>
        <v>2.3307281937352986E-2</v>
      </c>
      <c r="Y78">
        <f>'[7]Inflation Quarterly and SA'!$E41</f>
        <v>8.3491877274495252E-3</v>
      </c>
      <c r="Z78">
        <f>[8]Sheet1!$B37/100</f>
        <v>9.8534082775143528E-3</v>
      </c>
      <c r="AA78" s="4">
        <f>'[9]Final database'!$C45/100</f>
        <v>9.945652173913043E-2</v>
      </c>
      <c r="AB78" s="10">
        <v>4.8714639305412699E-2</v>
      </c>
      <c r="AC78">
        <f>'[10]Final database'!$C41</f>
        <v>0.20800974105491443</v>
      </c>
      <c r="AD78">
        <f>'[10]Final database'!$B41</f>
        <v>2290.8829347826095</v>
      </c>
      <c r="AE78">
        <f t="shared" si="3"/>
        <v>1354.1776245517322</v>
      </c>
      <c r="AF78">
        <f>[18]EMPALME!$D15</f>
        <v>4.7600056964001158E-3</v>
      </c>
      <c r="AG78">
        <f>[18]EMPALME!$C15</f>
        <v>1.006956196296229</v>
      </c>
      <c r="AH78">
        <f>[13]Sheet1!$C38</f>
        <v>2.6899123081089993E-3</v>
      </c>
      <c r="AI78">
        <f>[11]Database!$B37/[11]Database!$B$2</f>
        <v>1.3016678582407053</v>
      </c>
      <c r="AJ78">
        <f>[11]Database!$D37/[11]Database!$D$2/(D78/$D$43)</f>
        <v>1.2452114342288905</v>
      </c>
      <c r="AK78">
        <f t="shared" si="4"/>
        <v>1.1325731069661911</v>
      </c>
      <c r="AL78">
        <f>[11]Database!$H37/[11]Database!$H$2</f>
        <v>1.1701054606585031</v>
      </c>
      <c r="AM78">
        <f t="shared" si="9"/>
        <v>1.0025873391400562</v>
      </c>
      <c r="AN78">
        <f t="shared" si="5"/>
        <v>-0.18980214422644726</v>
      </c>
      <c r="AO78">
        <f t="shared" si="6"/>
        <v>0.23164639871583903</v>
      </c>
    </row>
    <row r="79" spans="1:41" x14ac:dyDescent="0.2">
      <c r="A79" s="1">
        <v>39873</v>
      </c>
      <c r="B79" s="6">
        <f>[1]Quarterly!$B250</f>
        <v>16298.262000000001</v>
      </c>
      <c r="C79">
        <f>[1]Quarterly!$C250</f>
        <v>-1.1348742974823023E-2</v>
      </c>
      <c r="D79">
        <f>[2]Quarterly!$B250</f>
        <v>212.495</v>
      </c>
      <c r="E79">
        <f>[2]Quarterly!$C250</f>
        <v>5.1892638530166568E-3</v>
      </c>
      <c r="F79">
        <v>7.4584227170751806E-3</v>
      </c>
      <c r="G79">
        <f t="shared" si="8"/>
        <v>1.9605270976662682E-2</v>
      </c>
      <c r="H79">
        <f>[14]Sheet1!$B26/100</f>
        <v>4.03549344E-2</v>
      </c>
      <c r="I79">
        <v>2.4184801254630201E-2</v>
      </c>
      <c r="J79">
        <f t="shared" si="7"/>
        <v>5.5400929812069899E-2</v>
      </c>
      <c r="K79" s="7">
        <f>[4]Hoja1!$B39</f>
        <v>150782.416</v>
      </c>
      <c r="L79" s="7">
        <f>[4]Hoja1!$C39</f>
        <v>124751.207892066</v>
      </c>
      <c r="M79" s="7">
        <f>[4]Hoja1!$D39</f>
        <v>30773.310557163</v>
      </c>
      <c r="N79" s="7">
        <f>[4]Hoja1!$E39</f>
        <v>25125.955847056899</v>
      </c>
      <c r="O79" s="7">
        <f>[4]Hoja1!$F39</f>
        <v>28637.232662505201</v>
      </c>
      <c r="P79">
        <f>[5]Hoja1!$G39</f>
        <v>6.0320050341156062E-4</v>
      </c>
      <c r="Q79">
        <f>[5]Hoja1!$H39</f>
        <v>-1.2628600594742911E-3</v>
      </c>
      <c r="R79">
        <f>[5]Hoja1!$I39</f>
        <v>3.0444476622960348E-2</v>
      </c>
      <c r="S79">
        <f>[5]Hoja1!$J39</f>
        <v>3.3847300766673971E-2</v>
      </c>
      <c r="T79">
        <f>[5]Hoja1!$K39</f>
        <v>-9.0256143040294834E-2</v>
      </c>
      <c r="U79">
        <f>'[6]Inflation Quarterly and SA'!$F42</f>
        <v>70.796710072192298</v>
      </c>
      <c r="V79">
        <f t="shared" si="1"/>
        <v>7.4401013019294027E-3</v>
      </c>
      <c r="W79">
        <f>'[7]Inflation Quarterly and SA'!$C42</f>
        <v>1.10133733140787E-2</v>
      </c>
      <c r="X79">
        <f>'[7]Inflation Quarterly and SA'!$D42</f>
        <v>-5.4569139613209749E-3</v>
      </c>
      <c r="Y79">
        <f>'[7]Inflation Quarterly and SA'!$E42</f>
        <v>1.1136618192210346E-2</v>
      </c>
      <c r="Z79">
        <f>[8]Sheet1!$B38/100</f>
        <v>1.2272233373889163E-2</v>
      </c>
      <c r="AA79" s="4">
        <f>'[9]Final database'!$C46/100</f>
        <v>8.7555555555555567E-2</v>
      </c>
      <c r="AB79" s="10">
        <v>4.8714639305412699E-2</v>
      </c>
      <c r="AC79">
        <f>'[10]Final database'!$C42</f>
        <v>5.1331716833203256E-2</v>
      </c>
      <c r="AD79">
        <f>'[10]Final database'!$B42</f>
        <v>2408.4778888888882</v>
      </c>
      <c r="AE79">
        <f t="shared" si="3"/>
        <v>1413.1757164294199</v>
      </c>
      <c r="AF79">
        <f>[18]EMPALME!$D16</f>
        <v>1.2473265135795497E-2</v>
      </c>
      <c r="AG79">
        <f>[18]EMPALME!$C16</f>
        <v>1.0195162279127641</v>
      </c>
      <c r="AH79">
        <f>[13]Sheet1!$C39</f>
        <v>-2.5116716183882448E-2</v>
      </c>
      <c r="AI79">
        <f>[11]Database!$B38/[11]Database!$B$2</f>
        <v>1.3230155733645101</v>
      </c>
      <c r="AJ79">
        <f>[11]Database!$D38/[11]Database!$D$2/(D79/$D$43)</f>
        <v>1.1117769554144969</v>
      </c>
      <c r="AK79">
        <f t="shared" si="4"/>
        <v>0.99913862815179755</v>
      </c>
      <c r="AL79">
        <f>[11]Database!$H38/[11]Database!$H$2</f>
        <v>1.1597288863738233</v>
      </c>
      <c r="AM79">
        <f t="shared" si="9"/>
        <v>0.99221076485537629</v>
      </c>
      <c r="AN79">
        <f t="shared" si="5"/>
        <v>-0.11781533394504018</v>
      </c>
      <c r="AO79">
        <f t="shared" si="6"/>
        <v>-1.0349795852778398E-2</v>
      </c>
    </row>
    <row r="80" spans="1:41" x14ac:dyDescent="0.2">
      <c r="A80" s="1">
        <v>39965</v>
      </c>
      <c r="B80" s="6">
        <f>[1]Quarterly!$B251</f>
        <v>16269.145</v>
      </c>
      <c r="C80">
        <f>[1]Quarterly!$C251</f>
        <v>-1.7865095063510639E-3</v>
      </c>
      <c r="D80">
        <f>[2]Quarterly!$B251</f>
        <v>214.79</v>
      </c>
      <c r="E80">
        <f>[2]Quarterly!$C251</f>
        <v>1.0800254123626285E-2</v>
      </c>
      <c r="F80">
        <v>2.1826707768452191E-3</v>
      </c>
      <c r="G80">
        <f t="shared" si="8"/>
        <v>1.4329519036432722E-2</v>
      </c>
      <c r="H80">
        <f>[14]Sheet1!$B27/100</f>
        <v>2.6513980400000001E-2</v>
      </c>
      <c r="I80">
        <v>1.0627307808166E-2</v>
      </c>
      <c r="J80">
        <f t="shared" si="7"/>
        <v>4.1430217522850921E-2</v>
      </c>
      <c r="K80" s="7">
        <f>[4]Hoja1!$B40</f>
        <v>152387.70600000001</v>
      </c>
      <c r="L80" s="7">
        <f>[4]Hoja1!$C40</f>
        <v>125420.053407025</v>
      </c>
      <c r="M80" s="7">
        <f>[4]Hoja1!$D40</f>
        <v>31124.728045707499</v>
      </c>
      <c r="N80" s="7">
        <f>[4]Hoja1!$E40</f>
        <v>24335.245096137998</v>
      </c>
      <c r="O80" s="7">
        <f>[4]Hoja1!$F40</f>
        <v>26159.908736736601</v>
      </c>
      <c r="P80">
        <f>[5]Hoja1!$G40</f>
        <v>1.0646400572332126E-2</v>
      </c>
      <c r="Q80">
        <f>[5]Hoja1!$H40</f>
        <v>5.3614351817554695E-3</v>
      </c>
      <c r="R80">
        <f>[5]Hoja1!$I40</f>
        <v>1.1419554223512041E-2</v>
      </c>
      <c r="S80">
        <f>[5]Hoja1!$J40</f>
        <v>-3.1469877433996984E-2</v>
      </c>
      <c r="T80">
        <f>[5]Hoja1!$K40</f>
        <v>-8.6507099165771262E-2</v>
      </c>
      <c r="U80">
        <f>'[6]Inflation Quarterly and SA'!$F43</f>
        <v>71.033795797321304</v>
      </c>
      <c r="V80">
        <f t="shared" si="1"/>
        <v>3.3488240468695363E-3</v>
      </c>
      <c r="W80">
        <f>'[7]Inflation Quarterly and SA'!$C43</f>
        <v>8.0310002972656669E-3</v>
      </c>
      <c r="X80">
        <f>'[7]Inflation Quarterly and SA'!$D43</f>
        <v>-9.6250040377766632E-3</v>
      </c>
      <c r="Y80">
        <f>'[7]Inflation Quarterly and SA'!$E43</f>
        <v>4.5272647409553279E-3</v>
      </c>
      <c r="Z80">
        <f>[8]Sheet1!$B39/100</f>
        <v>1.2272233373889163E-2</v>
      </c>
      <c r="AA80" s="4">
        <f>'[9]Final database'!$C47/100</f>
        <v>5.9890109890109892E-2</v>
      </c>
      <c r="AB80" s="10">
        <v>4.8714639305412699E-2</v>
      </c>
      <c r="AC80">
        <f>'[10]Final database'!$C43</f>
        <v>-7.392657706052852E-2</v>
      </c>
      <c r="AD80">
        <f>'[10]Final database'!$B43</f>
        <v>2230.4273626373647</v>
      </c>
      <c r="AE80">
        <f t="shared" si="3"/>
        <v>1304.3364795607706</v>
      </c>
      <c r="AF80">
        <f>[18]EMPALME!$D17</f>
        <v>-1.1063257869736609E-2</v>
      </c>
      <c r="AG80">
        <f>[18]EMPALME!$C17</f>
        <v>1.008237056980984</v>
      </c>
      <c r="AH80">
        <f>[13]Sheet1!$C40</f>
        <v>-4.4269364139087886E-3</v>
      </c>
      <c r="AI80">
        <f>[11]Database!$B39/[11]Database!$B$2</f>
        <v>1.4944522611178728</v>
      </c>
      <c r="AJ80">
        <f>[11]Database!$D39/[11]Database!$D$2/(D80/$D$43)</f>
        <v>1.1979370467173347</v>
      </c>
      <c r="AK80">
        <f t="shared" si="4"/>
        <v>1.0852987194546353</v>
      </c>
      <c r="AL80">
        <f>[11]Database!$H39/[11]Database!$H$2</f>
        <v>1.0016564104093615</v>
      </c>
      <c r="AM80">
        <f t="shared" si="9"/>
        <v>0.83413828889091446</v>
      </c>
      <c r="AN80">
        <f t="shared" si="5"/>
        <v>8.6234371162504653E-2</v>
      </c>
      <c r="AO80">
        <f t="shared" si="6"/>
        <v>-0.15931340554191864</v>
      </c>
    </row>
    <row r="81" spans="1:41" x14ac:dyDescent="0.2">
      <c r="A81" s="1">
        <v>40057</v>
      </c>
      <c r="B81" s="6">
        <f>[1]Quarterly!$B252</f>
        <v>16326.281000000001</v>
      </c>
      <c r="C81">
        <f>[1]Quarterly!$C252</f>
        <v>3.5119239517504841E-3</v>
      </c>
      <c r="D81">
        <f>[2]Quarterly!$B252</f>
        <v>215.86099999999999</v>
      </c>
      <c r="E81">
        <f>[2]Quarterly!$C252</f>
        <v>4.9862656548256279E-3</v>
      </c>
      <c r="F81">
        <v>-2.6872212601682251E-3</v>
      </c>
      <c r="G81">
        <f t="shared" si="8"/>
        <v>9.459626999419277E-3</v>
      </c>
      <c r="H81">
        <f>[14]Sheet1!$B28/100</f>
        <v>1.7182707299999999E-2</v>
      </c>
      <c r="I81">
        <v>1.5921128457327301E-3</v>
      </c>
      <c r="J81">
        <f t="shared" si="7"/>
        <v>3.2119638853157717E-2</v>
      </c>
      <c r="K81" s="7">
        <f>[4]Hoja1!$B41</f>
        <v>153941.61840000001</v>
      </c>
      <c r="L81" s="7">
        <f>[4]Hoja1!$C41</f>
        <v>126103.446640804</v>
      </c>
      <c r="M81" s="7">
        <f>[4]Hoja1!$D41</f>
        <v>31671.090998762102</v>
      </c>
      <c r="N81" s="7">
        <f>[4]Hoja1!$E41</f>
        <v>24554.946027964601</v>
      </c>
      <c r="O81" s="7">
        <f>[4]Hoja1!$F41</f>
        <v>26096.884637221399</v>
      </c>
      <c r="P81">
        <f>[5]Hoja1!$G41</f>
        <v>1.0197098183235331E-2</v>
      </c>
      <c r="Q81">
        <f>[5]Hoja1!$H41</f>
        <v>5.4488354550543683E-3</v>
      </c>
      <c r="R81">
        <f>[5]Hoja1!$I41</f>
        <v>1.7553983194720679E-2</v>
      </c>
      <c r="S81">
        <f>[5]Hoja1!$J41</f>
        <v>9.0280961197908294E-3</v>
      </c>
      <c r="T81">
        <f>[5]Hoja1!$K41</f>
        <v>-2.4091865208496488E-3</v>
      </c>
      <c r="U81">
        <f>'[6]Inflation Quarterly and SA'!$F44</f>
        <v>71.490430669518901</v>
      </c>
      <c r="V81">
        <f t="shared" si="1"/>
        <v>6.4284171649857669E-3</v>
      </c>
      <c r="W81">
        <f>'[7]Inflation Quarterly and SA'!$C44</f>
        <v>6.9098559569364948E-3</v>
      </c>
      <c r="X81">
        <f>'[7]Inflation Quarterly and SA'!$D44</f>
        <v>7.3462032891846718E-4</v>
      </c>
      <c r="Y81">
        <f>'[7]Inflation Quarterly and SA'!$E44</f>
        <v>3.264228286582016E-3</v>
      </c>
      <c r="Z81">
        <f>[8]Sheet1!$B40/100</f>
        <v>1.2272233373889163E-2</v>
      </c>
      <c r="AA81" s="4">
        <f>'[9]Final database'!$C48/100</f>
        <v>4.4836956521739128E-2</v>
      </c>
      <c r="AB81" s="10">
        <v>4.8714639305412699E-2</v>
      </c>
      <c r="AC81">
        <f>'[10]Final database'!$C44</f>
        <v>-9.6422042806659669E-2</v>
      </c>
      <c r="AD81">
        <f>'[10]Final database'!$B44</f>
        <v>2015.3649999999998</v>
      </c>
      <c r="AE81">
        <f t="shared" si="3"/>
        <v>1171.04174682805</v>
      </c>
      <c r="AF81">
        <f>[18]EMPALME!$D18</f>
        <v>2.2299251197471781E-2</v>
      </c>
      <c r="AG81">
        <f>[18]EMPALME!$C18</f>
        <v>1.0307199883812026</v>
      </c>
      <c r="AH81">
        <f>[13]Sheet1!$C41</f>
        <v>-4.8847082988844326E-3</v>
      </c>
      <c r="AI81">
        <f>[11]Database!$B40/[11]Database!$B$2</f>
        <v>1.5170564189009583</v>
      </c>
      <c r="AJ81">
        <f>[11]Database!$D40/[11]Database!$D$2/(D81/$D$43)</f>
        <v>1.2643791789243415</v>
      </c>
      <c r="AK81">
        <f t="shared" si="4"/>
        <v>1.1517408516616421</v>
      </c>
      <c r="AL81">
        <f>[11]Database!$H40/[11]Database!$H$2</f>
        <v>0.91807149896299878</v>
      </c>
      <c r="AM81">
        <f t="shared" si="9"/>
        <v>0.75055337744455175</v>
      </c>
      <c r="AN81">
        <f t="shared" si="5"/>
        <v>6.1220133237044783E-2</v>
      </c>
      <c r="AO81">
        <f t="shared" si="6"/>
        <v>-0.10020510095214397</v>
      </c>
    </row>
    <row r="82" spans="1:41" x14ac:dyDescent="0.2">
      <c r="A82" s="1">
        <v>40148</v>
      </c>
      <c r="B82" s="6">
        <f>[1]Quarterly!$B253</f>
        <v>16502.754000000001</v>
      </c>
      <c r="C82">
        <f>[1]Quarterly!$C253</f>
        <v>1.0809136508185713E-2</v>
      </c>
      <c r="D82">
        <f>[2]Quarterly!$B253</f>
        <v>217.34700000000001</v>
      </c>
      <c r="E82">
        <f>[2]Quarterly!$C253</f>
        <v>6.8840596494967876E-3</v>
      </c>
      <c r="F82">
        <v>-4.1300133479964824E-3</v>
      </c>
      <c r="G82">
        <f t="shared" si="8"/>
        <v>8.0168349115910184E-3</v>
      </c>
      <c r="H82">
        <f>[14]Sheet1!$B29/100</f>
        <v>1.5183646899999998E-2</v>
      </c>
      <c r="I82">
        <v>-1.03458047701135E-4</v>
      </c>
      <c r="J82">
        <f t="shared" si="7"/>
        <v>3.0372388654462901E-2</v>
      </c>
      <c r="K82" s="7">
        <f>[4]Hoja1!$B42</f>
        <v>155504.2597</v>
      </c>
      <c r="L82" s="7">
        <f>[4]Hoja1!$C42</f>
        <v>127141.292060104</v>
      </c>
      <c r="M82" s="7">
        <f>[4]Hoja1!$D42</f>
        <v>30784.870398367199</v>
      </c>
      <c r="N82" s="7">
        <f>[4]Hoja1!$E42</f>
        <v>25141.853028840502</v>
      </c>
      <c r="O82" s="7">
        <f>[4]Hoja1!$F42</f>
        <v>27500.973963536799</v>
      </c>
      <c r="P82">
        <f>[5]Hoja1!$G42</f>
        <v>1.0150869636433413E-2</v>
      </c>
      <c r="Q82">
        <f>[5]Hoja1!$H42</f>
        <v>8.2301114437912659E-3</v>
      </c>
      <c r="R82">
        <f>[5]Hoja1!$I42</f>
        <v>-2.798200416997132E-2</v>
      </c>
      <c r="S82">
        <f>[5]Hoja1!$J42</f>
        <v>2.3901783380321673E-2</v>
      </c>
      <c r="T82">
        <f>[5]Hoja1!$K42</f>
        <v>5.3802947969995518E-2</v>
      </c>
      <c r="U82">
        <f>'[6]Inflation Quarterly and SA'!$F45</f>
        <v>71.631274751121097</v>
      </c>
      <c r="V82">
        <f t="shared" si="1"/>
        <v>1.9701109684635565E-3</v>
      </c>
      <c r="W82">
        <f>'[7]Inflation Quarterly and SA'!$C45</f>
        <v>3.8741006098776953E-3</v>
      </c>
      <c r="X82">
        <f>'[7]Inflation Quarterly and SA'!$D45</f>
        <v>-1.1559808191591303E-2</v>
      </c>
      <c r="Y82">
        <f>'[7]Inflation Quarterly and SA'!$E45</f>
        <v>1.3264476627727007E-2</v>
      </c>
      <c r="Z82">
        <f>[8]Sheet1!$B41/100</f>
        <v>1.2272233373889163E-2</v>
      </c>
      <c r="AA82" s="4">
        <f>'[9]Final database'!$C49/100</f>
        <v>3.7934782608695657E-2</v>
      </c>
      <c r="AB82" s="10">
        <v>4.8714639305412699E-2</v>
      </c>
      <c r="AC82">
        <f>'[10]Final database'!$C45</f>
        <v>-2.4838525851233806E-2</v>
      </c>
      <c r="AD82">
        <f>'[10]Final database'!$B45</f>
        <v>1965.306304347828</v>
      </c>
      <c r="AE82">
        <f t="shared" si="3"/>
        <v>1139.7094420539356</v>
      </c>
      <c r="AF82">
        <f>[18]EMPALME!$D19</f>
        <v>2.0848987709987554E-2</v>
      </c>
      <c r="AG82">
        <f>[18]EMPALME!$C19</f>
        <v>1.0522094567514009</v>
      </c>
      <c r="AH82">
        <f>[13]Sheet1!$C42</f>
        <v>-1.5335782327767555E-2</v>
      </c>
      <c r="AI82">
        <f>[11]Database!$B41/[11]Database!$B$2</f>
        <v>1.5666887599826134</v>
      </c>
      <c r="AJ82">
        <f>[11]Database!$D41/[11]Database!$D$2/(D82/$D$43)</f>
        <v>1.3489702650771471</v>
      </c>
      <c r="AK82">
        <f t="shared" si="4"/>
        <v>1.2363319378144477</v>
      </c>
      <c r="AL82">
        <f>[11]Database!$H41/[11]Database!$H$2</f>
        <v>0.89024154149275436</v>
      </c>
      <c r="AM82">
        <f t="shared" si="9"/>
        <v>0.72272341997430734</v>
      </c>
      <c r="AN82">
        <f t="shared" si="5"/>
        <v>7.3446284405701334E-2</v>
      </c>
      <c r="AO82">
        <f t="shared" si="6"/>
        <v>-3.7079251531714541E-2</v>
      </c>
    </row>
    <row r="83" spans="1:41" x14ac:dyDescent="0.2">
      <c r="A83" s="1">
        <v>40238</v>
      </c>
      <c r="B83" s="6">
        <f>[1]Quarterly!$B254</f>
        <v>16582.71</v>
      </c>
      <c r="C83">
        <f>[1]Quarterly!$C254</f>
        <v>4.8450095056860043E-3</v>
      </c>
      <c r="D83">
        <f>[2]Quarterly!$B254</f>
        <v>217.35300000000001</v>
      </c>
      <c r="E83">
        <f>[2]Quarterly!$C254</f>
        <v>2.7605626026661056E-5</v>
      </c>
      <c r="F83">
        <v>-4.8957921098834265E-3</v>
      </c>
      <c r="G83">
        <f t="shared" si="8"/>
        <v>7.2510561497040743E-3</v>
      </c>
      <c r="H83">
        <f>[14]Sheet1!$B30/100</f>
        <v>1.5195605890269153E-2</v>
      </c>
      <c r="I83">
        <v>2.1319964230426901E-4</v>
      </c>
      <c r="J83">
        <f t="shared" si="7"/>
        <v>3.0698697754202087E-2</v>
      </c>
      <c r="K83" s="7">
        <f>[4]Hoja1!$B43</f>
        <v>156633.97769999999</v>
      </c>
      <c r="L83" s="7">
        <f>[4]Hoja1!$C43</f>
        <v>129691.628880453</v>
      </c>
      <c r="M83" s="7">
        <f>[4]Hoja1!$D43</f>
        <v>31706.143860937798</v>
      </c>
      <c r="N83" s="7">
        <f>[4]Hoja1!$E43</f>
        <v>24734.791851142501</v>
      </c>
      <c r="O83" s="7">
        <f>[4]Hoja1!$F43</f>
        <v>28476.421963127599</v>
      </c>
      <c r="P83">
        <f>[5]Hoja1!$G43</f>
        <v>7.2648685134377722E-3</v>
      </c>
      <c r="Q83">
        <f>[5]Hoja1!$H43</f>
        <v>2.0059075844088392E-2</v>
      </c>
      <c r="R83">
        <f>[5]Hoja1!$I43</f>
        <v>2.9926176418773043E-2</v>
      </c>
      <c r="S83">
        <f>[5]Hoja1!$J43</f>
        <v>-1.6190579796606763E-2</v>
      </c>
      <c r="T83">
        <f>[5]Hoja1!$K43</f>
        <v>3.5469580127748701E-2</v>
      </c>
      <c r="U83">
        <f>'[6]Inflation Quarterly and SA'!$F46</f>
        <v>72.123278537750096</v>
      </c>
      <c r="V83">
        <f t="shared" si="1"/>
        <v>6.8685610906471517E-3</v>
      </c>
      <c r="W83">
        <f>'[7]Inflation Quarterly and SA'!$C46</f>
        <v>4.0122279668477479E-3</v>
      </c>
      <c r="X83">
        <f>'[7]Inflation Quarterly and SA'!$D46</f>
        <v>1.1169490896330903E-2</v>
      </c>
      <c r="Y83">
        <f>'[7]Inflation Quarterly and SA'!$E46</f>
        <v>1.4630969377189551E-2</v>
      </c>
      <c r="Z83">
        <f>[8]Sheet1!$B42/100</f>
        <v>7.4170712131904626E-3</v>
      </c>
      <c r="AA83" s="4">
        <f>'[9]Final database'!$C50/100</f>
        <v>3.5000000000000003E-2</v>
      </c>
      <c r="AC83">
        <f>'[10]Final database'!$C46</f>
        <v>-8.8440688911323173E-3</v>
      </c>
      <c r="AD83">
        <f>'[10]Final database'!$B46</f>
        <v>1947.9249999999993</v>
      </c>
      <c r="AE83">
        <f t="shared" si="3"/>
        <v>1121.923771270516</v>
      </c>
      <c r="AF83">
        <f>[18]EMPALME!$D20</f>
        <v>-1.0012910980066292E-2</v>
      </c>
      <c r="AG83">
        <f>[18]EMPALME!$C20</f>
        <v>1.0416737771285651</v>
      </c>
      <c r="AH83">
        <f>[13]Sheet1!$C43</f>
        <v>1.6854926098001322E-2</v>
      </c>
      <c r="AI83">
        <f>[11]Database!$B42/[11]Database!$B$2</f>
        <v>1.6321796832481472</v>
      </c>
      <c r="AJ83">
        <f>[11]Database!$D42/[11]Database!$D$2/(D83/$D$43)</f>
        <v>1.4095650948126419</v>
      </c>
      <c r="AK83">
        <f t="shared" si="4"/>
        <v>1.2969267675499425</v>
      </c>
      <c r="AL83">
        <f>[11]Database!$H42/[11]Database!$H$2</f>
        <v>0.89958674239093539</v>
      </c>
      <c r="AM83">
        <f t="shared" si="9"/>
        <v>0.73206862087248836</v>
      </c>
      <c r="AN83">
        <f t="shared" si="5"/>
        <v>4.9011780640895397E-2</v>
      </c>
      <c r="AO83">
        <f t="shared" si="6"/>
        <v>1.2930535582357683E-2</v>
      </c>
    </row>
    <row r="84" spans="1:41" x14ac:dyDescent="0.2">
      <c r="A84" s="1">
        <v>40330</v>
      </c>
      <c r="B84" s="6">
        <f>[1]Quarterly!$B255</f>
        <v>16743.162</v>
      </c>
      <c r="C84">
        <f>[1]Quarterly!$C255</f>
        <v>9.6758611831240238E-3</v>
      </c>
      <c r="D84">
        <f>[2]Quarterly!$B255</f>
        <v>217.19900000000001</v>
      </c>
      <c r="E84">
        <f>[2]Quarterly!$C255</f>
        <v>-7.0852484207717392E-4</v>
      </c>
      <c r="F84">
        <v>-4.9713867729681855E-3</v>
      </c>
      <c r="G84">
        <f t="shared" si="8"/>
        <v>7.1754614866193153E-3</v>
      </c>
      <c r="H84">
        <f>[14]Sheet1!$B31/100</f>
        <v>1.5321856637806634E-2</v>
      </c>
      <c r="I84">
        <v>6.3922209146863795E-4</v>
      </c>
      <c r="J84">
        <f t="shared" si="7"/>
        <v>3.1137704941594402E-2</v>
      </c>
      <c r="K84" s="7">
        <f>[4]Hoja1!$B44</f>
        <v>159160.5619</v>
      </c>
      <c r="L84" s="7">
        <f>[4]Hoja1!$C44</f>
        <v>131193.378375712</v>
      </c>
      <c r="M84" s="7">
        <f>[4]Hoja1!$D44</f>
        <v>33177.859739009204</v>
      </c>
      <c r="N84" s="7">
        <f>[4]Hoja1!$E44</f>
        <v>25454.392152187698</v>
      </c>
      <c r="O84" s="7">
        <f>[4]Hoja1!$F44</f>
        <v>29514.3735843506</v>
      </c>
      <c r="P84">
        <f>[5]Hoja1!$G44</f>
        <v>1.6130498868126564E-2</v>
      </c>
      <c r="Q84">
        <f>[5]Hoja1!$H44</f>
        <v>1.1579386489495525E-2</v>
      </c>
      <c r="R84">
        <f>[5]Hoja1!$I44</f>
        <v>4.6417372119621492E-2</v>
      </c>
      <c r="S84">
        <f>[5]Hoja1!$J44</f>
        <v>2.9092636209589129E-2</v>
      </c>
      <c r="T84">
        <f>[5]Hoja1!$K44</f>
        <v>3.6449509793294421E-2</v>
      </c>
      <c r="U84">
        <f>'[6]Inflation Quarterly and SA'!$F47</f>
        <v>72.673988637878395</v>
      </c>
      <c r="V84">
        <f t="shared" si="1"/>
        <v>7.6356775689288003E-3</v>
      </c>
      <c r="W84">
        <f>'[7]Inflation Quarterly and SA'!$C47</f>
        <v>5.1487894740558371E-3</v>
      </c>
      <c r="X84">
        <f>'[7]Inflation Quarterly and SA'!$D47</f>
        <v>5.8487521325489844E-3</v>
      </c>
      <c r="Y84">
        <f>'[7]Inflation Quarterly and SA'!$E47</f>
        <v>1.9548523812532137E-2</v>
      </c>
      <c r="Z84">
        <f>[8]Sheet1!$B43/100</f>
        <v>7.4170712131904626E-3</v>
      </c>
      <c r="AA84" s="4">
        <f>'[9]Final database'!$C51/100</f>
        <v>3.1758241758241754E-2</v>
      </c>
      <c r="AC84">
        <f>'[10]Final database'!$C47</f>
        <v>8.9734822078191279E-4</v>
      </c>
      <c r="AD84">
        <f>'[10]Final database'!$B47</f>
        <v>1949.672967032966</v>
      </c>
      <c r="AE84">
        <f t="shared" si="3"/>
        <v>1114.4211668643529</v>
      </c>
      <c r="AF84">
        <f>[18]EMPALME!$D21</f>
        <v>1.9578701710150082E-2</v>
      </c>
      <c r="AG84">
        <f>[18]EMPALME!$C21</f>
        <v>1.0620683972902507</v>
      </c>
      <c r="AH84">
        <f>[13]Sheet1!$C44</f>
        <v>-1.7302050442488115E-3</v>
      </c>
      <c r="AI84">
        <f>[11]Database!$B43/[11]Database!$B$2</f>
        <v>1.6390574269639469</v>
      </c>
      <c r="AJ84">
        <f>[11]Database!$D43/[11]Database!$D$2/(D84/$D$43)</f>
        <v>1.4168298278993234</v>
      </c>
      <c r="AK84">
        <f t="shared" si="4"/>
        <v>1.304191500636624</v>
      </c>
      <c r="AL84">
        <f>[11]Database!$H43/[11]Database!$H$2</f>
        <v>0.89083038657179803</v>
      </c>
      <c r="AM84">
        <f t="shared" si="9"/>
        <v>0.723312265053351</v>
      </c>
      <c r="AN84">
        <f t="shared" si="5"/>
        <v>5.6014983023331411E-3</v>
      </c>
      <c r="AO84">
        <f t="shared" si="6"/>
        <v>-1.1961113438657467E-2</v>
      </c>
    </row>
    <row r="85" spans="1:41" x14ac:dyDescent="0.2">
      <c r="A85" s="1">
        <v>40422</v>
      </c>
      <c r="B85" s="6">
        <f>[1]Quarterly!$B256</f>
        <v>16872.266</v>
      </c>
      <c r="C85">
        <f>[1]Quarterly!$C256</f>
        <v>7.7108493604731709E-3</v>
      </c>
      <c r="D85">
        <f>[2]Quarterly!$B256</f>
        <v>218.27500000000001</v>
      </c>
      <c r="E85">
        <f>[2]Quarterly!$C256</f>
        <v>4.9539822927360255E-3</v>
      </c>
      <c r="F85">
        <v>-6.9463932045362E-3</v>
      </c>
      <c r="G85">
        <f t="shared" si="8"/>
        <v>5.2004550550513035E-3</v>
      </c>
      <c r="H85">
        <f>[14]Sheet1!$B32/100</f>
        <v>1.2784192424242429E-2</v>
      </c>
      <c r="I85">
        <v>-1.6098687742647699E-3</v>
      </c>
      <c r="J85">
        <f t="shared" si="7"/>
        <v>2.8820064035364412E-2</v>
      </c>
      <c r="K85" s="7">
        <f>[4]Hoja1!$B45</f>
        <v>160349.82680000001</v>
      </c>
      <c r="L85" s="7">
        <f>[4]Hoja1!$C45</f>
        <v>133211.22261576701</v>
      </c>
      <c r="M85" s="7">
        <f>[4]Hoja1!$D45</f>
        <v>33091.893430394703</v>
      </c>
      <c r="N85" s="7">
        <f>[4]Hoja1!$E45</f>
        <v>25213.652567988302</v>
      </c>
      <c r="O85" s="7">
        <f>[4]Hoja1!$F45</f>
        <v>30426.662041114101</v>
      </c>
      <c r="P85">
        <f>[5]Hoja1!$G45</f>
        <v>7.4721079506316901E-3</v>
      </c>
      <c r="Q85">
        <f>[5]Hoja1!$H45</f>
        <v>1.5380686624871354E-2</v>
      </c>
      <c r="R85">
        <f>[5]Hoja1!$I45</f>
        <v>-2.5910745687258707E-3</v>
      </c>
      <c r="S85">
        <f>[5]Hoja1!$J45</f>
        <v>-9.4576834818939082E-3</v>
      </c>
      <c r="T85">
        <f>[5]Hoja1!$K45</f>
        <v>3.0909971853416707E-2</v>
      </c>
      <c r="U85">
        <f>'[6]Inflation Quarterly and SA'!$F48</f>
        <v>73.085086702826899</v>
      </c>
      <c r="V85">
        <f t="shared" si="1"/>
        <v>5.6567428409211029E-3</v>
      </c>
      <c r="W85">
        <f>'[7]Inflation Quarterly and SA'!$C48</f>
        <v>5.7015016287487175E-3</v>
      </c>
      <c r="X85">
        <f>'[7]Inflation Quarterly and SA'!$D48</f>
        <v>-5.6415720395774915E-4</v>
      </c>
      <c r="Y85">
        <f>'[7]Inflation Quarterly and SA'!$E48</f>
        <v>7.9631752411675194E-3</v>
      </c>
      <c r="Z85">
        <f>[8]Sheet1!$B44/100</f>
        <v>7.4170712131904626E-3</v>
      </c>
      <c r="AA85" s="4">
        <f>'[9]Final database'!$C52/100</f>
        <v>0.03</v>
      </c>
      <c r="AC85">
        <f>'[10]Final database'!$C48</f>
        <v>-5.9278464214826965E-2</v>
      </c>
      <c r="AD85">
        <f>'[10]Final database'!$B48</f>
        <v>1834.0993478260868</v>
      </c>
      <c r="AE85">
        <f t="shared" si="3"/>
        <v>1042.4630462304497</v>
      </c>
      <c r="AF85">
        <f>[18]EMPALME!$D22</f>
        <v>2.0287774135566483E-2</v>
      </c>
      <c r="AG85">
        <f>[18]EMPALME!$C22</f>
        <v>1.0836154010509984</v>
      </c>
      <c r="AH85">
        <f>[13]Sheet1!$C45</f>
        <v>-6.3314962371073813E-3</v>
      </c>
      <c r="AI85">
        <f>[11]Database!$B44/[11]Database!$B$2</f>
        <v>1.6244161914241926</v>
      </c>
      <c r="AJ85">
        <f>[11]Database!$D44/[11]Database!$D$2/(D85/$D$43)</f>
        <v>1.390154984951393</v>
      </c>
      <c r="AK85">
        <f t="shared" si="4"/>
        <v>1.2775166576886936</v>
      </c>
      <c r="AL85">
        <f>[11]Database!$H44/[11]Database!$H$2</f>
        <v>0.83421080933941538</v>
      </c>
      <c r="AM85">
        <f t="shared" si="9"/>
        <v>0.66669268782096835</v>
      </c>
      <c r="AN85">
        <f t="shared" si="5"/>
        <v>-2.0453164228496745E-2</v>
      </c>
      <c r="AO85">
        <f t="shared" si="6"/>
        <v>-7.8278193206369084E-2</v>
      </c>
    </row>
    <row r="86" spans="1:41" x14ac:dyDescent="0.2">
      <c r="A86" s="1">
        <v>40513</v>
      </c>
      <c r="B86" s="6">
        <f>[1]Quarterly!$B257</f>
        <v>16960.864000000001</v>
      </c>
      <c r="C86">
        <f>[1]Quarterly!$C257</f>
        <v>5.2511026082686652E-3</v>
      </c>
      <c r="D86">
        <f>[2]Quarterly!$B257</f>
        <v>220.47200000000001</v>
      </c>
      <c r="E86">
        <f>[2]Quarterly!$C257</f>
        <v>1.0065284618027803E-2</v>
      </c>
      <c r="F86">
        <v>-9.4533022070867941E-3</v>
      </c>
      <c r="G86">
        <f t="shared" si="8"/>
        <v>2.6935460525007102E-3</v>
      </c>
      <c r="H86">
        <f>[14]Sheet1!$B33/100</f>
        <v>1.0748663702239789E-2</v>
      </c>
      <c r="I86">
        <v>-3.3746895427599001E-3</v>
      </c>
      <c r="J86">
        <f t="shared" si="7"/>
        <v>2.70014532946663E-2</v>
      </c>
      <c r="K86" s="7">
        <f>[4]Hoja1!$B46</f>
        <v>164006.6335</v>
      </c>
      <c r="L86" s="7">
        <f>[4]Hoja1!$C46</f>
        <v>134905.77012806901</v>
      </c>
      <c r="M86" s="7">
        <f>[4]Hoja1!$D46</f>
        <v>35213.102969658197</v>
      </c>
      <c r="N86" s="7">
        <f>[4]Hoja1!$E46</f>
        <v>25800.163428681499</v>
      </c>
      <c r="O86" s="7">
        <f>[4]Hoja1!$F46</f>
        <v>31716.5424114077</v>
      </c>
      <c r="P86">
        <f>[5]Hoja1!$G46</f>
        <v>2.2805180229854782E-2</v>
      </c>
      <c r="Q86">
        <f>[5]Hoja1!$H46</f>
        <v>1.2720756397452515E-2</v>
      </c>
      <c r="R86">
        <f>[5]Hoja1!$I46</f>
        <v>6.4100579307292627E-2</v>
      </c>
      <c r="S86">
        <f>[5]Hoja1!$J46</f>
        <v>2.3261638079277835E-2</v>
      </c>
      <c r="T86">
        <f>[5]Hoja1!$K46</f>
        <v>4.239309486366416E-2</v>
      </c>
      <c r="U86">
        <f>'[6]Inflation Quarterly and SA'!$F49</f>
        <v>73.851694355846305</v>
      </c>
      <c r="V86">
        <f t="shared" si="1"/>
        <v>1.0489248731913481E-2</v>
      </c>
      <c r="W86">
        <f>'[7]Inflation Quarterly and SA'!$C49</f>
        <v>5.2222660053318215E-3</v>
      </c>
      <c r="X86">
        <f>'[7]Inflation Quarterly and SA'!$D49</f>
        <v>2.0284196691139122E-2</v>
      </c>
      <c r="Y86">
        <f>'[7]Inflation Quarterly and SA'!$E49</f>
        <v>2.0234991803532942E-2</v>
      </c>
      <c r="Z86">
        <f>[8]Sheet1!$B45/100</f>
        <v>7.4170712131904626E-3</v>
      </c>
      <c r="AA86" s="4">
        <f>'[9]Final database'!$C53/100</f>
        <v>0.03</v>
      </c>
      <c r="AC86">
        <f>'[10]Final database'!$C49</f>
        <v>1.6663610631305392E-2</v>
      </c>
      <c r="AD86">
        <f>'[10]Final database'!$B49</f>
        <v>1864.662065217392</v>
      </c>
      <c r="AE86">
        <f t="shared" si="3"/>
        <v>1048.8327766578113</v>
      </c>
      <c r="AF86">
        <f>[18]EMPALME!$D23</f>
        <v>-3.383953015916874E-3</v>
      </c>
      <c r="AG86">
        <f>[18]EMPALME!$C23</f>
        <v>1.0799484974465179</v>
      </c>
      <c r="AH86">
        <f>[13]Sheet1!$C46</f>
        <v>1.3055869541094722E-2</v>
      </c>
      <c r="AI86">
        <f>[11]Database!$B45/[11]Database!$B$2</f>
        <v>1.7180978342548663</v>
      </c>
      <c r="AJ86">
        <f>[11]Database!$D45/[11]Database!$D$2/(D86/$D$43)</f>
        <v>1.5023125883839943</v>
      </c>
      <c r="AK86">
        <f t="shared" si="4"/>
        <v>1.3896742611212949</v>
      </c>
      <c r="AL86">
        <f>[11]Database!$H45/[11]Database!$H$2</f>
        <v>0.87008960617238873</v>
      </c>
      <c r="AM86">
        <f t="shared" si="9"/>
        <v>0.7025714846539417</v>
      </c>
      <c r="AN86">
        <f t="shared" si="5"/>
        <v>8.7793456748751053E-2</v>
      </c>
      <c r="AO86">
        <f t="shared" si="6"/>
        <v>5.3816094714103313E-2</v>
      </c>
    </row>
    <row r="87" spans="1:41" x14ac:dyDescent="0.2">
      <c r="A87" s="1">
        <v>40603</v>
      </c>
      <c r="B87" s="6">
        <f>[1]Quarterly!$B258</f>
        <v>16920.632000000001</v>
      </c>
      <c r="C87">
        <f>[1]Quarterly!$C258</f>
        <v>-2.3720489710901127E-3</v>
      </c>
      <c r="D87">
        <f>[2]Quarterly!$B258</f>
        <v>223.04599999999999</v>
      </c>
      <c r="E87">
        <f>[2]Quarterly!$C258</f>
        <v>1.1674951921332388E-2</v>
      </c>
      <c r="F87">
        <v>-1.0313321856717118E-2</v>
      </c>
      <c r="G87">
        <f t="shared" si="8"/>
        <v>1.8335264028703849E-3</v>
      </c>
      <c r="H87">
        <f>[14]Sheet1!$B34/100</f>
        <v>1.1522178002070393E-2</v>
      </c>
      <c r="I87">
        <v>-2.3539986338967402E-3</v>
      </c>
      <c r="J87">
        <f t="shared" si="7"/>
        <v>2.8053253841740622E-2</v>
      </c>
      <c r="K87" s="7">
        <f>[4]Hoja1!$B47</f>
        <v>167166.51759999999</v>
      </c>
      <c r="L87" s="7">
        <f>[4]Hoja1!$C47</f>
        <v>135810.43039465899</v>
      </c>
      <c r="M87" s="7">
        <f>[4]Hoja1!$D47</f>
        <v>35946.884966310397</v>
      </c>
      <c r="N87" s="7">
        <f>[4]Hoja1!$E47</f>
        <v>27862.015727111699</v>
      </c>
      <c r="O87" s="7">
        <f>[4]Hoja1!$F47</f>
        <v>33926.488439091001</v>
      </c>
      <c r="P87">
        <f>[5]Hoja1!$G47</f>
        <v>1.9266806668524206E-2</v>
      </c>
      <c r="Q87">
        <f>[5]Hoja1!$H47</f>
        <v>6.7058678493230328E-3</v>
      </c>
      <c r="R87">
        <f>[5]Hoja1!$I47</f>
        <v>2.0838322521149921E-2</v>
      </c>
      <c r="S87">
        <f>[5]Hoja1!$J47</f>
        <v>7.9916249528019678E-2</v>
      </c>
      <c r="T87">
        <f>[5]Hoja1!$K47</f>
        <v>6.9678024767555913E-2</v>
      </c>
      <c r="U87">
        <f>'[6]Inflation Quarterly and SA'!$F50</f>
        <v>74.457688243552298</v>
      </c>
      <c r="V87">
        <f t="shared" si="1"/>
        <v>8.2055515853987071E-3</v>
      </c>
      <c r="W87">
        <f>'[7]Inflation Quarterly and SA'!$C50</f>
        <v>5.3382016232483842E-3</v>
      </c>
      <c r="X87">
        <f>'[7]Inflation Quarterly and SA'!$D50</f>
        <v>9.562943693051329E-3</v>
      </c>
      <c r="Y87">
        <f>'[7]Inflation Quarterly and SA'!$E50</f>
        <v>1.8187395968059406E-2</v>
      </c>
      <c r="Z87">
        <f>[8]Sheet1!$B46/100</f>
        <v>7.4170712131904626E-3</v>
      </c>
      <c r="AA87" s="4">
        <f>'[9]Final database'!$C54/100</f>
        <v>3.1166666666666665E-2</v>
      </c>
      <c r="AC87">
        <f>'[10]Final database'!$C50</f>
        <v>6.5692816766427242E-3</v>
      </c>
      <c r="AD87">
        <f>'[10]Final database'!$B50</f>
        <v>1876.9115555555554</v>
      </c>
      <c r="AE87">
        <f t="shared" si="3"/>
        <v>1047.1305706849685</v>
      </c>
      <c r="AF87">
        <f>[18]EMPALME!$D24</f>
        <v>2.1588179751325098E-2</v>
      </c>
      <c r="AG87">
        <f>[18]EMPALME!$C24</f>
        <v>1.1032626197315667</v>
      </c>
      <c r="AH87">
        <f>[13]Sheet1!$C47</f>
        <v>-3.0688451676552653E-4</v>
      </c>
      <c r="AI87">
        <f>[11]Database!$B46/[11]Database!$B$2</f>
        <v>1.8927722866748411</v>
      </c>
      <c r="AJ87">
        <f>[11]Database!$D46/[11]Database!$D$2/(D87/$D$43)</f>
        <v>1.6309985653181394</v>
      </c>
      <c r="AK87">
        <f t="shared" si="4"/>
        <v>1.51836023805544</v>
      </c>
      <c r="AL87">
        <f>[11]Database!$H46/[11]Database!$H$2</f>
        <v>0.89974188203520089</v>
      </c>
      <c r="AM87">
        <f t="shared" si="9"/>
        <v>0.73222376051675386</v>
      </c>
      <c r="AN87">
        <f t="shared" si="5"/>
        <v>9.2601540184180653E-2</v>
      </c>
      <c r="AO87">
        <f t="shared" si="6"/>
        <v>4.220535064473574E-2</v>
      </c>
    </row>
    <row r="88" spans="1:41" x14ac:dyDescent="0.2">
      <c r="A88" s="1">
        <v>40695</v>
      </c>
      <c r="B88" s="6">
        <f>[1]Quarterly!$B259</f>
        <v>17035.114000000001</v>
      </c>
      <c r="C88">
        <f>[1]Quarterly!$C259</f>
        <v>6.7658229314366825E-3</v>
      </c>
      <c r="D88">
        <f>[2]Quarterly!$B259</f>
        <v>224.80600000000001</v>
      </c>
      <c r="E88">
        <f>[2]Quarterly!$C259</f>
        <v>7.8907489934811892E-3</v>
      </c>
      <c r="F88">
        <v>-1.1095263407985032E-2</v>
      </c>
      <c r="G88">
        <f t="shared" si="8"/>
        <v>1.0515848516024703E-3</v>
      </c>
      <c r="H88">
        <f>[14]Sheet1!$B35/100</f>
        <v>1.0372364430014429E-2</v>
      </c>
      <c r="I88">
        <v>-3.2837202865910798E-3</v>
      </c>
      <c r="J88">
        <f t="shared" si="7"/>
        <v>2.7095195202793798E-2</v>
      </c>
      <c r="K88" s="7">
        <f>[4]Hoja1!$B48</f>
        <v>169759.65299999999</v>
      </c>
      <c r="L88" s="7">
        <f>[4]Hoja1!$C48</f>
        <v>139387.747894865</v>
      </c>
      <c r="M88" s="7">
        <f>[4]Hoja1!$D48</f>
        <v>36543.841572063997</v>
      </c>
      <c r="N88" s="7">
        <f>[4]Hoja1!$E48</f>
        <v>28346.0854646281</v>
      </c>
      <c r="O88" s="7">
        <f>[4]Hoja1!$F48</f>
        <v>35940.960847891802</v>
      </c>
      <c r="P88">
        <f>[5]Hoja1!$G48</f>
        <v>1.5512289405973823E-2</v>
      </c>
      <c r="Q88">
        <f>[5]Hoja1!$H48</f>
        <v>2.6340521046951171E-2</v>
      </c>
      <c r="R88">
        <f>[5]Hoja1!$I48</f>
        <v>1.6606629651305438E-2</v>
      </c>
      <c r="S88">
        <f>[5]Hoja1!$J48</f>
        <v>1.7373823281757961E-2</v>
      </c>
      <c r="T88">
        <f>[5]Hoja1!$K48</f>
        <v>5.9377569017124543E-2</v>
      </c>
      <c r="U88">
        <f>'[6]Inflation Quarterly and SA'!$F51</f>
        <v>75.057930361572204</v>
      </c>
      <c r="V88">
        <f t="shared" si="1"/>
        <v>8.0615196654576504E-3</v>
      </c>
      <c r="W88">
        <f>'[7]Inflation Quarterly and SA'!$C51</f>
        <v>6.813449127502258E-3</v>
      </c>
      <c r="X88">
        <f>'[7]Inflation Quarterly and SA'!$D51</f>
        <v>9.0880577478440472E-3</v>
      </c>
      <c r="Y88">
        <f>'[7]Inflation Quarterly and SA'!$E51</f>
        <v>1.142520820288162E-2</v>
      </c>
      <c r="Z88">
        <f>[8]Sheet1!$B47/100</f>
        <v>7.4170712131904626E-3</v>
      </c>
      <c r="AA88" s="4">
        <f>'[9]Final database'!$C55/100</f>
        <v>3.7802197802197804E-2</v>
      </c>
      <c r="AC88">
        <f>'[10]Final database'!$C51</f>
        <v>-4.2116075596727809E-2</v>
      </c>
      <c r="AD88">
        <f>'[10]Final database'!$B51</f>
        <v>1797.8634065934057</v>
      </c>
      <c r="AE88">
        <f t="shared" si="3"/>
        <v>995.00826174103747</v>
      </c>
      <c r="AF88">
        <f>[18]EMPALME!$D25</f>
        <v>-9.3440033700187275E-4</v>
      </c>
      <c r="AG88">
        <f>[18]EMPALME!$C25</f>
        <v>1.1022317307678879</v>
      </c>
      <c r="AH88">
        <f>[13]Sheet1!$C48</f>
        <v>-2.1994867322581158E-3</v>
      </c>
      <c r="AI88">
        <f>[11]Database!$B47/[11]Database!$B$2</f>
        <v>1.9005040477912702</v>
      </c>
      <c r="AJ88">
        <f>[11]Database!$D47/[11]Database!$D$2/(D88/$D$43)</f>
        <v>1.8205362065375437</v>
      </c>
      <c r="AK88">
        <f t="shared" si="4"/>
        <v>1.7078978792748443</v>
      </c>
      <c r="AL88">
        <f>[11]Database!$H47/[11]Database!$H$2</f>
        <v>0.89367423331901541</v>
      </c>
      <c r="AM88">
        <f t="shared" si="9"/>
        <v>0.72615611180056838</v>
      </c>
      <c r="AN88">
        <f t="shared" si="5"/>
        <v>0.12483048256199369</v>
      </c>
      <c r="AO88">
        <f t="shared" si="6"/>
        <v>-8.2866045099428964E-3</v>
      </c>
    </row>
    <row r="89" spans="1:41" x14ac:dyDescent="0.2">
      <c r="A89" s="1">
        <v>40787</v>
      </c>
      <c r="B89" s="6">
        <f>[1]Quarterly!$B260</f>
        <v>17031.312999999998</v>
      </c>
      <c r="C89">
        <f>[1]Quarterly!$C260</f>
        <v>-2.2312735917140447E-4</v>
      </c>
      <c r="D89">
        <f>[2]Quarterly!$B260</f>
        <v>226.59700000000001</v>
      </c>
      <c r="E89">
        <f>[2]Quarterly!$C260</f>
        <v>7.9668692116758866E-3</v>
      </c>
      <c r="F89">
        <v>-1.3239525522963052E-2</v>
      </c>
      <c r="G89">
        <f t="shared" si="8"/>
        <v>-1.0926772633755508E-3</v>
      </c>
      <c r="H89">
        <f>[14]Sheet1!$B36/100</f>
        <v>1.4310870437292171E-2</v>
      </c>
      <c r="I89">
        <v>8.4571050938749102E-4</v>
      </c>
      <c r="J89">
        <f t="shared" si="7"/>
        <v>3.1350486920002973E-2</v>
      </c>
      <c r="K89" s="7">
        <f>[4]Hoja1!$B49</f>
        <v>173217.0067</v>
      </c>
      <c r="L89" s="7">
        <f>[4]Hoja1!$C49</f>
        <v>140731.446763274</v>
      </c>
      <c r="M89" s="7">
        <f>[4]Hoja1!$D49</f>
        <v>38314.189617473101</v>
      </c>
      <c r="N89" s="7">
        <f>[4]Hoja1!$E49</f>
        <v>28298.2500135216</v>
      </c>
      <c r="O89" s="7">
        <f>[4]Hoja1!$F49</f>
        <v>36493.101980614199</v>
      </c>
      <c r="P89">
        <f>[5]Hoja1!$G49</f>
        <v>2.036616851472961E-2</v>
      </c>
      <c r="Q89">
        <f>[5]Hoja1!$H49</f>
        <v>9.6400070214386346E-3</v>
      </c>
      <c r="R89">
        <f>[5]Hoja1!$I49</f>
        <v>4.8444497602092573E-2</v>
      </c>
      <c r="S89">
        <f>[5]Hoja1!$J49</f>
        <v>-1.6875505143802982E-3</v>
      </c>
      <c r="T89">
        <f>[5]Hoja1!$K49</f>
        <v>1.5362447739200702E-2</v>
      </c>
      <c r="U89">
        <f>'[6]Inflation Quarterly and SA'!$F52</f>
        <v>75.780456842562799</v>
      </c>
      <c r="V89">
        <f t="shared" si="1"/>
        <v>9.6262510504887544E-3</v>
      </c>
      <c r="W89">
        <f>'[7]Inflation Quarterly and SA'!$C52</f>
        <v>5.5374086676887035E-3</v>
      </c>
      <c r="X89">
        <f>'[7]Inflation Quarterly and SA'!$D52</f>
        <v>1.6932766935128463E-2</v>
      </c>
      <c r="Y89">
        <f>'[7]Inflation Quarterly and SA'!$E52</f>
        <v>1.2787167976156866E-2</v>
      </c>
      <c r="Z89">
        <f>[8]Sheet1!$B48/100</f>
        <v>7.4170712131904626E-3</v>
      </c>
      <c r="AA89" s="4">
        <f>'[9]Final database'!$C56/100</f>
        <v>4.4157608695652176E-2</v>
      </c>
      <c r="AC89">
        <f>'[10]Final database'!$C52</f>
        <v>-2.6726978847320115E-3</v>
      </c>
      <c r="AD89">
        <f>'[10]Final database'!$B52</f>
        <v>1793.0582608695663</v>
      </c>
      <c r="AE89">
        <f t="shared" si="3"/>
        <v>982.88738454658755</v>
      </c>
      <c r="AF89">
        <f>[18]EMPALME!$D26</f>
        <v>-5.8100524118470664E-3</v>
      </c>
      <c r="AG89">
        <f>[18]EMPALME!$C26</f>
        <v>1.0958277066421256</v>
      </c>
      <c r="AH89">
        <f>[13]Sheet1!$C49</f>
        <v>1.6773177386015803E-3</v>
      </c>
      <c r="AI89">
        <f>[11]Database!$B48/[11]Database!$B$2</f>
        <v>1.9114812572433988</v>
      </c>
      <c r="AJ89">
        <f>[11]Database!$D48/[11]Database!$D$2/(D89/$D$43)</f>
        <v>1.767011410497231</v>
      </c>
      <c r="AK89">
        <f t="shared" si="4"/>
        <v>1.6543730832345316</v>
      </c>
      <c r="AL89">
        <f>[11]Database!$H48/[11]Database!$H$2</f>
        <v>0.88721919422719053</v>
      </c>
      <c r="AM89">
        <f t="shared" si="9"/>
        <v>0.71970107270874351</v>
      </c>
      <c r="AN89">
        <f t="shared" si="5"/>
        <v>-3.1339576382071965E-2</v>
      </c>
      <c r="AO89">
        <f t="shared" si="6"/>
        <v>-8.8893269462664293E-3</v>
      </c>
    </row>
    <row r="90" spans="1:41" x14ac:dyDescent="0.2">
      <c r="A90" s="1">
        <v>40878</v>
      </c>
      <c r="B90" s="6">
        <f>[1]Quarterly!$B261</f>
        <v>17222.582999999999</v>
      </c>
      <c r="C90">
        <f>[1]Quarterly!$C261</f>
        <v>1.1230490567579965E-2</v>
      </c>
      <c r="D90">
        <f>[2]Quarterly!$B261</f>
        <v>227.22300000000001</v>
      </c>
      <c r="E90">
        <f>[2]Quarterly!$C261</f>
        <v>2.76261380336007E-3</v>
      </c>
      <c r="F90">
        <v>-1.4624081685704624E-2</v>
      </c>
      <c r="G90">
        <f t="shared" si="8"/>
        <v>-2.477233426117123E-3</v>
      </c>
      <c r="H90">
        <f>[14]Sheet1!$B37/100</f>
        <v>1.6249093434343432E-2</v>
      </c>
      <c r="I90">
        <v>2.94566008944849E-3</v>
      </c>
      <c r="J90">
        <f t="shared" si="7"/>
        <v>3.3514440863314565E-2</v>
      </c>
      <c r="K90" s="7">
        <f>[4]Hoja1!$B50</f>
        <v>174484.82279999999</v>
      </c>
      <c r="L90" s="7">
        <f>[4]Hoja1!$C50</f>
        <v>143063.37494720099</v>
      </c>
      <c r="M90" s="7">
        <f>[4]Hoja1!$D50</f>
        <v>38649.083844152497</v>
      </c>
      <c r="N90" s="7">
        <f>[4]Hoja1!$E50</f>
        <v>29101.6487947387</v>
      </c>
      <c r="O90" s="7">
        <f>[4]Hoja1!$F50</f>
        <v>38075.448732402998</v>
      </c>
      <c r="P90">
        <f>[5]Hoja1!$G50</f>
        <v>7.3192357041231837E-3</v>
      </c>
      <c r="Q90">
        <f>[5]Hoja1!$H50</f>
        <v>1.6570057635018509E-2</v>
      </c>
      <c r="R90">
        <f>[5]Hoja1!$I50</f>
        <v>8.7407362656750642E-3</v>
      </c>
      <c r="S90">
        <f>[5]Hoja1!$J50</f>
        <v>2.8390405089827597E-2</v>
      </c>
      <c r="T90">
        <f>[5]Hoja1!$K50</f>
        <v>4.3360160301784356E-2</v>
      </c>
      <c r="U90">
        <f>'[6]Inflation Quarterly and SA'!$F53</f>
        <v>76.583372147111504</v>
      </c>
      <c r="V90">
        <f t="shared" si="1"/>
        <v>1.0595281923633681E-2</v>
      </c>
      <c r="W90">
        <f>'[7]Inflation Quarterly and SA'!$C53</f>
        <v>8.7643654210081134E-3</v>
      </c>
      <c r="X90">
        <f>'[7]Inflation Quarterly and SA'!$D53</f>
        <v>1.4072527964835269E-2</v>
      </c>
      <c r="Y90">
        <f>'[7]Inflation Quarterly and SA'!$E53</f>
        <v>1.4105133667903447E-2</v>
      </c>
      <c r="Z90">
        <f>[8]Sheet1!$B49/100</f>
        <v>7.4170712131904626E-3</v>
      </c>
      <c r="AA90" s="4">
        <f>'[9]Final database'!$C57/100</f>
        <v>4.5923913043478259E-2</v>
      </c>
      <c r="AC90">
        <f>'[10]Final database'!$C53</f>
        <v>7.0881205150102211E-2</v>
      </c>
      <c r="AD90">
        <f>'[10]Final database'!$B53</f>
        <v>1920.1523913043477</v>
      </c>
      <c r="AE90">
        <f t="shared" si="3"/>
        <v>1041.5204243647149</v>
      </c>
      <c r="AF90">
        <f>[18]EMPALME!$D27</f>
        <v>7.2007008016041762E-3</v>
      </c>
      <c r="AG90">
        <f>[18]EMPALME!$C27</f>
        <v>1.1037184340877637</v>
      </c>
      <c r="AH90">
        <f>[13]Sheet1!$C50</f>
        <v>-1.7100240166720071E-2</v>
      </c>
      <c r="AI90">
        <f>[11]Database!$B49/[11]Database!$B$2</f>
        <v>1.8798128451725062</v>
      </c>
      <c r="AJ90">
        <f>[11]Database!$D49/[11]Database!$D$2/(D90/$D$43)</f>
        <v>1.7763204784174766</v>
      </c>
      <c r="AK90">
        <f t="shared" si="4"/>
        <v>1.6636821511547772</v>
      </c>
      <c r="AL90">
        <f>[11]Database!$H49/[11]Database!$H$2</f>
        <v>0.94193961059060216</v>
      </c>
      <c r="AM90">
        <f t="shared" si="9"/>
        <v>0.77442148907215513</v>
      </c>
      <c r="AN90">
        <f t="shared" si="5"/>
        <v>5.6269459498490271E-3</v>
      </c>
      <c r="AO90">
        <f t="shared" si="6"/>
        <v>7.6032145064700352E-2</v>
      </c>
    </row>
    <row r="91" spans="1:41" x14ac:dyDescent="0.2">
      <c r="A91" s="1">
        <v>40969</v>
      </c>
      <c r="B91" s="6">
        <f>[1]Quarterly!$B262</f>
        <v>17367.009999999998</v>
      </c>
      <c r="C91">
        <f>[1]Quarterly!$C262</f>
        <v>8.3859081997166296E-3</v>
      </c>
      <c r="D91">
        <f>[2]Quarterly!$B262</f>
        <v>228.80699999999999</v>
      </c>
      <c r="E91">
        <f>[2]Quarterly!$C262</f>
        <v>6.9711252822115544E-3</v>
      </c>
      <c r="F91">
        <v>-1.4191875699495283E-2</v>
      </c>
      <c r="G91">
        <f t="shared" si="8"/>
        <v>-2.0450274399077817E-3</v>
      </c>
      <c r="H91">
        <f>[14]Sheet1!$B38/100</f>
        <v>1.3033531818181817E-2</v>
      </c>
      <c r="I91">
        <v>-1.3793178006690399E-4</v>
      </c>
      <c r="J91">
        <f t="shared" si="7"/>
        <v>3.033686419720838E-2</v>
      </c>
      <c r="K91" s="7">
        <f>[4]Hoja1!$B51</f>
        <v>177206.10930000001</v>
      </c>
      <c r="L91" s="7">
        <f>[4]Hoja1!$C51</f>
        <v>144952.63394021499</v>
      </c>
      <c r="M91" s="7">
        <f>[4]Hoja1!$D51</f>
        <v>37594.236387056699</v>
      </c>
      <c r="N91" s="7">
        <f>[4]Hoja1!$E51</f>
        <v>30223.6691659678</v>
      </c>
      <c r="O91" s="7">
        <f>[4]Hoja1!$F51</f>
        <v>38674.594913310997</v>
      </c>
      <c r="P91">
        <f>[5]Hoja1!$G51</f>
        <v>1.559612152123524E-2</v>
      </c>
      <c r="Q91">
        <f>[5]Hoja1!$H51</f>
        <v>1.320574880685732E-2</v>
      </c>
      <c r="R91">
        <f>[5]Hoja1!$I51</f>
        <v>-2.7292948556021046E-2</v>
      </c>
      <c r="S91">
        <f>[5]Hoja1!$J51</f>
        <v>3.8555216549515547E-2</v>
      </c>
      <c r="T91">
        <f>[5]Hoja1!$K51</f>
        <v>1.5735761517056357E-2</v>
      </c>
      <c r="U91">
        <f>'[6]Inflation Quarterly and SA'!$F54</f>
        <v>77.006163802943206</v>
      </c>
      <c r="V91">
        <f t="shared" si="1"/>
        <v>5.5206717069020694E-3</v>
      </c>
      <c r="W91">
        <f>'[7]Inflation Quarterly and SA'!$C54</f>
        <v>6.4233654694816344E-3</v>
      </c>
      <c r="X91">
        <f>'[7]Inflation Quarterly and SA'!$D54</f>
        <v>2.2587812368235483E-4</v>
      </c>
      <c r="Y91">
        <f>'[7]Inflation Quarterly and SA'!$E54</f>
        <v>1.1301165555733128E-2</v>
      </c>
      <c r="Z91">
        <f>[8]Sheet1!$B50/100</f>
        <v>7.4170712131904626E-3</v>
      </c>
      <c r="AA91" s="4">
        <f>'[9]Final database'!$C58/100</f>
        <v>5.0109890109890108E-2</v>
      </c>
      <c r="AC91">
        <f>'[10]Final database'!$C54</f>
        <v>-6.1956778939613155E-2</v>
      </c>
      <c r="AD91">
        <f>'[10]Final database'!$B54</f>
        <v>1801.1859340659346</v>
      </c>
      <c r="AE91">
        <f t="shared" si="3"/>
        <v>971.6271392141407</v>
      </c>
      <c r="AF91">
        <f>[18]EMPALME!$D28</f>
        <v>1.6063479579599749E-2</v>
      </c>
      <c r="AG91">
        <f>[18]EMPALME!$C28</f>
        <v>1.1214479926153604</v>
      </c>
      <c r="AH91">
        <f>[13]Sheet1!$C51</f>
        <v>3.6403620737150977E-3</v>
      </c>
      <c r="AI91">
        <f>[11]Database!$B50/[11]Database!$B$2</f>
        <v>1.9757516082797708</v>
      </c>
      <c r="AJ91">
        <f>[11]Database!$D50/[11]Database!$D$2/(D91/$D$43)</f>
        <v>1.8140022679328893</v>
      </c>
      <c r="AK91">
        <f t="shared" si="4"/>
        <v>1.7013639406701899</v>
      </c>
      <c r="AL91">
        <f>[11]Database!$H50/[11]Database!$H$2</f>
        <v>0.88247986411209456</v>
      </c>
      <c r="AM91">
        <f t="shared" si="9"/>
        <v>0.71496174259364753</v>
      </c>
      <c r="AN91">
        <f t="shared" si="5"/>
        <v>2.2649632617178339E-2</v>
      </c>
      <c r="AO91">
        <f t="shared" si="6"/>
        <v>-7.677956683478282E-2</v>
      </c>
    </row>
    <row r="92" spans="1:41" x14ac:dyDescent="0.2">
      <c r="A92" s="1">
        <v>41061</v>
      </c>
      <c r="B92" s="6">
        <f>[1]Quarterly!$B263</f>
        <v>17444.525000000001</v>
      </c>
      <c r="C92">
        <f>[1]Quarterly!$C263</f>
        <v>4.463347461653111E-3</v>
      </c>
      <c r="D92">
        <f>[2]Quarterly!$B263</f>
        <v>228.524</v>
      </c>
      <c r="E92">
        <f>[2]Quarterly!$C263</f>
        <v>-1.2368502711892493E-3</v>
      </c>
      <c r="F92">
        <v>-1.2034372959190126E-2</v>
      </c>
      <c r="G92">
        <f t="shared" si="8"/>
        <v>1.1247530039737441E-4</v>
      </c>
      <c r="H92">
        <f>[14]Sheet1!$B39/100</f>
        <v>1.3215842305037962E-2</v>
      </c>
      <c r="I92">
        <v>1.4418962962655101E-4</v>
      </c>
      <c r="J92">
        <f t="shared" si="7"/>
        <v>3.062758438534785E-2</v>
      </c>
      <c r="K92" s="7">
        <f>[4]Hoja1!$B52</f>
        <v>177865.05869999999</v>
      </c>
      <c r="L92" s="7">
        <f>[4]Hoja1!$C52</f>
        <v>146476.67878577</v>
      </c>
      <c r="M92" s="7">
        <f>[4]Hoja1!$D52</f>
        <v>39091.371968988598</v>
      </c>
      <c r="N92" s="7">
        <f>[4]Hoja1!$E52</f>
        <v>28955.172777913402</v>
      </c>
      <c r="O92" s="7">
        <f>[4]Hoja1!$F52</f>
        <v>39239.496861554901</v>
      </c>
      <c r="P92">
        <f>[5]Hoja1!$G52</f>
        <v>3.7185478683718909E-3</v>
      </c>
      <c r="Q92">
        <f>[5]Hoja1!$H52</f>
        <v>1.0514088665567689E-2</v>
      </c>
      <c r="R92">
        <f>[5]Hoja1!$I52</f>
        <v>3.9823540143705261E-2</v>
      </c>
      <c r="S92">
        <f>[5]Hoja1!$J52</f>
        <v>-4.197029755350612E-2</v>
      </c>
      <c r="T92">
        <f>[5]Hoja1!$K52</f>
        <v>1.4606538207061481E-2</v>
      </c>
      <c r="U92">
        <f>'[6]Inflation Quarterly and SA'!$F55</f>
        <v>77.483240141224996</v>
      </c>
      <c r="V92">
        <f t="shared" si="1"/>
        <v>6.1953006710295799E-3</v>
      </c>
      <c r="W92">
        <f>'[7]Inflation Quarterly and SA'!$C55</f>
        <v>6.8396587722598934E-3</v>
      </c>
      <c r="X92">
        <f>'[7]Inflation Quarterly and SA'!$D55</f>
        <v>6.1580052045622224E-3</v>
      </c>
      <c r="Y92">
        <f>'[7]Inflation Quarterly and SA'!$E55</f>
        <v>2.0811344152611433E-3</v>
      </c>
      <c r="Z92">
        <f>[8]Sheet1!$B51/100</f>
        <v>7.4170712131904626E-3</v>
      </c>
      <c r="AA92" s="4">
        <f>'[9]Final database'!$C59/100</f>
        <v>5.2499999999999998E-2</v>
      </c>
      <c r="AC92">
        <f>'[10]Final database'!$C55</f>
        <v>-8.0073616942979431E-3</v>
      </c>
      <c r="AD92">
        <f>'[10]Final database'!$B55</f>
        <v>1786.7631868131868</v>
      </c>
      <c r="AE92">
        <f t="shared" si="3"/>
        <v>957.9124138580944</v>
      </c>
      <c r="AF92">
        <f>[18]EMPALME!$D29</f>
        <v>1.2196537291189191E-2</v>
      </c>
      <c r="AG92">
        <f>[18]EMPALME!$C29</f>
        <v>1.1351257748774231</v>
      </c>
      <c r="AH92">
        <f>[13]Sheet1!$C52</f>
        <v>-3.6554388239926627E-3</v>
      </c>
      <c r="AI92">
        <f>[11]Database!$B51/[11]Database!$B$2</f>
        <v>1.6430298879765515</v>
      </c>
      <c r="AJ92">
        <f>[11]Database!$D51/[11]Database!$D$2/(D92/$D$43)</f>
        <v>1.6826984930197606</v>
      </c>
      <c r="AK92">
        <f t="shared" si="4"/>
        <v>1.5700601657570612</v>
      </c>
      <c r="AL92">
        <f>[11]Database!$H51/[11]Database!$H$2</f>
        <v>0.89084360255281203</v>
      </c>
      <c r="AM92">
        <f t="shared" si="9"/>
        <v>0.723325481034365</v>
      </c>
      <c r="AN92">
        <f t="shared" si="5"/>
        <v>-7.7175595282339415E-2</v>
      </c>
      <c r="AO92">
        <f t="shared" si="6"/>
        <v>1.1698162212675278E-2</v>
      </c>
    </row>
    <row r="93" spans="1:41" x14ac:dyDescent="0.2">
      <c r="A93" s="1">
        <v>41153</v>
      </c>
      <c r="B93" s="6">
        <f>[1]Quarterly!$B264</f>
        <v>17469.650000000001</v>
      </c>
      <c r="C93">
        <f>[1]Quarterly!$C264</f>
        <v>1.4402799732293747E-3</v>
      </c>
      <c r="D93">
        <f>[2]Quarterly!$B264</f>
        <v>231.01499999999999</v>
      </c>
      <c r="E93">
        <f>[2]Quarterly!$C264</f>
        <v>1.0900386830267284E-2</v>
      </c>
      <c r="F93">
        <v>-1.2659691527456076E-2</v>
      </c>
      <c r="G93">
        <f t="shared" si="8"/>
        <v>-5.1284326786857348E-4</v>
      </c>
      <c r="H93">
        <f>[14]Sheet1!$B40/100</f>
        <v>1.1528417068511199E-2</v>
      </c>
      <c r="I93">
        <v>-1.4778957453233301E-3</v>
      </c>
      <c r="J93">
        <f t="shared" si="7"/>
        <v>2.8956059470254925E-2</v>
      </c>
      <c r="K93" s="7">
        <f>[4]Hoja1!$B53</f>
        <v>177039.98920000001</v>
      </c>
      <c r="L93" s="7">
        <f>[4]Hoja1!$C53</f>
        <v>148353.25646741199</v>
      </c>
      <c r="M93" s="7">
        <f>[4]Hoja1!$D53</f>
        <v>39110.7987913545</v>
      </c>
      <c r="N93" s="7">
        <f>[4]Hoja1!$E53</f>
        <v>30314.479146647402</v>
      </c>
      <c r="O93" s="7">
        <f>[4]Hoja1!$F53</f>
        <v>40251.944002984601</v>
      </c>
      <c r="P93">
        <f>[5]Hoja1!$G53</f>
        <v>-4.6387385247577129E-3</v>
      </c>
      <c r="Q93">
        <f>[5]Hoja1!$H53</f>
        <v>1.2811443413368151E-2</v>
      </c>
      <c r="R93">
        <f>[5]Hoja1!$I53</f>
        <v>4.9695933878490806E-4</v>
      </c>
      <c r="S93">
        <f>[5]Hoja1!$J53</f>
        <v>4.6945199711288188E-2</v>
      </c>
      <c r="T93">
        <f>[5]Hoja1!$K53</f>
        <v>2.5801736067152525E-2</v>
      </c>
      <c r="U93">
        <f>'[6]Inflation Quarterly and SA'!$F56</f>
        <v>78.098938055347205</v>
      </c>
      <c r="V93">
        <f t="shared" si="1"/>
        <v>7.9462076314826824E-3</v>
      </c>
      <c r="W93">
        <f>'[7]Inflation Quarterly and SA'!$C56</f>
        <v>7.5617719517644399E-3</v>
      </c>
      <c r="X93">
        <f>'[7]Inflation Quarterly and SA'!$D56</f>
        <v>6.969518355815163E-3</v>
      </c>
      <c r="Y93">
        <f>'[7]Inflation Quarterly and SA'!$E56</f>
        <v>7.434501957074513E-3</v>
      </c>
      <c r="Z93">
        <f>[8]Sheet1!$B52/100</f>
        <v>7.4170712131904626E-3</v>
      </c>
      <c r="AA93" s="4">
        <f>'[9]Final database'!$C60/100</f>
        <v>4.9836956521739133E-2</v>
      </c>
      <c r="AC93">
        <f>'[10]Final database'!$C56</f>
        <v>5.8998281771804884E-3</v>
      </c>
      <c r="AD93">
        <f>'[10]Final database'!$B56</f>
        <v>1797.3047826086961</v>
      </c>
      <c r="AE93">
        <f t="shared" si="3"/>
        <v>955.96761534811594</v>
      </c>
      <c r="AF93">
        <f>[18]EMPALME!$D30</f>
        <v>2.2840847298737366E-3</v>
      </c>
      <c r="AG93">
        <f>[18]EMPALME!$C30</f>
        <v>1.1377184983263067</v>
      </c>
      <c r="AH93">
        <f>[13]Sheet1!$C53</f>
        <v>5.7928249457774861E-3</v>
      </c>
      <c r="AI93">
        <f>[11]Database!$B52/[11]Database!$B$2</f>
        <v>1.7312414944362857</v>
      </c>
      <c r="AJ93">
        <f>[11]Database!$D52/[11]Database!$D$2/(D93/$D$43)</f>
        <v>1.5213711636618694</v>
      </c>
      <c r="AK93">
        <f t="shared" si="4"/>
        <v>1.40873283639917</v>
      </c>
      <c r="AL93">
        <f>[11]Database!$H52/[11]Database!$H$2</f>
        <v>0.86933015941330938</v>
      </c>
      <c r="AM93">
        <f t="shared" si="9"/>
        <v>0.70181203789486235</v>
      </c>
      <c r="AN93">
        <f t="shared" si="5"/>
        <v>-0.10275232304878035</v>
      </c>
      <c r="AO93">
        <f t="shared" si="6"/>
        <v>-2.9742410164699473E-2</v>
      </c>
    </row>
    <row r="94" spans="1:41" x14ac:dyDescent="0.2">
      <c r="A94" s="1">
        <v>41244</v>
      </c>
      <c r="B94" s="6">
        <f>[1]Quarterly!$B265</f>
        <v>17489.851999999999</v>
      </c>
      <c r="C94">
        <f>[1]Quarterly!$C265</f>
        <v>1.1564055376036553E-3</v>
      </c>
      <c r="D94">
        <f>[2]Quarterly!$B265</f>
        <v>231.221</v>
      </c>
      <c r="E94">
        <f>[2]Quarterly!$C265</f>
        <v>8.9171698807444244E-4</v>
      </c>
      <c r="F94">
        <v>-1.397240762183986E-2</v>
      </c>
      <c r="G94">
        <f t="shared" si="8"/>
        <v>-1.8255593622523575E-3</v>
      </c>
      <c r="H94">
        <f>[14]Sheet1!$B41/100</f>
        <v>9.9811112993286894E-3</v>
      </c>
      <c r="I94">
        <v>-2.99673808728727E-3</v>
      </c>
      <c r="J94">
        <f t="shared" si="7"/>
        <v>2.7390924332550304E-2</v>
      </c>
      <c r="K94" s="7">
        <f>[4]Hoja1!$B54</f>
        <v>179303.84280000001</v>
      </c>
      <c r="L94" s="7">
        <f>[4]Hoja1!$C54</f>
        <v>149911.430806602</v>
      </c>
      <c r="M94" s="7">
        <f>[4]Hoja1!$D54</f>
        <v>38640.592852600101</v>
      </c>
      <c r="N94" s="7">
        <f>[4]Hoja1!$E54</f>
        <v>29196.678909471299</v>
      </c>
      <c r="O94" s="7">
        <f>[4]Hoja1!$F54</f>
        <v>39810.964222149501</v>
      </c>
      <c r="P94">
        <f>[5]Hoja1!$G54</f>
        <v>1.2787244340839665E-2</v>
      </c>
      <c r="Q94">
        <f>[5]Hoja1!$H54</f>
        <v>1.0503135396507268E-2</v>
      </c>
      <c r="R94">
        <f>[5]Hoja1!$I54</f>
        <v>-1.2022406938370644E-2</v>
      </c>
      <c r="S94">
        <f>[5]Hoja1!$J54</f>
        <v>-3.6873476590796872E-2</v>
      </c>
      <c r="T94">
        <f>[5]Hoja1!$K54</f>
        <v>-1.0955490269051404E-2</v>
      </c>
      <c r="U94">
        <f>'[6]Inflation Quarterly and SA'!$F57</f>
        <v>78.461455258328996</v>
      </c>
      <c r="V94">
        <f t="shared" si="1"/>
        <v>4.6417686591959662E-3</v>
      </c>
      <c r="W94">
        <f>'[7]Inflation Quarterly and SA'!$C57</f>
        <v>6.5654070077902915E-3</v>
      </c>
      <c r="X94">
        <f>'[7]Inflation Quarterly and SA'!$D57</f>
        <v>2.1368068683400576E-3</v>
      </c>
      <c r="Y94">
        <f>'[7]Inflation Quarterly and SA'!$E57</f>
        <v>1.9433259896952659E-3</v>
      </c>
      <c r="Z94">
        <f>[8]Sheet1!$B53/100</f>
        <v>7.4170712131904626E-3</v>
      </c>
      <c r="AA94" s="4">
        <f>'[9]Final database'!$C61/100</f>
        <v>4.6304347826086951E-2</v>
      </c>
      <c r="AC94">
        <f>'[10]Final database'!$C57</f>
        <v>4.7301502902534764E-3</v>
      </c>
      <c r="AD94">
        <f>'[10]Final database'!$B57</f>
        <v>1805.8063043478267</v>
      </c>
      <c r="AE94">
        <f t="shared" si="3"/>
        <v>956.05171495428249</v>
      </c>
      <c r="AF94">
        <f>[18]EMPALME!$D31</f>
        <v>7.8451098357110727E-3</v>
      </c>
      <c r="AG94">
        <f>[18]EMPALME!$C31</f>
        <v>1.1466440249077967</v>
      </c>
      <c r="AH94">
        <f>[13]Sheet1!$C54</f>
        <v>7.3101555360162163E-3</v>
      </c>
      <c r="AI94">
        <f>[11]Database!$B53/[11]Database!$B$2</f>
        <v>1.7037592898261751</v>
      </c>
      <c r="AJ94">
        <f>[11]Database!$D53/[11]Database!$D$2/(D94/$D$43)</f>
        <v>1.5880414360342134</v>
      </c>
      <c r="AK94">
        <f t="shared" si="4"/>
        <v>1.475403108771514</v>
      </c>
      <c r="AL94">
        <f>[11]Database!$H53/[11]Database!$H$2</f>
        <v>0.88118960941230273</v>
      </c>
      <c r="AM94">
        <f t="shared" si="9"/>
        <v>0.7136714878938557</v>
      </c>
      <c r="AN94">
        <f t="shared" si="5"/>
        <v>4.7326413248631516E-2</v>
      </c>
      <c r="AO94">
        <f t="shared" si="6"/>
        <v>1.6898327983325467E-2</v>
      </c>
    </row>
    <row r="95" spans="1:41" x14ac:dyDescent="0.2">
      <c r="A95" s="1">
        <v>41334</v>
      </c>
      <c r="B95" s="6">
        <f>[1]Quarterly!$B266</f>
        <v>17662.400000000001</v>
      </c>
      <c r="C95">
        <f>[1]Quarterly!$C266</f>
        <v>9.8656066386384467E-3</v>
      </c>
      <c r="D95">
        <f>[2]Quarterly!$B266</f>
        <v>232.28200000000001</v>
      </c>
      <c r="E95">
        <f>[2]Quarterly!$C266</f>
        <v>4.5886835538295756E-3</v>
      </c>
      <c r="F95">
        <v>-1.4068987846870152E-2</v>
      </c>
      <c r="G95">
        <f t="shared" si="8"/>
        <v>-1.9221395872826494E-3</v>
      </c>
      <c r="H95">
        <f>[14]Sheet1!$B42/100</f>
        <v>9.5544490269151138E-3</v>
      </c>
      <c r="I95">
        <v>-3.43329289379515E-3</v>
      </c>
      <c r="J95">
        <f t="shared" si="7"/>
        <v>2.694106377209482E-2</v>
      </c>
      <c r="K95" s="7">
        <f>[4]Hoja1!$B55</f>
        <v>181877.11170000001</v>
      </c>
      <c r="L95" s="7">
        <f>[4]Hoja1!$C55</f>
        <v>152342.855194423</v>
      </c>
      <c r="M95" s="7">
        <f>[4]Hoja1!$D55</f>
        <v>41448.590872837704</v>
      </c>
      <c r="N95" s="7">
        <f>[4]Hoja1!$E55</f>
        <v>29464.2104970316</v>
      </c>
      <c r="O95" s="7">
        <f>[4]Hoja1!$F55</f>
        <v>41460.263817289597</v>
      </c>
      <c r="P95">
        <f>[5]Hoja1!$G55</f>
        <v>1.43514431136329E-2</v>
      </c>
      <c r="Q95">
        <f>[5]Hoja1!$H55</f>
        <v>1.6219072653357092E-2</v>
      </c>
      <c r="R95">
        <f>[5]Hoja1!$I55</f>
        <v>7.2669641248753525E-2</v>
      </c>
      <c r="S95">
        <f>[5]Hoja1!$J55</f>
        <v>9.1630828420528054E-3</v>
      </c>
      <c r="T95">
        <f>[5]Hoja1!$K55</f>
        <v>4.1428275535775105E-2</v>
      </c>
      <c r="U95">
        <f>'[6]Inflation Quarterly and SA'!$F58</f>
        <v>78.478061929362497</v>
      </c>
      <c r="V95">
        <f t="shared" si="1"/>
        <v>2.1165387487176446E-4</v>
      </c>
      <c r="W95">
        <f>'[7]Inflation Quarterly and SA'!$C58</f>
        <v>5.2506477370730664E-3</v>
      </c>
      <c r="X95">
        <f>'[7]Inflation Quarterly and SA'!$D58</f>
        <v>-8.9205554011537735E-3</v>
      </c>
      <c r="Y95">
        <f>'[7]Inflation Quarterly and SA'!$E58</f>
        <v>-2.7656124541589611E-3</v>
      </c>
      <c r="Z95">
        <f>[8]Sheet1!$B54/100</f>
        <v>7.4170712131904626E-3</v>
      </c>
      <c r="AA95" s="4">
        <f>'[9]Final database'!$C62/100</f>
        <v>3.9472222222222221E-2</v>
      </c>
      <c r="AC95">
        <f>'[10]Final database'!$C58</f>
        <v>-8.006072093185268E-3</v>
      </c>
      <c r="AD95">
        <f>'[10]Final database'!$B58</f>
        <v>1791.3488888888894</v>
      </c>
      <c r="AE95">
        <f t="shared" si="3"/>
        <v>948.1968064713144</v>
      </c>
      <c r="AF95">
        <f>[18]EMPALME!$D32</f>
        <v>1.2243237647517224E-2</v>
      </c>
      <c r="AG95">
        <f>[18]EMPALME!$C32</f>
        <v>1.1606826602018485</v>
      </c>
      <c r="AH95">
        <f>[13]Sheet1!$C55</f>
        <v>-2.0070908972937063E-2</v>
      </c>
      <c r="AI95">
        <f>[11]Database!$B54/[11]Database!$B$2</f>
        <v>1.6878229189380716</v>
      </c>
      <c r="AJ95">
        <f>[11]Database!$D54/[11]Database!$D$2/(D95/$D$43)</f>
        <v>1.5919866396057456</v>
      </c>
      <c r="AK95">
        <f t="shared" si="4"/>
        <v>1.4793483123430462</v>
      </c>
      <c r="AL95">
        <f>[11]Database!$H54/[11]Database!$H$2</f>
        <v>0.87868247804062261</v>
      </c>
      <c r="AM95">
        <f t="shared" si="9"/>
        <v>0.71116435652217558</v>
      </c>
      <c r="AN95">
        <f t="shared" si="5"/>
        <v>2.6739835019171654E-3</v>
      </c>
      <c r="AO95">
        <f t="shared" si="6"/>
        <v>-3.5130048127312019E-3</v>
      </c>
    </row>
    <row r="96" spans="1:41" x14ac:dyDescent="0.2">
      <c r="A96" s="1">
        <v>41426</v>
      </c>
      <c r="B96" s="6">
        <f>[1]Quarterly!$B267</f>
        <v>17709.670999999998</v>
      </c>
      <c r="C96">
        <f>[1]Quarterly!$C267</f>
        <v>2.6763633481292626E-3</v>
      </c>
      <c r="D96">
        <f>[2]Quarterly!$B267</f>
        <v>232.44499999999999</v>
      </c>
      <c r="E96">
        <f>[2]Quarterly!$C267</f>
        <v>7.0173323804678667E-4</v>
      </c>
      <c r="F96">
        <v>-1.2540718627501207E-2</v>
      </c>
      <c r="G96">
        <f t="shared" si="8"/>
        <v>-3.93870367913704E-4</v>
      </c>
      <c r="H96">
        <f>[14]Sheet1!$B43/100</f>
        <v>1.0434094822134386E-2</v>
      </c>
      <c r="I96">
        <v>-2.6015037010722998E-3</v>
      </c>
      <c r="J96">
        <f t="shared" si="7"/>
        <v>2.779820506762265E-2</v>
      </c>
      <c r="K96" s="7">
        <f>[4]Hoja1!$B56</f>
        <v>187148.22099999999</v>
      </c>
      <c r="L96" s="7">
        <f>[4]Hoja1!$C56</f>
        <v>154883.31234831101</v>
      </c>
      <c r="M96" s="7">
        <f>[4]Hoja1!$D56</f>
        <v>40944.704659539602</v>
      </c>
      <c r="N96" s="7">
        <f>[4]Hoja1!$E56</f>
        <v>31458.618447500801</v>
      </c>
      <c r="O96" s="7">
        <f>[4]Hoja1!$F56</f>
        <v>42879.603006583602</v>
      </c>
      <c r="P96">
        <f>[5]Hoja1!$G56</f>
        <v>2.898170776262643E-2</v>
      </c>
      <c r="Q96">
        <f>[5]Hoja1!$H56</f>
        <v>1.6675919265434658E-2</v>
      </c>
      <c r="R96">
        <f>[5]Hoja1!$I56</f>
        <v>-1.2156896113645899E-2</v>
      </c>
      <c r="S96">
        <f>[5]Hoja1!$J56</f>
        <v>6.7689169905642999E-2</v>
      </c>
      <c r="T96">
        <f>[5]Hoja1!$K56</f>
        <v>3.4233723054654552E-2</v>
      </c>
      <c r="U96">
        <f>'[6]Inflation Quarterly and SA'!$F59</f>
        <v>79.143920012437206</v>
      </c>
      <c r="V96">
        <f t="shared" si="1"/>
        <v>8.484639741410005E-3</v>
      </c>
      <c r="W96">
        <f>'[7]Inflation Quarterly and SA'!$C59</f>
        <v>6.6104300457461296E-3</v>
      </c>
      <c r="X96">
        <f>'[7]Inflation Quarterly and SA'!$D59</f>
        <v>3.6211010873477001E-3</v>
      </c>
      <c r="Y96">
        <f>'[7]Inflation Quarterly and SA'!$E59</f>
        <v>1.7589146549080725E-2</v>
      </c>
      <c r="Z96">
        <f>[8]Sheet1!$B55/100</f>
        <v>7.4170712131904626E-3</v>
      </c>
      <c r="AA96" s="4">
        <f>'[9]Final database'!$C63/100</f>
        <v>3.2500000000000001E-2</v>
      </c>
      <c r="AC96">
        <f>'[10]Final database'!$C59</f>
        <v>3.9722237403190253E-2</v>
      </c>
      <c r="AD96">
        <f>'[10]Final database'!$B59</f>
        <v>1862.5052747252751</v>
      </c>
      <c r="AE96">
        <f t="shared" si="3"/>
        <v>977.56700129384603</v>
      </c>
      <c r="AF96">
        <f>[18]EMPALME!$D33</f>
        <v>2.1115745693760513E-2</v>
      </c>
      <c r="AG96">
        <f>[18]EMPALME!$C33</f>
        <v>1.1851913400858283</v>
      </c>
      <c r="AH96">
        <f>[13]Sheet1!$C56</f>
        <v>2.9386540617104995E-2</v>
      </c>
      <c r="AI96">
        <f>[11]Database!$B55/[11]Database!$B$2</f>
        <v>1.6148845538567402</v>
      </c>
      <c r="AJ96">
        <f>[11]Database!$D55/[11]Database!$D$2/(D96/$D$43)</f>
        <v>1.4823869804579177</v>
      </c>
      <c r="AK96">
        <f t="shared" si="4"/>
        <v>1.3697486531952183</v>
      </c>
      <c r="AL96">
        <f>[11]Database!$H55/[11]Database!$H$2</f>
        <v>0.90668635862260216</v>
      </c>
      <c r="AM96">
        <f t="shared" si="9"/>
        <v>0.73916823710415513</v>
      </c>
      <c r="AN96">
        <f t="shared" si="5"/>
        <v>-7.4086446196190203E-2</v>
      </c>
      <c r="AO96">
        <f t="shared" si="6"/>
        <v>3.9377508623924307E-2</v>
      </c>
    </row>
    <row r="97" spans="1:41" x14ac:dyDescent="0.2">
      <c r="A97" s="1">
        <v>41518</v>
      </c>
      <c r="B97" s="6">
        <f>[1]Quarterly!$B268</f>
        <v>17860.45</v>
      </c>
      <c r="C97">
        <f>[1]Quarterly!$C268</f>
        <v>8.5139356908439101E-3</v>
      </c>
      <c r="D97">
        <f>[2]Quarterly!$B268</f>
        <v>233.54400000000001</v>
      </c>
      <c r="E97">
        <f>[2]Quarterly!$C268</f>
        <v>4.7280001720837461E-3</v>
      </c>
      <c r="F97">
        <v>-1.6636745542311052E-2</v>
      </c>
      <c r="G97">
        <f t="shared" si="8"/>
        <v>-4.4898972827235491E-3</v>
      </c>
      <c r="H97">
        <f>[14]Sheet1!$B44/100</f>
        <v>1.3008320553359685E-2</v>
      </c>
      <c r="I97">
        <v>-1.1056023728542599E-4</v>
      </c>
      <c r="J97">
        <f t="shared" si="7"/>
        <v>3.03650699972422E-2</v>
      </c>
      <c r="K97" s="7">
        <f>[4]Hoja1!$B57</f>
        <v>188107.17379999999</v>
      </c>
      <c r="L97" s="7">
        <f>[4]Hoja1!$C57</f>
        <v>155933.95807422299</v>
      </c>
      <c r="M97" s="7">
        <f>[4]Hoja1!$D57</f>
        <v>40670.906726386303</v>
      </c>
      <c r="N97" s="7">
        <f>[4]Hoja1!$E57</f>
        <v>30680.392880494201</v>
      </c>
      <c r="O97" s="7">
        <f>[4]Hoja1!$F57</f>
        <v>43590.795937835603</v>
      </c>
      <c r="P97">
        <f>[5]Hoja1!$G57</f>
        <v>5.1240284031339733E-3</v>
      </c>
      <c r="Q97">
        <f>[5]Hoja1!$H57</f>
        <v>6.7834662752384034E-3</v>
      </c>
      <c r="R97">
        <f>[5]Hoja1!$I57</f>
        <v>-6.6870169275847768E-3</v>
      </c>
      <c r="S97">
        <f>[5]Hoja1!$J57</f>
        <v>-2.4738071962865371E-2</v>
      </c>
      <c r="T97">
        <f>[5]Hoja1!$K57</f>
        <v>1.6585809601427748E-2</v>
      </c>
      <c r="U97">
        <f>'[6]Inflation Quarterly and SA'!$F60</f>
        <v>79.869560088476803</v>
      </c>
      <c r="V97">
        <f t="shared" si="1"/>
        <v>9.1686142905931245E-3</v>
      </c>
      <c r="W97">
        <f>'[7]Inflation Quarterly and SA'!$C60</f>
        <v>8.6021608282436102E-3</v>
      </c>
      <c r="X97">
        <f>'[7]Inflation Quarterly and SA'!$D60</f>
        <v>1.5770129513809739E-2</v>
      </c>
      <c r="Y97">
        <f>'[7]Inflation Quarterly and SA'!$E60</f>
        <v>4.6404638914010476E-4</v>
      </c>
      <c r="Z97">
        <f>[8]Sheet1!$B56/100</f>
        <v>7.4170712131904626E-3</v>
      </c>
      <c r="AA97" s="4">
        <f>'[9]Final database'!$C64/100</f>
        <v>3.2500000000000001E-2</v>
      </c>
      <c r="AC97">
        <f>'[10]Final database'!$C60</f>
        <v>2.4207312390299274E-2</v>
      </c>
      <c r="AD97">
        <f>'[10]Final database'!$B60</f>
        <v>1907.59152173913</v>
      </c>
      <c r="AE97">
        <f t="shared" si="3"/>
        <v>992.13477004577817</v>
      </c>
      <c r="AF97">
        <f>[18]EMPALME!$D34</f>
        <v>2.6200758106877275E-2</v>
      </c>
      <c r="AG97">
        <f>[18]EMPALME!$C34</f>
        <v>1.2162442516977827</v>
      </c>
      <c r="AH97">
        <f>[13]Sheet1!$C57</f>
        <v>-2.3626081664711251E-2</v>
      </c>
      <c r="AI97">
        <f>[11]Database!$B56/[11]Database!$B$2</f>
        <v>1.643476175459162</v>
      </c>
      <c r="AJ97">
        <f>[11]Database!$D56/[11]Database!$D$2/(D97/$D$43)</f>
        <v>1.4967979329832539</v>
      </c>
      <c r="AK97">
        <f t="shared" si="4"/>
        <v>1.3841596057205545</v>
      </c>
      <c r="AL97">
        <f>[11]Database!$H56/[11]Database!$H$2</f>
        <v>0.91454931888897284</v>
      </c>
      <c r="AM97">
        <f t="shared" si="9"/>
        <v>0.74703119737052581</v>
      </c>
      <c r="AN97">
        <f t="shared" si="5"/>
        <v>1.0520873659353169E-2</v>
      </c>
      <c r="AO97">
        <f t="shared" si="6"/>
        <v>1.0637578661625735E-2</v>
      </c>
    </row>
    <row r="98" spans="1:41" x14ac:dyDescent="0.2">
      <c r="A98" s="1">
        <v>41609</v>
      </c>
      <c r="B98" s="6">
        <f>[1]Quarterly!$B269</f>
        <v>18016.147000000001</v>
      </c>
      <c r="C98">
        <f>[1]Quarterly!$C269</f>
        <v>8.7174175342725757E-3</v>
      </c>
      <c r="D98">
        <f>[2]Quarterly!$B269</f>
        <v>234.71899999999999</v>
      </c>
      <c r="E98">
        <f>[2]Quarterly!$C269</f>
        <v>5.0311718562667807E-3</v>
      </c>
      <c r="F98">
        <v>-1.9947603033051792E-2</v>
      </c>
      <c r="G98">
        <f t="shared" si="8"/>
        <v>-7.8007547734642857E-3</v>
      </c>
      <c r="H98">
        <f>[14]Sheet1!$B45/100</f>
        <v>1.2442546976284583E-2</v>
      </c>
      <c r="I98">
        <v>-7.9087829078806297E-4</v>
      </c>
      <c r="J98">
        <f t="shared" si="7"/>
        <v>2.9664016529787007E-2</v>
      </c>
      <c r="K98" s="7">
        <f>[4]Hoja1!$B58</f>
        <v>190806.49350000001</v>
      </c>
      <c r="L98" s="7">
        <f>[4]Hoja1!$C58</f>
        <v>158105.874383043</v>
      </c>
      <c r="M98" s="7">
        <f>[4]Hoja1!$D58</f>
        <v>44468.797741236303</v>
      </c>
      <c r="N98" s="7">
        <f>[4]Hoja1!$E58</f>
        <v>32637.778174973399</v>
      </c>
      <c r="O98" s="7">
        <f>[4]Hoja1!$F58</f>
        <v>43512.337238291198</v>
      </c>
      <c r="P98">
        <f>[5]Hoja1!$G58</f>
        <v>1.4349903012577325E-2</v>
      </c>
      <c r="Q98">
        <f>[5]Hoja1!$H58</f>
        <v>1.3928436984753434E-2</v>
      </c>
      <c r="R98">
        <f>[5]Hoja1!$I58</f>
        <v>9.3381026402984624E-2</v>
      </c>
      <c r="S98">
        <f>[5]Hoja1!$J58</f>
        <v>6.3799225195830367E-2</v>
      </c>
      <c r="T98">
        <f>[5]Hoja1!$K58</f>
        <v>-1.7998914187364878E-3</v>
      </c>
      <c r="U98">
        <f>'[6]Inflation Quarterly and SA'!$F61</f>
        <v>80.011784386607204</v>
      </c>
      <c r="V98">
        <f t="shared" si="1"/>
        <v>1.780707167697626E-3</v>
      </c>
      <c r="W98">
        <f>'[7]Inflation Quarterly and SA'!$C61</f>
        <v>6.7583123156713665E-3</v>
      </c>
      <c r="X98">
        <f>'[7]Inflation Quarterly and SA'!$D61</f>
        <v>-1.1420160950717739E-2</v>
      </c>
      <c r="Y98">
        <f>'[7]Inflation Quarterly and SA'!$E61</f>
        <v>-9.9913494946091141E-5</v>
      </c>
      <c r="Z98">
        <f>[8]Sheet1!$B57/100</f>
        <v>7.4170712131904626E-3</v>
      </c>
      <c r="AA98" s="4">
        <f>'[9]Final database'!$C65/100</f>
        <v>3.2500000000000001E-2</v>
      </c>
      <c r="AC98">
        <f>'[10]Final database'!$C61</f>
        <v>2.9338155864881976E-3</v>
      </c>
      <c r="AD98">
        <f>'[10]Final database'!$B61</f>
        <v>1913.1880434782609</v>
      </c>
      <c r="AE98">
        <f t="shared" si="3"/>
        <v>993.27677542452932</v>
      </c>
      <c r="AF98">
        <f>[18]EMPALME!$D35</f>
        <v>-7.8695242117213793E-3</v>
      </c>
      <c r="AG98">
        <f>[18]EMPALME!$C35</f>
        <v>1.20667298811168</v>
      </c>
      <c r="AH98">
        <f>[13]Sheet1!$C58</f>
        <v>1.3393057368825456E-2</v>
      </c>
      <c r="AI98">
        <f>[11]Database!$B57/[11]Database!$B$2</f>
        <v>1.6302244566434747</v>
      </c>
      <c r="AJ98">
        <f>[11]Database!$D57/[11]Database!$D$2/(D98/$D$43)</f>
        <v>1.4611393657184211</v>
      </c>
      <c r="AK98">
        <f t="shared" si="4"/>
        <v>1.3485010384557217</v>
      </c>
      <c r="AL98">
        <f>[11]Database!$H57/[11]Database!$H$2</f>
        <v>0.90564565174709977</v>
      </c>
      <c r="AM98">
        <f t="shared" si="9"/>
        <v>0.73812753022865274</v>
      </c>
      <c r="AN98">
        <f t="shared" si="5"/>
        <v>-2.5761889826477091E-2</v>
      </c>
      <c r="AO98">
        <f t="shared" si="6"/>
        <v>-1.1918735352971943E-2</v>
      </c>
    </row>
    <row r="99" spans="1:41" x14ac:dyDescent="0.2">
      <c r="A99" s="1">
        <v>41699</v>
      </c>
      <c r="B99" s="6">
        <f>[1]Quarterly!$B270</f>
        <v>17953.973999999998</v>
      </c>
      <c r="C99">
        <f>[1]Quarterly!$C270</f>
        <v>-3.4509598528477126E-3</v>
      </c>
      <c r="D99">
        <f>[2]Quarterly!$B270</f>
        <v>236.02799999999999</v>
      </c>
      <c r="E99">
        <f>[2]Quarterly!$C270</f>
        <v>5.5768812920982125E-3</v>
      </c>
      <c r="F99">
        <v>-2.5142650586261594E-2</v>
      </c>
      <c r="G99">
        <f t="shared" si="8"/>
        <v>-1.2995802326674091E-2</v>
      </c>
      <c r="H99">
        <f>[14]Sheet1!$B46/100</f>
        <v>1.1833453322981366E-2</v>
      </c>
      <c r="I99">
        <v>-1.54154454978545E-3</v>
      </c>
      <c r="J99">
        <f t="shared" si="7"/>
        <v>2.8890470713881511E-2</v>
      </c>
      <c r="K99" s="7">
        <f>[4]Hoja1!$B59</f>
        <v>193478.36600000001</v>
      </c>
      <c r="L99" s="7">
        <f>[4]Hoja1!$C59</f>
        <v>159751.73805535299</v>
      </c>
      <c r="M99" s="7">
        <f>[4]Hoja1!$D59</f>
        <v>44665.008346787799</v>
      </c>
      <c r="N99" s="7">
        <f>[4]Hoja1!$E59</f>
        <v>31242.050788520999</v>
      </c>
      <c r="O99" s="7">
        <f>[4]Hoja1!$F59</f>
        <v>44923.005709643498</v>
      </c>
      <c r="P99">
        <f>[5]Hoja1!$G59</f>
        <v>1.4003048067124491E-2</v>
      </c>
      <c r="Q99">
        <f>[5]Hoja1!$H59</f>
        <v>1.0409883116186736E-2</v>
      </c>
      <c r="R99">
        <f>[5]Hoja1!$I59</f>
        <v>4.4123208973008143E-3</v>
      </c>
      <c r="S99">
        <f>[5]Hoja1!$J59</f>
        <v>-4.2764166695717143E-2</v>
      </c>
      <c r="T99">
        <f>[5]Hoja1!$K59</f>
        <v>3.2419965483051483E-2</v>
      </c>
      <c r="U99">
        <f>'[6]Inflation Quarterly and SA'!$F62</f>
        <v>80.418515694481599</v>
      </c>
      <c r="V99">
        <f t="shared" si="1"/>
        <v>5.0833925401427837E-3</v>
      </c>
      <c r="W99">
        <f>'[7]Inflation Quarterly and SA'!$C62</f>
        <v>5.8124399992254272E-3</v>
      </c>
      <c r="X99">
        <f>'[7]Inflation Quarterly and SA'!$D62</f>
        <v>4.9658939978205474E-3</v>
      </c>
      <c r="Y99">
        <f>'[7]Inflation Quarterly and SA'!$E62</f>
        <v>9.7186687545243178E-3</v>
      </c>
      <c r="Z99">
        <f>[8]Sheet1!$B58/100</f>
        <v>7.4170712131904626E-3</v>
      </c>
      <c r="AA99" s="4">
        <f>'[9]Final database'!$C66/100</f>
        <v>3.2500000000000001E-2</v>
      </c>
      <c r="AC99">
        <f>'[10]Final database'!$C62</f>
        <v>4.7494176102980568E-2</v>
      </c>
      <c r="AD99">
        <f>'[10]Final database'!$B62</f>
        <v>2004.0533333333342</v>
      </c>
      <c r="AE99">
        <f t="shared" si="3"/>
        <v>1035.1893636268467</v>
      </c>
      <c r="AF99">
        <f>[18]EMPALME!$D36</f>
        <v>2.3066963122208461E-2</v>
      </c>
      <c r="AG99">
        <f>[18]EMPALME!$C36</f>
        <v>1.2345072694290171</v>
      </c>
      <c r="AH99">
        <f>[13]Sheet1!$C59</f>
        <v>-2.5254538713321839E-3</v>
      </c>
      <c r="AI99">
        <f>[11]Database!$B58/[11]Database!$B$2</f>
        <v>1.6071465135468421</v>
      </c>
      <c r="AJ99">
        <f>[11]Database!$D58/[11]Database!$D$2/(D99/$D$43)</f>
        <v>1.4096378977992265</v>
      </c>
      <c r="AK99">
        <f t="shared" si="4"/>
        <v>1.2969995705365271</v>
      </c>
      <c r="AL99">
        <f>[11]Database!$H58/[11]Database!$H$2</f>
        <v>0.93924773194753297</v>
      </c>
      <c r="AM99">
        <f t="shared" si="9"/>
        <v>0.77172961042908594</v>
      </c>
      <c r="AN99">
        <f t="shared" si="5"/>
        <v>-3.8191641274650467E-2</v>
      </c>
      <c r="AO99">
        <f t="shared" si="6"/>
        <v>4.5523407303375008E-2</v>
      </c>
    </row>
    <row r="100" spans="1:41" x14ac:dyDescent="0.2">
      <c r="A100" s="1">
        <v>41791</v>
      </c>
      <c r="B100" s="6">
        <f>[1]Quarterly!$B271</f>
        <v>18185.911</v>
      </c>
      <c r="C100">
        <f>[1]Quarterly!$C271</f>
        <v>1.2918421292132942E-2</v>
      </c>
      <c r="D100">
        <f>[2]Quarterly!$B271</f>
        <v>237.23099999999999</v>
      </c>
      <c r="E100">
        <f>[2]Quarterly!$C271</f>
        <v>5.0968529157557896E-3</v>
      </c>
      <c r="F100">
        <v>-2.9220033489795738E-2</v>
      </c>
      <c r="G100">
        <f t="shared" si="8"/>
        <v>-1.7073185230208232E-2</v>
      </c>
      <c r="H100">
        <f>[14]Sheet1!$B47/100</f>
        <v>8.9776992784992779E-3</v>
      </c>
      <c r="I100">
        <v>-4.5611714035510799E-3</v>
      </c>
      <c r="J100">
        <f t="shared" si="7"/>
        <v>2.5778808653240004E-2</v>
      </c>
      <c r="K100" s="7">
        <f>[4]Hoja1!$B60</f>
        <v>194158.5024</v>
      </c>
      <c r="L100" s="7">
        <f>[4]Hoja1!$C60</f>
        <v>161003.92778734199</v>
      </c>
      <c r="M100" s="7">
        <f>[4]Hoja1!$D60</f>
        <v>45268.578588804499</v>
      </c>
      <c r="N100" s="7">
        <f>[4]Hoja1!$E60</f>
        <v>30537.992920559798</v>
      </c>
      <c r="O100" s="7">
        <f>[4]Hoja1!$F60</f>
        <v>45881.752971921997</v>
      </c>
      <c r="P100">
        <f>[5]Hoja1!$G60</f>
        <v>3.5153098202203026E-3</v>
      </c>
      <c r="Q100">
        <f>[5]Hoja1!$H60</f>
        <v>7.8383480970649622E-3</v>
      </c>
      <c r="R100">
        <f>[5]Hoja1!$I60</f>
        <v>1.3513268313541271E-2</v>
      </c>
      <c r="S100">
        <f>[5]Hoja1!$J60</f>
        <v>-2.2535584258760899E-2</v>
      </c>
      <c r="T100">
        <f>[5]Hoja1!$K60</f>
        <v>2.1342010560809088E-2</v>
      </c>
      <c r="U100">
        <f>'[6]Inflation Quarterly and SA'!$F63</f>
        <v>81.346806437379897</v>
      </c>
      <c r="V100">
        <f t="shared" si="1"/>
        <v>1.1543246413860286E-2</v>
      </c>
      <c r="W100">
        <f>'[7]Inflation Quarterly and SA'!$C63</f>
        <v>6.6586588537598246E-3</v>
      </c>
      <c r="X100">
        <f>'[7]Inflation Quarterly and SA'!$D63</f>
        <v>1.9592718376058249E-2</v>
      </c>
      <c r="Y100">
        <f>'[7]Inflation Quarterly and SA'!$E63</f>
        <v>1.4415122803643765E-2</v>
      </c>
      <c r="Z100">
        <f>[8]Sheet1!$B59/100</f>
        <v>7.4170712131904626E-3</v>
      </c>
      <c r="AA100" s="4">
        <f>'[9]Final database'!$C67/100</f>
        <v>3.5219780219780221E-2</v>
      </c>
      <c r="AC100">
        <f>'[10]Final database'!$C63</f>
        <v>-4.5132012308534808E-2</v>
      </c>
      <c r="AD100">
        <f>'[10]Final database'!$B63</f>
        <v>1913.6063736263739</v>
      </c>
      <c r="AE100">
        <f t="shared" si="3"/>
        <v>977.18924824055978</v>
      </c>
      <c r="AF100">
        <f>[18]EMPALME!$D37</f>
        <v>-7.4259576166350039E-3</v>
      </c>
      <c r="AG100">
        <f>[18]EMPALME!$C37</f>
        <v>1.2253398707688095</v>
      </c>
      <c r="AH100">
        <f>[13]Sheet1!$C60</f>
        <v>-1.6654259201838162E-3</v>
      </c>
      <c r="AI100">
        <f>[11]Database!$B59/[11]Database!$B$2</f>
        <v>1.6616694936235799</v>
      </c>
      <c r="AJ100">
        <f>[11]Database!$D59/[11]Database!$D$2/(D100/$D$43)</f>
        <v>1.4261305323227393</v>
      </c>
      <c r="AK100">
        <f t="shared" si="4"/>
        <v>1.3134922050600399</v>
      </c>
      <c r="AL100">
        <f>[11]Database!$H59/[11]Database!$H$2</f>
        <v>0.90687992016856878</v>
      </c>
      <c r="AM100">
        <f t="shared" si="9"/>
        <v>0.73936179865012175</v>
      </c>
      <c r="AN100">
        <f t="shared" si="5"/>
        <v>1.2715990735980176E-2</v>
      </c>
      <c r="AO100">
        <f t="shared" si="6"/>
        <v>-4.1941907296996872E-2</v>
      </c>
    </row>
    <row r="101" spans="1:41" x14ac:dyDescent="0.2">
      <c r="A101" s="1">
        <v>41883</v>
      </c>
      <c r="B101" s="6">
        <f>[1]Quarterly!$B272</f>
        <v>18406.940999999999</v>
      </c>
      <c r="C101">
        <f>[1]Quarterly!$C272</f>
        <v>1.2153914093167906E-2</v>
      </c>
      <c r="D101">
        <f>[2]Quarterly!$B272</f>
        <v>237.477</v>
      </c>
      <c r="E101">
        <f>[2]Quarterly!$C272</f>
        <v>1.0369639718250667E-3</v>
      </c>
      <c r="F101">
        <v>-2.8447993105843034E-2</v>
      </c>
      <c r="G101">
        <f t="shared" si="8"/>
        <v>-1.6301144846255528E-2</v>
      </c>
      <c r="H101">
        <f>[14]Sheet1!$B48/100</f>
        <v>8.567164913106216E-3</v>
      </c>
      <c r="I101">
        <v>-5.15218777601482E-3</v>
      </c>
      <c r="J101">
        <f t="shared" si="7"/>
        <v>2.5169778692760048E-2</v>
      </c>
      <c r="K101" s="7">
        <f>[4]Hoja1!$B61</f>
        <v>196017.6642</v>
      </c>
      <c r="L101" s="7">
        <f>[4]Hoja1!$C61</f>
        <v>162183.656219695</v>
      </c>
      <c r="M101" s="7">
        <f>[4]Hoja1!$D61</f>
        <v>46336.767235536601</v>
      </c>
      <c r="N101" s="7">
        <f>[4]Hoja1!$E61</f>
        <v>31747.076971723502</v>
      </c>
      <c r="O101" s="7">
        <f>[4]Hoja1!$F61</f>
        <v>45572.269870419703</v>
      </c>
      <c r="P101">
        <f>[5]Hoja1!$G61</f>
        <v>9.5754848591167452E-3</v>
      </c>
      <c r="Q101">
        <f>[5]Hoja1!$H61</f>
        <v>7.3273270321156936E-3</v>
      </c>
      <c r="R101">
        <f>[5]Hoja1!$I61</f>
        <v>2.3596690685496302E-2</v>
      </c>
      <c r="S101">
        <f>[5]Hoja1!$J61</f>
        <v>3.9592780517991644E-2</v>
      </c>
      <c r="T101">
        <f>[5]Hoja1!$K61</f>
        <v>-6.7452327222913278E-3</v>
      </c>
      <c r="U101">
        <f>'[6]Inflation Quarterly and SA'!$F64</f>
        <v>82.165735452165606</v>
      </c>
      <c r="V101">
        <f t="shared" si="1"/>
        <v>1.0067131712369282E-2</v>
      </c>
      <c r="W101">
        <f>'[7]Inflation Quarterly and SA'!$C64</f>
        <v>6.1298505820728266E-3</v>
      </c>
      <c r="X101">
        <f>'[7]Inflation Quarterly and SA'!$D64</f>
        <v>1.9448545405258866E-2</v>
      </c>
      <c r="Y101">
        <f>'[7]Inflation Quarterly and SA'!$E64</f>
        <v>1.0695876055709652E-2</v>
      </c>
      <c r="Z101">
        <f>[8]Sheet1!$B60/100</f>
        <v>7.4170712131904626E-3</v>
      </c>
      <c r="AA101" s="4">
        <f>'[9]Final database'!$C68/100</f>
        <v>4.2472826086956524E-2</v>
      </c>
      <c r="AC101">
        <f>'[10]Final database'!$C64</f>
        <v>-2.3370190220801668E-3</v>
      </c>
      <c r="AD101">
        <f>'[10]Final database'!$B64</f>
        <v>1909.1342391304352</v>
      </c>
      <c r="AE101">
        <f t="shared" si="3"/>
        <v>965.18885504816853</v>
      </c>
      <c r="AF101">
        <f>[18]EMPALME!$D38</f>
        <v>5.6144983159014394E-3</v>
      </c>
      <c r="AG101">
        <f>[18]EMPALME!$C38</f>
        <v>1.2322195394096478</v>
      </c>
      <c r="AH101">
        <f>[13]Sheet1!$C61</f>
        <v>3.0471768975206537E-3</v>
      </c>
      <c r="AI101">
        <f>[11]Database!$B60/[11]Database!$B$2</f>
        <v>1.4936029904763104</v>
      </c>
      <c r="AJ101">
        <f>[11]Database!$D60/[11]Database!$D$2/(D101/$D$43)</f>
        <v>1.326405797875682</v>
      </c>
      <c r="AK101">
        <f t="shared" si="4"/>
        <v>1.2137674706129826</v>
      </c>
      <c r="AL101">
        <f>[11]Database!$H60/[11]Database!$H$2</f>
        <v>0.87904689645684408</v>
      </c>
      <c r="AM101">
        <f t="shared" si="9"/>
        <v>0.71152877493839706</v>
      </c>
      <c r="AN101">
        <f t="shared" si="5"/>
        <v>-7.5923354598437798E-2</v>
      </c>
      <c r="AO101">
        <f t="shared" si="6"/>
        <v>-3.764466024961044E-2</v>
      </c>
    </row>
    <row r="102" spans="1:41" x14ac:dyDescent="0.2">
      <c r="A102" s="1">
        <v>41974</v>
      </c>
      <c r="B102" s="6">
        <f>[1]Quarterly!$B273</f>
        <v>18500.030999999999</v>
      </c>
      <c r="C102">
        <f>[1]Quarterly!$C273</f>
        <v>5.0573313621204985E-3</v>
      </c>
      <c r="D102">
        <f>[2]Quarterly!$B273</f>
        <v>236.25200000000001</v>
      </c>
      <c r="E102">
        <f>[2]Quarterly!$C273</f>
        <v>-5.158394286604584E-3</v>
      </c>
      <c r="F102">
        <v>-2.6636005728374313E-2</v>
      </c>
      <c r="G102">
        <f t="shared" si="8"/>
        <v>-1.448915746878681E-2</v>
      </c>
      <c r="H102">
        <f>[14]Sheet1!$B49/100</f>
        <v>1.1062462463768115E-2</v>
      </c>
      <c r="I102">
        <v>-2.8454408589793298E-3</v>
      </c>
      <c r="J102">
        <f t="shared" si="7"/>
        <v>2.754683294907978E-2</v>
      </c>
      <c r="K102" s="7">
        <f>[4]Hoja1!$B62</f>
        <v>197934.46739999999</v>
      </c>
      <c r="L102" s="7">
        <f>[4]Hoja1!$C62</f>
        <v>165194.67793760999</v>
      </c>
      <c r="M102" s="7">
        <f>[4]Hoja1!$D62</f>
        <v>46686.6458288711</v>
      </c>
      <c r="N102" s="7">
        <f>[4]Hoja1!$E62</f>
        <v>30354.879319195701</v>
      </c>
      <c r="O102" s="7">
        <f>[4]Hoja1!$F62</f>
        <v>48369.971448014898</v>
      </c>
      <c r="P102">
        <f>[5]Hoja1!$G62</f>
        <v>9.7787268704734309E-3</v>
      </c>
      <c r="Q102">
        <f>[5]Hoja1!$H62</f>
        <v>1.8565506464080617E-2</v>
      </c>
      <c r="R102">
        <f>[5]Hoja1!$I62</f>
        <v>7.5507769360778632E-3</v>
      </c>
      <c r="S102">
        <f>[5]Hoja1!$J62</f>
        <v>-4.3852782218904873E-2</v>
      </c>
      <c r="T102">
        <f>[5]Hoja1!$K62</f>
        <v>6.1390437332838221E-2</v>
      </c>
      <c r="U102">
        <f>'[6]Inflation Quarterly and SA'!$F65</f>
        <v>82.974009127615503</v>
      </c>
      <c r="V102">
        <f t="shared" si="1"/>
        <v>9.8371136216561794E-3</v>
      </c>
      <c r="W102">
        <f>'[7]Inflation Quarterly and SA'!$C65</f>
        <v>9.6139405412953849E-3</v>
      </c>
      <c r="X102">
        <f>'[7]Inflation Quarterly and SA'!$D65</f>
        <v>8.9748748359919084E-3</v>
      </c>
      <c r="Y102">
        <f>'[7]Inflation Quarterly and SA'!$E65</f>
        <v>1.2865868827459881E-2</v>
      </c>
      <c r="Z102">
        <f>[8]Sheet1!$B61/100</f>
        <v>7.4170712131904626E-3</v>
      </c>
      <c r="AA102" s="4">
        <f>'[9]Final database'!$C69/100</f>
        <v>4.4999999999999998E-2</v>
      </c>
      <c r="AC102">
        <f>'[10]Final database'!$C65</f>
        <v>0.13855364100561118</v>
      </c>
      <c r="AD102">
        <f>'[10]Final database'!$B65</f>
        <v>2173.6517391304342</v>
      </c>
      <c r="AE102">
        <f t="shared" si="3"/>
        <v>1088.214396509939</v>
      </c>
      <c r="AF102">
        <f>[18]EMPALME!$D39</f>
        <v>1.7115288501747816E-3</v>
      </c>
      <c r="AG102">
        <f>[18]EMPALME!$C39</f>
        <v>1.2343285187010966</v>
      </c>
      <c r="AH102">
        <f>[13]Sheet1!$C62</f>
        <v>3.7498797452362176E-4</v>
      </c>
      <c r="AI102">
        <f>[11]Database!$B61/[11]Database!$B$2</f>
        <v>1.202619705885051</v>
      </c>
      <c r="AJ102">
        <f>[11]Database!$D61/[11]Database!$D$2/(D102/$D$43)</f>
        <v>1.1156993483234103</v>
      </c>
      <c r="AK102">
        <f t="shared" si="4"/>
        <v>1.0030610210607109</v>
      </c>
      <c r="AL102">
        <f>[11]Database!$H61/[11]Database!$H$2</f>
        <v>0.98331287924601685</v>
      </c>
      <c r="AM102">
        <f t="shared" si="9"/>
        <v>0.81579475772756982</v>
      </c>
      <c r="AN102">
        <f t="shared" si="5"/>
        <v>-0.17359704774907148</v>
      </c>
      <c r="AO102">
        <f t="shared" si="6"/>
        <v>0.14653797072114183</v>
      </c>
    </row>
    <row r="103" spans="1:41" x14ac:dyDescent="0.2">
      <c r="A103" s="1">
        <v>42064</v>
      </c>
      <c r="B103" s="6">
        <f>[1]Quarterly!$B274</f>
        <v>18666.620999999999</v>
      </c>
      <c r="C103">
        <f>[1]Quarterly!$C274</f>
        <v>9.0048497756571866E-3</v>
      </c>
      <c r="D103">
        <f>[2]Quarterly!$B274</f>
        <v>235.976</v>
      </c>
      <c r="E103">
        <f>[2]Quarterly!$C274</f>
        <v>-1.168244078357028E-3</v>
      </c>
      <c r="F103">
        <v>-2.0169492908609477E-2</v>
      </c>
      <c r="G103">
        <f t="shared" si="8"/>
        <v>-8.0226446490219705E-3</v>
      </c>
      <c r="H103">
        <f>[14]Sheet1!$B50/100</f>
        <v>1.5690916515151514E-2</v>
      </c>
      <c r="I103">
        <v>1.5981582731127201E-3</v>
      </c>
      <c r="J103">
        <f t="shared" si="7"/>
        <v>3.2125868539119029E-2</v>
      </c>
      <c r="K103" s="7">
        <f>[4]Hoja1!$B63</f>
        <v>199108.32879999999</v>
      </c>
      <c r="L103" s="7">
        <f>[4]Hoja1!$C63</f>
        <v>166221.537729287</v>
      </c>
      <c r="M103" s="7">
        <f>[4]Hoja1!$D63</f>
        <v>47074.121656564901</v>
      </c>
      <c r="N103" s="7">
        <f>[4]Hoja1!$E63</f>
        <v>31517.280930500299</v>
      </c>
      <c r="O103" s="7">
        <f>[4]Hoja1!$F63</f>
        <v>45517.041319254298</v>
      </c>
      <c r="P103">
        <f>[5]Hoja1!$G63</f>
        <v>5.9305557815141352E-3</v>
      </c>
      <c r="Q103">
        <f>[5]Hoja1!$H63</f>
        <v>6.2160585588890704E-3</v>
      </c>
      <c r="R103">
        <f>[5]Hoja1!$I63</f>
        <v>8.2995002278400953E-3</v>
      </c>
      <c r="S103">
        <f>[5]Hoja1!$J63</f>
        <v>3.8293731926304364E-2</v>
      </c>
      <c r="T103">
        <f>[5]Hoja1!$K63</f>
        <v>-5.8981430903401577E-2</v>
      </c>
      <c r="U103">
        <f>'[6]Inflation Quarterly and SA'!$F66</f>
        <v>84.052776673528399</v>
      </c>
      <c r="V103">
        <f t="shared" si="1"/>
        <v>1.3001270605759618E-2</v>
      </c>
      <c r="W103">
        <f>'[7]Inflation Quarterly and SA'!$C66</f>
        <v>1.1529463052066591E-2</v>
      </c>
      <c r="X103">
        <f>'[7]Inflation Quarterly and SA'!$D66</f>
        <v>3.9318972882963266E-2</v>
      </c>
      <c r="Y103">
        <f>'[7]Inflation Quarterly and SA'!$E66</f>
        <v>-2.808863618966484E-3</v>
      </c>
      <c r="Z103">
        <f>[8]Sheet1!$B62/100</f>
        <v>7.4170712131904626E-3</v>
      </c>
      <c r="AA103" s="4">
        <f>'[9]Final database'!$C70/100</f>
        <v>4.4999999999999998E-2</v>
      </c>
      <c r="AC103">
        <f>'[10]Final database'!$C66</f>
        <v>0.13603019082893675</v>
      </c>
      <c r="AD103">
        <f>'[10]Final database'!$B66</f>
        <v>2469.3339999999976</v>
      </c>
      <c r="AE103">
        <f t="shared" si="3"/>
        <v>1220.37794463054</v>
      </c>
      <c r="AF103">
        <f>[18]EMPALME!$D40</f>
        <v>-7.2729395600666935E-3</v>
      </c>
      <c r="AG103">
        <f>[18]EMPALME!$C40</f>
        <v>1.2253513219873169</v>
      </c>
      <c r="AH103">
        <f>[13]Sheet1!$C63</f>
        <v>3.9844987238815133E-3</v>
      </c>
      <c r="AI103">
        <f>[11]Database!$B62/[11]Database!$B$2</f>
        <v>1.1870302322851822</v>
      </c>
      <c r="AJ103">
        <f>[11]Database!$D62/[11]Database!$D$2/(D103/$D$43)</f>
        <v>0.90529455938820047</v>
      </c>
      <c r="AK103">
        <f t="shared" si="4"/>
        <v>0.79265623212550107</v>
      </c>
      <c r="AL103">
        <f>[11]Database!$H62/[11]Database!$H$2</f>
        <v>1.0508255569804621</v>
      </c>
      <c r="AM103">
        <f t="shared" si="9"/>
        <v>0.88330743546201507</v>
      </c>
      <c r="AN103">
        <f t="shared" si="5"/>
        <v>-0.2097627008900339</v>
      </c>
      <c r="AO103">
        <f t="shared" si="6"/>
        <v>8.2756939898099624E-2</v>
      </c>
    </row>
    <row r="104" spans="1:41" x14ac:dyDescent="0.2">
      <c r="A104" s="1">
        <v>42156</v>
      </c>
      <c r="B104" s="6">
        <f>[1]Quarterly!$B275</f>
        <v>18782.242999999999</v>
      </c>
      <c r="C104">
        <f>[1]Quarterly!$C275</f>
        <v>6.1940508675886186E-3</v>
      </c>
      <c r="D104">
        <f>[2]Quarterly!$B275</f>
        <v>237.65700000000001</v>
      </c>
      <c r="E104">
        <f>[2]Quarterly!$C275</f>
        <v>7.1236057904193739E-3</v>
      </c>
      <c r="F104">
        <v>-1.4768727562231803E-2</v>
      </c>
      <c r="G104">
        <f t="shared" si="8"/>
        <v>-2.6218793026442991E-3</v>
      </c>
      <c r="H104">
        <f>[14]Sheet1!$B51/100</f>
        <v>1.5032081529581529E-2</v>
      </c>
      <c r="I104">
        <v>7.7170194635561796E-4</v>
      </c>
      <c r="J104">
        <f t="shared" si="7"/>
        <v>3.1274222649978478E-2</v>
      </c>
      <c r="K104" s="7">
        <f>[4]Hoja1!$B64</f>
        <v>200908.13740000001</v>
      </c>
      <c r="L104" s="7">
        <f>[4]Hoja1!$C64</f>
        <v>167543.846871335</v>
      </c>
      <c r="M104" s="7">
        <f>[4]Hoja1!$D64</f>
        <v>47647.171858922702</v>
      </c>
      <c r="N104" s="7">
        <f>[4]Hoja1!$E64</f>
        <v>32444.9316785349</v>
      </c>
      <c r="O104" s="7">
        <f>[4]Hoja1!$F64</f>
        <v>44364.557405033302</v>
      </c>
      <c r="P104">
        <f>[5]Hoja1!$G64</f>
        <v>9.0393436118278991E-3</v>
      </c>
      <c r="Q104">
        <f>[5]Hoja1!$H64</f>
        <v>7.9551011265552862E-3</v>
      </c>
      <c r="R104">
        <f>[5]Hoja1!$I64</f>
        <v>1.2173359421096874E-2</v>
      </c>
      <c r="S104">
        <f>[5]Hoja1!$J64</f>
        <v>2.943308307846082E-2</v>
      </c>
      <c r="T104">
        <f>[5]Hoja1!$K64</f>
        <v>-2.531983364510737E-2</v>
      </c>
      <c r="U104">
        <f>'[6]Inflation Quarterly and SA'!$F67</f>
        <v>84.904712077445694</v>
      </c>
      <c r="V104">
        <f t="shared" si="1"/>
        <v>1.013571993256468E-2</v>
      </c>
      <c r="W104">
        <f>'[7]Inflation Quarterly and SA'!$C67</f>
        <v>1.2233294523593452E-2</v>
      </c>
      <c r="X104">
        <f>'[7]Inflation Quarterly and SA'!$D67</f>
        <v>1.5370514738322072E-5</v>
      </c>
      <c r="Y104">
        <f>'[7]Inflation Quarterly and SA'!$E67</f>
        <v>8.3173858183529514E-3</v>
      </c>
      <c r="Z104">
        <f>[8]Sheet1!$B63/100</f>
        <v>7.4170712131904626E-3</v>
      </c>
      <c r="AA104" s="4">
        <f>'[9]Final database'!$C71/100</f>
        <v>4.4999999999999998E-2</v>
      </c>
      <c r="AC104">
        <f>'[10]Final database'!$C67</f>
        <v>1.28431034796892E-2</v>
      </c>
      <c r="AD104">
        <f>'[10]Final database'!$B67</f>
        <v>2501.0479120879122</v>
      </c>
      <c r="AE104">
        <f t="shared" si="3"/>
        <v>1223.6488230910966</v>
      </c>
      <c r="AF104">
        <f>[18]EMPALME!$D41</f>
        <v>-2.6798083721615296E-3</v>
      </c>
      <c r="AG104">
        <f>[18]EMPALME!$C41</f>
        <v>1.2220676152558161</v>
      </c>
      <c r="AH104">
        <f>[13]Sheet1!$C64</f>
        <v>-2.2586119720081621E-3</v>
      </c>
      <c r="AI104">
        <f>[11]Database!$B63/[11]Database!$B$2</f>
        <v>1.2517231615769171</v>
      </c>
      <c r="AJ104">
        <f>[11]Database!$D63/[11]Database!$D$2/(D104/$D$43)</f>
        <v>0.95043563903785044</v>
      </c>
      <c r="AK104">
        <f t="shared" si="4"/>
        <v>0.83779731177515104</v>
      </c>
      <c r="AL104">
        <f>[11]Database!$H63/[11]Database!$H$2</f>
        <v>1.0104212168467204</v>
      </c>
      <c r="AM104">
        <f t="shared" si="9"/>
        <v>0.84290309532827334</v>
      </c>
      <c r="AN104">
        <f t="shared" si="5"/>
        <v>5.6949126014696816E-2</v>
      </c>
      <c r="AO104">
        <f t="shared" si="6"/>
        <v>-4.5742103498322972E-2</v>
      </c>
    </row>
    <row r="105" spans="1:41" x14ac:dyDescent="0.2">
      <c r="A105" s="1">
        <v>42248</v>
      </c>
      <c r="B105" s="6">
        <f>[1]Quarterly!$B276</f>
        <v>18857.418000000001</v>
      </c>
      <c r="C105">
        <f>[1]Quarterly!$C276</f>
        <v>4.0024506125282411E-3</v>
      </c>
      <c r="D105">
        <f>[2]Quarterly!$B276</f>
        <v>237.49799999999999</v>
      </c>
      <c r="E105">
        <f>[2]Quarterly!$C276</f>
        <v>-6.6903141923035925E-4</v>
      </c>
      <c r="F105">
        <v>-9.8363850927211949E-3</v>
      </c>
      <c r="G105">
        <f t="shared" si="8"/>
        <v>2.3104631668663077E-3</v>
      </c>
      <c r="H105">
        <f>[14]Sheet1!$B52/100</f>
        <v>2.0176971347010478E-2</v>
      </c>
      <c r="I105">
        <v>5.77874563792285E-3</v>
      </c>
      <c r="J105">
        <f t="shared" si="7"/>
        <v>3.6433876026221057E-2</v>
      </c>
      <c r="K105" s="7">
        <f>[4]Hoja1!$B65</f>
        <v>202724.8823</v>
      </c>
      <c r="L105" s="7">
        <f>[4]Hoja1!$C65</f>
        <v>170320.324654419</v>
      </c>
      <c r="M105" s="7">
        <f>[4]Hoja1!$D65</f>
        <v>47932.816118431998</v>
      </c>
      <c r="N105" s="7">
        <f>[4]Hoja1!$E65</f>
        <v>30861.140796301199</v>
      </c>
      <c r="O105" s="7">
        <f>[4]Hoja1!$F65</f>
        <v>47491.523773286099</v>
      </c>
      <c r="P105">
        <f>[5]Hoja1!$G65</f>
        <v>9.042664590448668E-3</v>
      </c>
      <c r="Q105">
        <f>[5]Hoja1!$H65</f>
        <v>1.6571648764971858E-2</v>
      </c>
      <c r="R105">
        <f>[5]Hoja1!$I65</f>
        <v>5.99498875515736E-3</v>
      </c>
      <c r="S105">
        <f>[5]Hoja1!$J65</f>
        <v>-4.8814739322798895E-2</v>
      </c>
      <c r="T105">
        <f>[5]Hoja1!$K65</f>
        <v>7.0483434325843808E-2</v>
      </c>
      <c r="U105">
        <f>'[6]Inflation Quarterly and SA'!$F68</f>
        <v>86.588153834584801</v>
      </c>
      <c r="V105">
        <f t="shared" ref="V105:V142" si="10">(U105/U104-1)</f>
        <v>1.9827424367254931E-2</v>
      </c>
      <c r="W105">
        <f>'[7]Inflation Quarterly and SA'!$C68</f>
        <v>1.4883411503010313E-2</v>
      </c>
      <c r="X105">
        <f>'[7]Inflation Quarterly and SA'!$D68</f>
        <v>3.5086514565682903E-2</v>
      </c>
      <c r="Y105">
        <f>'[7]Inflation Quarterly and SA'!$E68</f>
        <v>1.7882132801493755E-2</v>
      </c>
      <c r="Z105">
        <f>[8]Sheet1!$B64/100</f>
        <v>7.4170712131904626E-3</v>
      </c>
      <c r="AA105" s="4">
        <f>'[9]Final database'!$C72/100</f>
        <v>4.5081521739130437E-2</v>
      </c>
      <c r="AC105">
        <f>'[10]Final database'!$C68</f>
        <v>0.17374957067207508</v>
      </c>
      <c r="AD105">
        <f>'[10]Final database'!$B68</f>
        <v>2935.603913043477</v>
      </c>
      <c r="AE105">
        <f t="shared" si="3"/>
        <v>1408.3336517918028</v>
      </c>
      <c r="AF105">
        <f>[18]EMPALME!$D42</f>
        <v>5.9513239296016263E-3</v>
      </c>
      <c r="AG105">
        <f>[18]EMPALME!$C42</f>
        <v>1.2293405354980791</v>
      </c>
      <c r="AH105">
        <f>[13]Sheet1!$C65</f>
        <v>1.5332079789784903E-3</v>
      </c>
      <c r="AI105">
        <f>[11]Database!$B64/[11]Database!$B$2</f>
        <v>1.0867289160861391</v>
      </c>
      <c r="AJ105">
        <f>[11]Database!$D64/[11]Database!$D$2/(D105/$D$43)</f>
        <v>0.84066459584201858</v>
      </c>
      <c r="AK105">
        <f t="shared" si="4"/>
        <v>0.72802626857931918</v>
      </c>
      <c r="AL105">
        <f>[11]Database!$H64/[11]Database!$H$2</f>
        <v>1.1677395219543281</v>
      </c>
      <c r="AM105">
        <f t="shared" si="9"/>
        <v>1.0002214004358811</v>
      </c>
      <c r="AN105">
        <f t="shared" si="5"/>
        <v>-0.13102338913363853</v>
      </c>
      <c r="AO105">
        <f t="shared" si="6"/>
        <v>0.18663866105075733</v>
      </c>
    </row>
    <row r="106" spans="1:41" x14ac:dyDescent="0.2">
      <c r="A106" s="1">
        <v>42339</v>
      </c>
      <c r="B106" s="6">
        <f>[1]Quarterly!$B277</f>
        <v>18892.205999999998</v>
      </c>
      <c r="C106">
        <f>[1]Quarterly!$C277</f>
        <v>1.8447912646364362E-3</v>
      </c>
      <c r="D106">
        <f>[2]Quarterly!$B277</f>
        <v>237.761</v>
      </c>
      <c r="E106">
        <f>[2]Quarterly!$C277</f>
        <v>1.1073777463388446E-3</v>
      </c>
      <c r="F106">
        <v>-9.3353594048837846E-4</v>
      </c>
      <c r="G106">
        <f t="shared" si="8"/>
        <v>1.1213312319099123E-2</v>
      </c>
      <c r="H106">
        <f>[14]Sheet1!$B53/100</f>
        <v>2.2492262321977537E-2</v>
      </c>
      <c r="I106">
        <v>7.9980265112714905E-3</v>
      </c>
      <c r="J106">
        <f t="shared" si="7"/>
        <v>3.8720798361308484E-2</v>
      </c>
      <c r="K106" s="7">
        <f>[4]Hoja1!$B66</f>
        <v>201950.65150000001</v>
      </c>
      <c r="L106" s="7">
        <f>[4]Hoja1!$C66</f>
        <v>166115.29074495999</v>
      </c>
      <c r="M106" s="7">
        <f>[4]Hoja1!$D66</f>
        <v>45440.890366080399</v>
      </c>
      <c r="N106" s="7">
        <f>[4]Hoja1!$E66</f>
        <v>31112.646594663602</v>
      </c>
      <c r="O106" s="7">
        <f>[4]Hoja1!$F66</f>
        <v>45376.877502426301</v>
      </c>
      <c r="P106">
        <f>[5]Hoja1!$G66</f>
        <v>-3.8191207276384587E-3</v>
      </c>
      <c r="Q106">
        <f>[5]Hoja1!$H66</f>
        <v>-2.4688973074652454E-2</v>
      </c>
      <c r="R106">
        <f>[5]Hoja1!$I66</f>
        <v>-5.1987885422683511E-2</v>
      </c>
      <c r="S106">
        <f>[5]Hoja1!$J66</f>
        <v>8.1495949881589258E-3</v>
      </c>
      <c r="T106">
        <f>[5]Hoja1!$K66</f>
        <v>-4.4526814531254955E-2</v>
      </c>
      <c r="U106">
        <f>'[6]Inflation Quarterly and SA'!$F69</f>
        <v>88.606500230090006</v>
      </c>
      <c r="V106">
        <f t="shared" si="10"/>
        <v>2.3309728942379149E-2</v>
      </c>
      <c r="W106">
        <f>'[7]Inflation Quarterly and SA'!$C69</f>
        <v>1.5462604412611602E-2</v>
      </c>
      <c r="X106">
        <f>'[7]Inflation Quarterly and SA'!$D69</f>
        <v>5.1903773914173224E-2</v>
      </c>
      <c r="Y106">
        <f>'[7]Inflation Quarterly and SA'!$E69</f>
        <v>1.9954008324317485E-2</v>
      </c>
      <c r="Z106">
        <f>[8]Sheet1!$B65/100</f>
        <v>7.4170712131904626E-3</v>
      </c>
      <c r="AA106" s="4">
        <f>'[9]Final database'!$C73/100</f>
        <v>5.1874999999999998E-2</v>
      </c>
      <c r="AC106">
        <f>'[10]Final database'!$C69</f>
        <v>4.20238691720205E-2</v>
      </c>
      <c r="AD106">
        <f>'[10]Final database'!$B69</f>
        <v>3058.9693478260874</v>
      </c>
      <c r="AE106">
        <f t="shared" si="3"/>
        <v>1434.0890538019</v>
      </c>
      <c r="AF106">
        <f>[18]EMPALME!$D43</f>
        <v>9.6941136698385222E-3</v>
      </c>
      <c r="AG106">
        <f>[18]EMPALME!$C43</f>
        <v>1.2412579023881376</v>
      </c>
      <c r="AH106">
        <f>[13]Sheet1!$C66</f>
        <v>-4.6326084269582291E-3</v>
      </c>
      <c r="AI106">
        <f>[11]Database!$B65/[11]Database!$B$2</f>
        <v>0.97944234909057304</v>
      </c>
      <c r="AJ106">
        <f>[11]Database!$D65/[11]Database!$D$2/(D106/$D$43)</f>
        <v>0.73550957507307968</v>
      </c>
      <c r="AK106">
        <f t="shared" si="4"/>
        <v>0.62287124781038028</v>
      </c>
      <c r="AL106">
        <f>[11]Database!$H65/[11]Database!$H$2</f>
        <v>1.1469029282611154</v>
      </c>
      <c r="AM106">
        <f t="shared" si="9"/>
        <v>0.97938480674266837</v>
      </c>
      <c r="AN106">
        <f t="shared" si="5"/>
        <v>-0.14443849804230269</v>
      </c>
      <c r="AO106">
        <f t="shared" si="6"/>
        <v>-2.0831981483432127E-2</v>
      </c>
    </row>
    <row r="107" spans="1:41" x14ac:dyDescent="0.2">
      <c r="A107" s="1">
        <v>42430</v>
      </c>
      <c r="B107" s="6">
        <f>[1]Quarterly!$B278</f>
        <v>19001.689999999999</v>
      </c>
      <c r="C107">
        <f>[1]Quarterly!$C278</f>
        <v>5.7951940604501484E-3</v>
      </c>
      <c r="D107">
        <f>[2]Quarterly!$B278</f>
        <v>238.08</v>
      </c>
      <c r="E107">
        <f>[2]Quarterly!$C278</f>
        <v>1.3416834552344437E-3</v>
      </c>
      <c r="F107">
        <v>4.7812044777328583E-3</v>
      </c>
      <c r="G107">
        <f t="shared" si="8"/>
        <v>1.692805273732036E-2</v>
      </c>
      <c r="H107">
        <f>[14]Sheet1!$B54/100</f>
        <v>2.6687705866114558E-2</v>
      </c>
      <c r="I107">
        <v>1.21477430138348E-2</v>
      </c>
      <c r="J107">
        <f t="shared" si="7"/>
        <v>4.2996994073153383E-2</v>
      </c>
      <c r="K107" s="7">
        <f>[4]Hoja1!$B67</f>
        <v>204636.4235</v>
      </c>
      <c r="L107" s="7">
        <f>[4]Hoja1!$C67</f>
        <v>169280.560783828</v>
      </c>
      <c r="M107" s="7">
        <f>[4]Hoja1!$D67</f>
        <v>45225.100863102904</v>
      </c>
      <c r="N107" s="7">
        <f>[4]Hoja1!$E67</f>
        <v>31181.671324041999</v>
      </c>
      <c r="O107" s="7">
        <f>[4]Hoja1!$F67</f>
        <v>44288.016078035798</v>
      </c>
      <c r="P107">
        <f>[5]Hoja1!$G67</f>
        <v>1.3299149965851909E-2</v>
      </c>
      <c r="Q107">
        <f>[5]Hoja1!$H67</f>
        <v>1.9054657910617667E-2</v>
      </c>
      <c r="R107">
        <f>[5]Hoja1!$I67</f>
        <v>-4.7487956604514991E-3</v>
      </c>
      <c r="S107">
        <f>[5]Hoja1!$J67</f>
        <v>2.2185425199485742E-3</v>
      </c>
      <c r="T107">
        <f>[5]Hoja1!$K67</f>
        <v>-2.3995953100393042E-2</v>
      </c>
      <c r="U107">
        <f>'[6]Inflation Quarterly and SA'!$F70</f>
        <v>90.726850573883297</v>
      </c>
      <c r="V107">
        <f t="shared" si="10"/>
        <v>2.3929963809508736E-2</v>
      </c>
      <c r="W107">
        <f>'[7]Inflation Quarterly and SA'!$C70</f>
        <v>1.6826865949023162E-2</v>
      </c>
      <c r="X107">
        <f>'[7]Inflation Quarterly and SA'!$D70</f>
        <v>5.0640586436351276E-2</v>
      </c>
      <c r="Y107">
        <f>'[7]Inflation Quarterly and SA'!$E70</f>
        <v>2.4501938898155551E-2</v>
      </c>
      <c r="Z107">
        <f>[8]Sheet1!$B66/100</f>
        <v>7.4170712131904626E-3</v>
      </c>
      <c r="AA107" s="4">
        <f>'[9]Final database'!$C74/100</f>
        <v>6.0494505494505496E-2</v>
      </c>
      <c r="AC107">
        <f>'[10]Final database'!$C70</f>
        <v>6.2134155245723743E-2</v>
      </c>
      <c r="AD107">
        <f>'[10]Final database'!$B70</f>
        <v>3249.0358241758236</v>
      </c>
      <c r="AE107">
        <f t="shared" si="3"/>
        <v>1487.5968274626975</v>
      </c>
      <c r="AF107">
        <f>[18]EMPALME!$D44</f>
        <v>-3.0873906385078254E-3</v>
      </c>
      <c r="AG107">
        <f>[18]EMPALME!$C44</f>
        <v>1.2374256543603306</v>
      </c>
      <c r="AH107">
        <f>[13]Sheet1!$C67</f>
        <v>1.8616677484830646E-3</v>
      </c>
      <c r="AI107">
        <f>[11]Database!$B66/[11]Database!$B$2</f>
        <v>1.0599178286848878</v>
      </c>
      <c r="AJ107">
        <f>[11]Database!$D66/[11]Database!$D$2/(D107/$D$43)</f>
        <v>0.64561961562588355</v>
      </c>
      <c r="AK107">
        <f t="shared" si="4"/>
        <v>0.53298128836318415</v>
      </c>
      <c r="AL107">
        <f>[11]Database!$H66/[11]Database!$H$2</f>
        <v>1.1456698630413209</v>
      </c>
      <c r="AM107">
        <f t="shared" ref="AM107:AM138" si="11">AL107-AVERAGE($AL$43:$AL$122)+0.8402</f>
        <v>0.97815174152287387</v>
      </c>
      <c r="AN107">
        <f t="shared" si="5"/>
        <v>-0.14431547412598056</v>
      </c>
      <c r="AO107">
        <f t="shared" si="6"/>
        <v>-1.2590201637857623E-3</v>
      </c>
    </row>
    <row r="108" spans="1:41" x14ac:dyDescent="0.2">
      <c r="A108" s="1">
        <v>42522</v>
      </c>
      <c r="B108" s="6">
        <f>[1]Quarterly!$B279</f>
        <v>19062.708999999999</v>
      </c>
      <c r="C108">
        <f>[1]Quarterly!$C279</f>
        <v>3.2112406843811669E-3</v>
      </c>
      <c r="D108">
        <f>[2]Quarterly!$B279</f>
        <v>240.22200000000001</v>
      </c>
      <c r="E108">
        <f>[2]Quarterly!$C279</f>
        <v>8.9969758064516459E-3</v>
      </c>
      <c r="F108">
        <v>4.3666371327544737E-3</v>
      </c>
      <c r="G108">
        <f t="shared" si="8"/>
        <v>1.6513485392341976E-2</v>
      </c>
      <c r="H108">
        <f>[14]Sheet1!$B55/100</f>
        <v>2.2482277056277054E-2</v>
      </c>
      <c r="I108">
        <v>7.9503178264768697E-3</v>
      </c>
      <c r="J108">
        <f t="shared" si="7"/>
        <v>3.8671635563509943E-2</v>
      </c>
      <c r="K108" s="7">
        <f>[4]Hoja1!$B68</f>
        <v>204724.87040000001</v>
      </c>
      <c r="L108" s="7">
        <f>[4]Hoja1!$C68</f>
        <v>169844.46480358299</v>
      </c>
      <c r="M108" s="7">
        <f>[4]Hoja1!$D68</f>
        <v>45645.6900348735</v>
      </c>
      <c r="N108" s="7">
        <f>[4]Hoja1!$E68</f>
        <v>30980.117630236498</v>
      </c>
      <c r="O108" s="7">
        <f>[4]Hoja1!$F68</f>
        <v>43679.486410225501</v>
      </c>
      <c r="P108">
        <f>[5]Hoja1!$G68</f>
        <v>4.3221484468536353E-4</v>
      </c>
      <c r="Q108">
        <f>[5]Hoja1!$H68</f>
        <v>3.3311800075799258E-3</v>
      </c>
      <c r="R108">
        <f>[5]Hoja1!$I68</f>
        <v>9.2999056661857704E-3</v>
      </c>
      <c r="S108">
        <f>[5]Hoja1!$J68</f>
        <v>-6.4638515271019381E-3</v>
      </c>
      <c r="T108">
        <f>[5]Hoja1!$K68</f>
        <v>-1.3740278334844924E-2</v>
      </c>
      <c r="U108">
        <f>'[6]Inflation Quarterly and SA'!$F71</f>
        <v>92.189859405987605</v>
      </c>
      <c r="V108">
        <f t="shared" si="10"/>
        <v>1.6125422880329143E-2</v>
      </c>
      <c r="W108">
        <f>'[7]Inflation Quarterly and SA'!$C71</f>
        <v>1.5351595182631073E-2</v>
      </c>
      <c r="X108">
        <f>'[7]Inflation Quarterly and SA'!$D71</f>
        <v>2.2407957311814997E-2</v>
      </c>
      <c r="Y108">
        <f>'[7]Inflation Quarterly and SA'!$E71</f>
        <v>4.1468483634712339E-3</v>
      </c>
      <c r="Z108">
        <f>[8]Sheet1!$B67/100</f>
        <v>7.4170712131904626E-3</v>
      </c>
      <c r="AA108" s="4">
        <f>'[9]Final database'!$C75/100</f>
        <v>6.9368131868131871E-2</v>
      </c>
      <c r="AC108">
        <f>'[10]Final database'!$C71</f>
        <v>-7.8285033740863263E-2</v>
      </c>
      <c r="AD108">
        <f>'[10]Final database'!$B71</f>
        <v>2994.6849450549457</v>
      </c>
      <c r="AE108">
        <f t="shared" ref="AE108:AE142" si="12">$AD108*(D108/$D108)/(U108/$U$43)</f>
        <v>1349.3809216438244</v>
      </c>
      <c r="AF108">
        <f>[18]EMPALME!$D45</f>
        <v>4.4925104136455118E-3</v>
      </c>
      <c r="AG108">
        <f>[18]EMPALME!$C45</f>
        <v>1.2429848019986565</v>
      </c>
      <c r="AH108">
        <f>[13]Sheet1!$C68</f>
        <v>2.4611226700044453E-2</v>
      </c>
      <c r="AI108">
        <f>[11]Database!$B67/[11]Database!$B$2</f>
        <v>1.1765228137851869</v>
      </c>
      <c r="AJ108">
        <f>[11]Database!$D67/[11]Database!$D$2/(D108/$D$43)</f>
        <v>0.75345466359022129</v>
      </c>
      <c r="AK108">
        <f t="shared" ref="AK108:AK141" si="13">AJ108-AVERAGE($AJ$43:$AJ$122)+1</f>
        <v>0.64081633632752188</v>
      </c>
      <c r="AL108">
        <f>[11]Database!$H67/[11]Database!$H$2</f>
        <v>1.0481645489516191</v>
      </c>
      <c r="AM108">
        <f t="shared" si="11"/>
        <v>0.88064642743317212</v>
      </c>
      <c r="AN108">
        <f t="shared" si="5"/>
        <v>0.20232426600848474</v>
      </c>
      <c r="AO108">
        <f t="shared" si="6"/>
        <v>-9.9683218820320052E-2</v>
      </c>
    </row>
    <row r="109" spans="1:41" x14ac:dyDescent="0.2">
      <c r="A109" s="1">
        <v>42614</v>
      </c>
      <c r="B109" s="6">
        <f>[1]Quarterly!$B280</f>
        <v>19197.937999999998</v>
      </c>
      <c r="C109">
        <f>[1]Quarterly!$C280</f>
        <v>7.0939025507863462E-3</v>
      </c>
      <c r="D109">
        <f>[2]Quarterly!$B280</f>
        <v>241.17599999999999</v>
      </c>
      <c r="E109">
        <f>[2]Quarterly!$C280</f>
        <v>3.9713265229661676E-3</v>
      </c>
      <c r="F109">
        <v>4.7681856763586604E-3</v>
      </c>
      <c r="G109">
        <f t="shared" si="8"/>
        <v>1.6915033935946164E-2</v>
      </c>
      <c r="H109">
        <f>[14]Sheet1!$B56/100</f>
        <v>1.7893675983436858E-2</v>
      </c>
      <c r="I109">
        <v>3.4193082906776098E-3</v>
      </c>
      <c r="J109">
        <f t="shared" si="7"/>
        <v>3.4002525388069138E-2</v>
      </c>
      <c r="K109" s="7">
        <f>[4]Hoja1!$B69</f>
        <v>205568.24590000001</v>
      </c>
      <c r="L109" s="7">
        <f>[4]Hoja1!$C69</f>
        <v>170422.901363574</v>
      </c>
      <c r="M109" s="7">
        <f>[4]Hoja1!$D69</f>
        <v>44735.779542849101</v>
      </c>
      <c r="N109" s="7">
        <f>[4]Hoja1!$E69</f>
        <v>31235.1638445239</v>
      </c>
      <c r="O109" s="7">
        <f>[4]Hoja1!$F69</f>
        <v>43520.535437222403</v>
      </c>
      <c r="P109">
        <f>[5]Hoja1!$G69</f>
        <v>4.1195556668429667E-3</v>
      </c>
      <c r="Q109">
        <f>[5]Hoja1!$H69</f>
        <v>3.4056839041527454E-3</v>
      </c>
      <c r="R109">
        <f>[5]Hoja1!$I69</f>
        <v>-1.9934203893713143E-2</v>
      </c>
      <c r="S109">
        <f>[5]Hoja1!$J69</f>
        <v>8.2325773365843347E-3</v>
      </c>
      <c r="T109">
        <f>[5]Hoja1!$K69</f>
        <v>-3.639030264922849E-3</v>
      </c>
      <c r="U109">
        <f>'[6]Inflation Quarterly and SA'!$F72</f>
        <v>92.924875459110694</v>
      </c>
      <c r="V109">
        <f t="shared" si="10"/>
        <v>7.9728514378811788E-3</v>
      </c>
      <c r="W109">
        <f>'[7]Inflation Quarterly and SA'!$C72</f>
        <v>1.3852979467856796E-2</v>
      </c>
      <c r="X109">
        <f>'[7]Inflation Quarterly and SA'!$D72</f>
        <v>-1.4983906349415488E-2</v>
      </c>
      <c r="Y109">
        <f>'[7]Inflation Quarterly and SA'!$E72</f>
        <v>1.3854012365773771E-2</v>
      </c>
      <c r="Z109">
        <f>[8]Sheet1!$B68/100</f>
        <v>7.4170712131904626E-3</v>
      </c>
      <c r="AA109" s="4">
        <f>'[9]Final database'!$C76/100</f>
        <v>7.6657608695652177E-2</v>
      </c>
      <c r="AC109">
        <f>'[10]Final database'!$C72</f>
        <v>-1.6174652566771974E-2</v>
      </c>
      <c r="AD109">
        <f>'[10]Final database'!$B72</f>
        <v>2946.2469565217393</v>
      </c>
      <c r="AE109">
        <f t="shared" si="12"/>
        <v>1317.0544743960486</v>
      </c>
      <c r="AF109">
        <f>[18]EMPALME!$D46</f>
        <v>-5.1860635104031827E-3</v>
      </c>
      <c r="AG109">
        <f>[18]EMPALME!$C46</f>
        <v>1.2365386038730255</v>
      </c>
      <c r="AH109">
        <f>[13]Sheet1!$C69</f>
        <v>-1.9079095418762515E-2</v>
      </c>
      <c r="AI109">
        <f>[11]Database!$B68/[11]Database!$B$2</f>
        <v>1.1631404459795953</v>
      </c>
      <c r="AJ109">
        <f>[11]Database!$D68/[11]Database!$D$2/(D109/$D$43)</f>
        <v>0.76166854727978084</v>
      </c>
      <c r="AK109">
        <f t="shared" si="13"/>
        <v>0.64903022001708144</v>
      </c>
      <c r="AL109">
        <f>[11]Database!$H68/[11]Database!$H$2</f>
        <v>1.0283336772738652</v>
      </c>
      <c r="AM109">
        <f t="shared" si="11"/>
        <v>0.86081555575541813</v>
      </c>
      <c r="AN109">
        <f t="shared" ref="AN109:AN141" si="14">AK109/AK108-1</f>
        <v>1.2817843778192062E-2</v>
      </c>
      <c r="AO109">
        <f t="shared" ref="AO109:AO141" si="15">(AM109/AM108-1)</f>
        <v>-2.2518539858902509E-2</v>
      </c>
    </row>
    <row r="110" spans="1:41" x14ac:dyDescent="0.2">
      <c r="A110" s="1">
        <v>42705</v>
      </c>
      <c r="B110" s="6">
        <f>[1]Quarterly!$B281</f>
        <v>19304.351999999999</v>
      </c>
      <c r="C110">
        <f>[1]Quarterly!$C281</f>
        <v>5.5429911274846866E-3</v>
      </c>
      <c r="D110">
        <f>[2]Quarterly!$B281</f>
        <v>242.637</v>
      </c>
      <c r="E110">
        <f>[2]Quarterly!$C281</f>
        <v>6.0578166981790638E-3</v>
      </c>
      <c r="F110">
        <v>4.5804556401831172E-3</v>
      </c>
      <c r="G110">
        <f t="shared" si="8"/>
        <v>1.6727303899770618E-2</v>
      </c>
      <c r="H110">
        <f>[14]Sheet1!$B57/100</f>
        <v>1.7955234415584415E-2</v>
      </c>
      <c r="I110">
        <v>3.5789327992757098E-3</v>
      </c>
      <c r="J110">
        <f t="shared" si="7"/>
        <v>3.4167015092064768E-2</v>
      </c>
      <c r="K110" s="7">
        <f>[4]Hoja1!$B70</f>
        <v>206559.4602</v>
      </c>
      <c r="L110" s="7">
        <f>[4]Hoja1!$C70</f>
        <v>171553.07304901499</v>
      </c>
      <c r="M110" s="7">
        <f>[4]Hoja1!$D70</f>
        <v>47052.429559174503</v>
      </c>
      <c r="N110" s="7">
        <f>[4]Hoja1!$E70</f>
        <v>32276.0472011977</v>
      </c>
      <c r="O110" s="7">
        <f>[4]Hoja1!$F70</f>
        <v>44790.962074516297</v>
      </c>
      <c r="P110">
        <f>[5]Hoja1!$G70</f>
        <v>4.82182593746594E-3</v>
      </c>
      <c r="Q110">
        <f>[5]Hoja1!$H70</f>
        <v>6.6315716749236753E-3</v>
      </c>
      <c r="R110">
        <f>[5]Hoja1!$I70</f>
        <v>5.1785171511462114E-2</v>
      </c>
      <c r="S110">
        <f>[5]Hoja1!$J70</f>
        <v>3.3324088256904805E-2</v>
      </c>
      <c r="T110">
        <f>[5]Hoja1!$K70</f>
        <v>2.9191429391452806E-2</v>
      </c>
      <c r="U110">
        <f>'[6]Inflation Quarterly and SA'!$F73</f>
        <v>93.689398919996094</v>
      </c>
      <c r="V110">
        <f t="shared" si="10"/>
        <v>8.2273283349387771E-3</v>
      </c>
      <c r="W110">
        <f>'[7]Inflation Quarterly and SA'!$C73</f>
        <v>7.6326871109961836E-3</v>
      </c>
      <c r="X110">
        <f>'[7]Inflation Quarterly and SA'!$D73</f>
        <v>8.5503726518361134E-3</v>
      </c>
      <c r="Y110">
        <f>'[7]Inflation Quarterly and SA'!$E73</f>
        <v>1.2231965203845618E-2</v>
      </c>
      <c r="Z110">
        <f>[8]Sheet1!$B69/100</f>
        <v>7.4170712131904626E-3</v>
      </c>
      <c r="AA110" s="4">
        <f>'[9]Final database'!$C77/100</f>
        <v>7.714673913043478E-2</v>
      </c>
      <c r="AC110">
        <f>'[10]Final database'!$C73</f>
        <v>2.3500310195668117E-2</v>
      </c>
      <c r="AD110">
        <f>'[10]Final database'!$B73</f>
        <v>3015.484673913043</v>
      </c>
      <c r="AE110">
        <f t="shared" si="12"/>
        <v>1337.0056783871792</v>
      </c>
      <c r="AF110">
        <f>[18]EMPALME!$D47</f>
        <v>2.2677432273177089E-4</v>
      </c>
      <c r="AG110">
        <f>[18]EMPALME!$C47</f>
        <v>1.2368190190774506</v>
      </c>
      <c r="AH110">
        <f>[13]Sheet1!$C70</f>
        <v>-2.530404575929901E-3</v>
      </c>
      <c r="AI110">
        <f>[11]Database!$B69/[11]Database!$B$2</f>
        <v>1.256152541911612</v>
      </c>
      <c r="AJ110">
        <f>[11]Database!$D69/[11]Database!$D$2/(D110/$D$43)</f>
        <v>0.79329987617321607</v>
      </c>
      <c r="AK110">
        <f t="shared" si="13"/>
        <v>0.68066154891051667</v>
      </c>
      <c r="AL110">
        <f>[11]Database!$H69/[11]Database!$H$2</f>
        <v>1.0366423383590719</v>
      </c>
      <c r="AM110">
        <f t="shared" si="11"/>
        <v>0.86912421684062491</v>
      </c>
      <c r="AN110">
        <f t="shared" si="14"/>
        <v>4.873629596569895E-2</v>
      </c>
      <c r="AO110">
        <f t="shared" si="15"/>
        <v>9.6520805527444686E-3</v>
      </c>
    </row>
    <row r="111" spans="1:41" x14ac:dyDescent="0.2">
      <c r="A111" s="1">
        <v>42795</v>
      </c>
      <c r="B111" s="6">
        <f>[1]Quarterly!$B282</f>
        <v>19398.343000000001</v>
      </c>
      <c r="C111">
        <f>[1]Quarterly!$C282</f>
        <v>4.8689021004175714E-3</v>
      </c>
      <c r="D111">
        <f>[2]Quarterly!$B282</f>
        <v>243.892</v>
      </c>
      <c r="E111">
        <f>[2]Quarterly!$C282</f>
        <v>5.1723356289437028E-3</v>
      </c>
      <c r="F111">
        <v>4.687479810066811E-3</v>
      </c>
      <c r="G111">
        <f t="shared" si="8"/>
        <v>1.6834328069654313E-2</v>
      </c>
      <c r="H111">
        <f>[14]Sheet1!$B58/100</f>
        <v>1.4453956910408435E-2</v>
      </c>
      <c r="I111">
        <v>2.0494767742812599E-4</v>
      </c>
      <c r="J111">
        <f t="shared" si="7"/>
        <v>3.0690194277688487E-2</v>
      </c>
      <c r="K111" s="7">
        <f>[4]Hoja1!$B71</f>
        <v>206510.46580000001</v>
      </c>
      <c r="L111" s="7">
        <f>[4]Hoja1!$C71</f>
        <v>172195.79029578401</v>
      </c>
      <c r="M111" s="7">
        <f>[4]Hoja1!$D71</f>
        <v>45877.380325423597</v>
      </c>
      <c r="N111" s="7">
        <f>[4]Hoja1!$E71</f>
        <v>32259.257671957399</v>
      </c>
      <c r="O111" s="7">
        <f>[4]Hoja1!$F71</f>
        <v>45477.561698360798</v>
      </c>
      <c r="P111">
        <f>[5]Hoja1!$G71</f>
        <v>-2.3719271899991234E-4</v>
      </c>
      <c r="Q111">
        <f>[5]Hoja1!$H71</f>
        <v>3.7464630352928019E-3</v>
      </c>
      <c r="R111">
        <f>[5]Hoja1!$I71</f>
        <v>-2.4973189371085058E-2</v>
      </c>
      <c r="S111">
        <f>[5]Hoja1!$J71</f>
        <v>-5.2018542220000352E-4</v>
      </c>
      <c r="T111">
        <f>[5]Hoja1!$K71</f>
        <v>1.5328976919545489E-2</v>
      </c>
      <c r="U111">
        <f>'[6]Inflation Quarterly and SA'!$F74</f>
        <v>94.983997878794895</v>
      </c>
      <c r="V111">
        <f t="shared" si="10"/>
        <v>1.3817987666932208E-2</v>
      </c>
      <c r="W111">
        <f>'[7]Inflation Quarterly and SA'!$C74</f>
        <v>1.9992854029619256E-2</v>
      </c>
      <c r="X111">
        <f>'[7]Inflation Quarterly and SA'!$D74</f>
        <v>-1.0402529023217921E-3</v>
      </c>
      <c r="Y111">
        <f>'[7]Inflation Quarterly and SA'!$E74</f>
        <v>1.5921422312758171E-2</v>
      </c>
      <c r="Z111">
        <f>[8]Sheet1!$B70/100</f>
        <v>7.4170712131904626E-3</v>
      </c>
      <c r="AA111" s="4">
        <f>'[9]Final database'!$C78/100</f>
        <v>7.3944444444444452E-2</v>
      </c>
      <c r="AC111">
        <f>'[10]Final database'!$C74</f>
        <v>-3.0846342784538683E-2</v>
      </c>
      <c r="AD111">
        <f>'[10]Final database'!$B74</f>
        <v>2922.4679999999985</v>
      </c>
      <c r="AE111">
        <f t="shared" si="12"/>
        <v>1278.1031296442816</v>
      </c>
      <c r="AF111">
        <f>[18]EMPALME!$D48</f>
        <v>3.8226746844680637E-3</v>
      </c>
      <c r="AG111">
        <f>[18]EMPALME!$C48</f>
        <v>1.2415469758309465</v>
      </c>
      <c r="AH111">
        <f>[13]Sheet1!$C71</f>
        <v>1.0734612682245848E-2</v>
      </c>
      <c r="AI111">
        <f>[11]Database!$B70/[11]Database!$B$2</f>
        <v>1.2737847761613994</v>
      </c>
      <c r="AJ111">
        <f>[11]Database!$D70/[11]Database!$D$2/(D111/$D$43)</f>
        <v>0.8582705552152502</v>
      </c>
      <c r="AK111">
        <f t="shared" si="13"/>
        <v>0.7456322279525508</v>
      </c>
      <c r="AL111">
        <f>[11]Database!$H70/[11]Database!$H$2</f>
        <v>1.0167760501848955</v>
      </c>
      <c r="AM111">
        <f t="shared" si="11"/>
        <v>0.84925792866644845</v>
      </c>
      <c r="AN111">
        <f t="shared" si="14"/>
        <v>9.545225398147994E-2</v>
      </c>
      <c r="AO111">
        <f t="shared" si="15"/>
        <v>-2.2857823760098261E-2</v>
      </c>
    </row>
    <row r="112" spans="1:41" x14ac:dyDescent="0.2">
      <c r="A112" s="1">
        <v>42887</v>
      </c>
      <c r="B112" s="6">
        <f>[1]Quarterly!$B283</f>
        <v>19506.949000000001</v>
      </c>
      <c r="C112">
        <f>[1]Quarterly!$C283</f>
        <v>5.5987256231111449E-3</v>
      </c>
      <c r="D112">
        <f>[2]Quarterly!$B283</f>
        <v>244.16300000000001</v>
      </c>
      <c r="E112">
        <f>[2]Quarterly!$C283</f>
        <v>1.1111475571154994E-3</v>
      </c>
      <c r="F112">
        <v>9.7718451942839374E-3</v>
      </c>
      <c r="G112">
        <f t="shared" si="8"/>
        <v>2.191869345387144E-2</v>
      </c>
      <c r="H112">
        <f>[14]Sheet1!$B59/100</f>
        <v>1.29940125428195E-2</v>
      </c>
      <c r="I112">
        <v>-1.11196558270775E-3</v>
      </c>
      <c r="J112">
        <f t="shared" si="7"/>
        <v>2.9333142818296798E-2</v>
      </c>
      <c r="K112" s="7">
        <f>[4]Hoja1!$B72</f>
        <v>207855.83730000001</v>
      </c>
      <c r="L112" s="7">
        <f>[4]Hoja1!$C72</f>
        <v>173868.251363527</v>
      </c>
      <c r="M112" s="7">
        <f>[4]Hoja1!$D72</f>
        <v>46126.169804719801</v>
      </c>
      <c r="N112" s="7">
        <f>[4]Hoja1!$E72</f>
        <v>32000.130727051699</v>
      </c>
      <c r="O112" s="7">
        <f>[4]Hoja1!$F72</f>
        <v>44646.197014807803</v>
      </c>
      <c r="P112">
        <f>[5]Hoja1!$G72</f>
        <v>6.5147860414151992E-3</v>
      </c>
      <c r="Q112">
        <f>[5]Hoja1!$H72</f>
        <v>9.7125549054954963E-3</v>
      </c>
      <c r="R112">
        <f>[5]Hoja1!$I72</f>
        <v>5.4229225280837401E-3</v>
      </c>
      <c r="S112">
        <f>[5]Hoja1!$J72</f>
        <v>-8.0326381822156678E-3</v>
      </c>
      <c r="T112">
        <f>[5]Hoja1!$K72</f>
        <v>-1.8280766437461793E-2</v>
      </c>
      <c r="U112">
        <f>'[6]Inflation Quarterly and SA'!$F75</f>
        <v>95.859518006547404</v>
      </c>
      <c r="V112">
        <f t="shared" si="10"/>
        <v>9.2175539807213269E-3</v>
      </c>
      <c r="W112">
        <f>'[7]Inflation Quarterly and SA'!$C75</f>
        <v>8.8052073096123173E-3</v>
      </c>
      <c r="X112">
        <f>'[7]Inflation Quarterly and SA'!$D75</f>
        <v>-5.53621688364625E-3</v>
      </c>
      <c r="Y112">
        <f>'[7]Inflation Quarterly and SA'!$E75</f>
        <v>1.9936070692311292E-2</v>
      </c>
      <c r="Z112">
        <f>[8]Sheet1!$B71/100</f>
        <v>7.4170712131904626E-3</v>
      </c>
      <c r="AA112" s="4">
        <f>'[9]Final database'!$C79/100</f>
        <v>6.5824175824175823E-2</v>
      </c>
      <c r="AC112">
        <f>'[10]Final database'!$C75</f>
        <v>-9.9640305521020434E-4</v>
      </c>
      <c r="AD112">
        <f>'[10]Final database'!$B75</f>
        <v>2919.5560439560445</v>
      </c>
      <c r="AE112">
        <f t="shared" si="12"/>
        <v>1265.1678706387434</v>
      </c>
      <c r="AF112">
        <f>[18]EMPALME!$D49</f>
        <v>-1.6197097075287825E-4</v>
      </c>
      <c r="AG112">
        <f>[18]EMPALME!$C49</f>
        <v>1.2413458812620359</v>
      </c>
      <c r="AH112">
        <f>[13]Sheet1!$C72</f>
        <v>-1.758659374776339E-2</v>
      </c>
      <c r="AI112">
        <f>[11]Database!$B71/[11]Database!$B$2</f>
        <v>1.2506971327652374</v>
      </c>
      <c r="AJ112">
        <f>[11]Database!$D71/[11]Database!$D$2/(D112/$D$43)</f>
        <v>0.83678264360741905</v>
      </c>
      <c r="AK112">
        <f t="shared" si="13"/>
        <v>0.72414431634471965</v>
      </c>
      <c r="AL112">
        <f>[11]Database!$H71/[11]Database!$H$2</f>
        <v>1.0200962262747282</v>
      </c>
      <c r="AM112">
        <f t="shared" si="11"/>
        <v>0.85257810475628115</v>
      </c>
      <c r="AN112">
        <f t="shared" si="14"/>
        <v>-2.881837828661904E-2</v>
      </c>
      <c r="AO112">
        <f t="shared" si="15"/>
        <v>3.9095026113518117E-3</v>
      </c>
    </row>
    <row r="113" spans="1:41" x14ac:dyDescent="0.2">
      <c r="A113" s="1">
        <v>42979</v>
      </c>
      <c r="B113" s="6">
        <f>[1]Quarterly!$B284</f>
        <v>19660.766</v>
      </c>
      <c r="C113">
        <f>[1]Quarterly!$C284</f>
        <v>7.8852413055470194E-3</v>
      </c>
      <c r="D113">
        <f>[2]Quarterly!$B284</f>
        <v>246.435</v>
      </c>
      <c r="E113">
        <f>[2]Quarterly!$C284</f>
        <v>9.3052591916056304E-3</v>
      </c>
      <c r="F113">
        <v>1.0968351324004699E-2</v>
      </c>
      <c r="G113">
        <f t="shared" si="8"/>
        <v>2.3115199583592202E-2</v>
      </c>
      <c r="H113">
        <f>[14]Sheet1!$B60/100</f>
        <v>1.2718898343685298E-2</v>
      </c>
      <c r="I113">
        <v>-1.24192558127292E-3</v>
      </c>
      <c r="J113">
        <f t="shared" si="7"/>
        <v>2.9199221768935413E-2</v>
      </c>
      <c r="K113" s="7">
        <f>[4]Hoja1!$B73</f>
        <v>208983.16949999999</v>
      </c>
      <c r="L113" s="7">
        <f>[4]Hoja1!$C73</f>
        <v>175040.169202188</v>
      </c>
      <c r="M113" s="7">
        <f>[4]Hoja1!$D73</f>
        <v>47041.854238814602</v>
      </c>
      <c r="N113" s="7">
        <f>[4]Hoja1!$E73</f>
        <v>32307.7242250253</v>
      </c>
      <c r="O113" s="7">
        <f>[4]Hoja1!$F73</f>
        <v>44142.842340695097</v>
      </c>
      <c r="P113">
        <f>[5]Hoja1!$G73</f>
        <v>5.4236254061650335E-3</v>
      </c>
      <c r="Q113">
        <f>[5]Hoja1!$H73</f>
        <v>6.7402635585880333E-3</v>
      </c>
      <c r="R113">
        <f>[5]Hoja1!$I73</f>
        <v>1.9851733581423447E-2</v>
      </c>
      <c r="S113">
        <f>[5]Hoja1!$J73</f>
        <v>9.6122575434847146E-3</v>
      </c>
      <c r="T113">
        <f>[5]Hoja1!$K73</f>
        <v>-1.1274301234341588E-2</v>
      </c>
      <c r="U113">
        <f>'[6]Inflation Quarterly and SA'!$F76</f>
        <v>96.627698296545702</v>
      </c>
      <c r="V113">
        <f t="shared" si="10"/>
        <v>8.0136047621879314E-3</v>
      </c>
      <c r="W113">
        <f>'[7]Inflation Quarterly and SA'!$C76</f>
        <v>7.9739739944302279E-3</v>
      </c>
      <c r="X113">
        <f>'[7]Inflation Quarterly and SA'!$D76</f>
        <v>4.2797933139100408E-3</v>
      </c>
      <c r="Y113">
        <f>'[7]Inflation Quarterly and SA'!$E76</f>
        <v>1.2250841231712384E-2</v>
      </c>
      <c r="Z113">
        <f>[8]Sheet1!$B72/100</f>
        <v>7.4170712131904626E-3</v>
      </c>
      <c r="AA113" s="4">
        <f>'[9]Final database'!$C80/100</f>
        <v>5.5081521739130439E-2</v>
      </c>
      <c r="AC113">
        <f>'[10]Final database'!$C76</f>
        <v>1.9422413803825034E-2</v>
      </c>
      <c r="AD113">
        <f>'[10]Final database'!$B76</f>
        <v>2976.2608695652175</v>
      </c>
      <c r="AE113">
        <f t="shared" si="12"/>
        <v>1279.4871799948287</v>
      </c>
      <c r="AF113">
        <f>[18]EMPALME!$D50</f>
        <v>8.0546362588904685E-3</v>
      </c>
      <c r="AG113">
        <f>[18]EMPALME!$C50</f>
        <v>1.2513444708070733</v>
      </c>
      <c r="AH113">
        <f>[13]Sheet1!$C73</f>
        <v>1.3707658326157501E-2</v>
      </c>
      <c r="AI113">
        <f>[11]Database!$B72/[11]Database!$B$2</f>
        <v>1.3248991102924581</v>
      </c>
      <c r="AJ113">
        <f>[11]Database!$D72/[11]Database!$D$2/(D113/$D$43)</f>
        <v>0.82878267611719425</v>
      </c>
      <c r="AK113">
        <f t="shared" si="13"/>
        <v>0.71614434885449485</v>
      </c>
      <c r="AL113">
        <f>[11]Database!$H72/[11]Database!$H$2</f>
        <v>1.0137005382512001</v>
      </c>
      <c r="AM113">
        <f t="shared" si="11"/>
        <v>0.84618241673275307</v>
      </c>
      <c r="AN113">
        <f t="shared" si="14"/>
        <v>-1.1047476738623607E-2</v>
      </c>
      <c r="AO113">
        <f t="shared" si="15"/>
        <v>-7.501586057451437E-3</v>
      </c>
    </row>
    <row r="114" spans="1:41" x14ac:dyDescent="0.2">
      <c r="A114" s="1">
        <v>43070</v>
      </c>
      <c r="B114" s="6">
        <f>[1]Quarterly!$B285</f>
        <v>19882.351999999999</v>
      </c>
      <c r="C114">
        <f>[1]Quarterly!$C285</f>
        <v>1.1270466267692791E-2</v>
      </c>
      <c r="D114">
        <f>[2]Quarterly!$B285</f>
        <v>247.80500000000001</v>
      </c>
      <c r="E114">
        <f>[2]Quarterly!$C285</f>
        <v>5.5592752652828814E-3</v>
      </c>
      <c r="F114">
        <v>1.2828696203594937E-2</v>
      </c>
      <c r="G114">
        <f t="shared" si="8"/>
        <v>2.4975544463182439E-2</v>
      </c>
      <c r="H114">
        <f>[14]Sheet1!$B61/100</f>
        <v>1.1330754761904762E-2</v>
      </c>
      <c r="I114">
        <v>-2.4957089399191999E-3</v>
      </c>
      <c r="J114">
        <f t="shared" si="7"/>
        <v>2.7907224347300863E-2</v>
      </c>
      <c r="K114" s="7">
        <f>[4]Hoja1!$B74</f>
        <v>209306.52739999999</v>
      </c>
      <c r="L114" s="7">
        <f>[4]Hoja1!$C74</f>
        <v>175868.789138502</v>
      </c>
      <c r="M114" s="7">
        <f>[4]Hoja1!$D74</f>
        <v>47000.595631041899</v>
      </c>
      <c r="N114" s="7">
        <f>[4]Hoja1!$E74</f>
        <v>32334.8873759655</v>
      </c>
      <c r="O114" s="7">
        <f>[4]Hoja1!$F74</f>
        <v>43808.398946136404</v>
      </c>
      <c r="P114">
        <f>[5]Hoja1!$G74</f>
        <v>1.5472915870384796E-3</v>
      </c>
      <c r="Q114">
        <f>[5]Hoja1!$H74</f>
        <v>4.7338844568691751E-3</v>
      </c>
      <c r="R114">
        <f>[5]Hoja1!$I74</f>
        <v>-8.7706168135393003E-4</v>
      </c>
      <c r="S114">
        <f>[5]Hoja1!$J74</f>
        <v>8.4076336516325512E-4</v>
      </c>
      <c r="T114">
        <f>[5]Hoja1!$K74</f>
        <v>-7.576390119545362E-3</v>
      </c>
      <c r="U114">
        <f>'[6]Inflation Quarterly and SA'!$F77</f>
        <v>97.502828257962804</v>
      </c>
      <c r="V114">
        <f t="shared" si="10"/>
        <v>9.0567195208497431E-3</v>
      </c>
      <c r="W114">
        <f>'[7]Inflation Quarterly and SA'!$C77</f>
        <v>8.8470772844404522E-3</v>
      </c>
      <c r="X114">
        <f>'[7]Inflation Quarterly and SA'!$D77</f>
        <v>7.2574709463586462E-3</v>
      </c>
      <c r="Y114">
        <f>'[7]Inflation Quarterly and SA'!$E77</f>
        <v>1.2646596907338603E-2</v>
      </c>
      <c r="Z114">
        <f>[8]Sheet1!$B73/100</f>
        <v>7.4170712131904626E-3</v>
      </c>
      <c r="AA114" s="4">
        <f>'[9]Final database'!$C81/100</f>
        <v>4.9836956521739133E-2</v>
      </c>
      <c r="AC114">
        <f>'[10]Final database'!$C77</f>
        <v>3.2834092967546358E-3</v>
      </c>
      <c r="AD114">
        <f>'[10]Final database'!$B77</f>
        <v>2986.0331521739149</v>
      </c>
      <c r="AE114">
        <f t="shared" si="12"/>
        <v>1272.1666039806573</v>
      </c>
      <c r="AF114">
        <f>[18]EMPALME!$D51</f>
        <v>4.0894400399971165E-3</v>
      </c>
      <c r="AG114">
        <f>[18]EMPALME!$C51</f>
        <v>1.2564617689898208</v>
      </c>
      <c r="AH114">
        <f>[13]Sheet1!$C74</f>
        <v>1.9052849251095516E-3</v>
      </c>
      <c r="AI114">
        <f>[11]Database!$B73/[11]Database!$B$2</f>
        <v>1.422457250165772</v>
      </c>
      <c r="AJ114">
        <f>[11]Database!$D73/[11]Database!$D$2/(D114/$D$43)</f>
        <v>0.90905907506001016</v>
      </c>
      <c r="AK114">
        <f t="shared" si="13"/>
        <v>0.79642074779731076</v>
      </c>
      <c r="AL114">
        <f>[11]Database!$H73/[11]Database!$H$2</f>
        <v>1.0391113383110859</v>
      </c>
      <c r="AM114">
        <f t="shared" si="11"/>
        <v>0.8715932167926389</v>
      </c>
      <c r="AN114">
        <f t="shared" si="14"/>
        <v>0.11209527670115893</v>
      </c>
      <c r="AO114">
        <f t="shared" si="15"/>
        <v>3.0029931557785217E-2</v>
      </c>
    </row>
    <row r="115" spans="1:41" x14ac:dyDescent="0.2">
      <c r="A115" s="1">
        <v>43160</v>
      </c>
      <c r="B115" s="6">
        <f>[1]Quarterly!$B286</f>
        <v>20044.077000000001</v>
      </c>
      <c r="C115">
        <f>[1]Quarterly!$C286</f>
        <v>8.134098018182323E-3</v>
      </c>
      <c r="D115">
        <f>[2]Quarterly!$B286</f>
        <v>249.577</v>
      </c>
      <c r="E115">
        <f>[2]Quarterly!$C286</f>
        <v>7.150783882488243E-3</v>
      </c>
      <c r="F115">
        <v>1.5306083613717629E-2</v>
      </c>
      <c r="G115">
        <f t="shared" si="8"/>
        <v>2.7452931873305129E-2</v>
      </c>
      <c r="H115">
        <f>[14]Sheet1!$B62/100</f>
        <v>9.9263565480895918E-3</v>
      </c>
      <c r="I115">
        <v>-3.7886860768101098E-3</v>
      </c>
      <c r="J115">
        <f t="shared" si="7"/>
        <v>2.6574838560254666E-2</v>
      </c>
      <c r="K115" s="7">
        <f>[4]Hoja1!$B75</f>
        <v>210698.3273</v>
      </c>
      <c r="L115" s="7">
        <f>[4]Hoja1!$C75</f>
        <v>178826.93763166</v>
      </c>
      <c r="M115" s="7">
        <f>[4]Hoja1!$D75</f>
        <v>45149.679615275003</v>
      </c>
      <c r="N115" s="7">
        <f>[4]Hoja1!$E75</f>
        <v>31643.9004835503</v>
      </c>
      <c r="O115" s="7">
        <f>[4]Hoja1!$F75</f>
        <v>44784.999940577603</v>
      </c>
      <c r="P115">
        <f>[5]Hoja1!$G75</f>
        <v>6.6495771407080184E-3</v>
      </c>
      <c r="Q115">
        <f>[5]Hoja1!$H75</f>
        <v>1.6820201626727371E-2</v>
      </c>
      <c r="R115">
        <f>[5]Hoja1!$I75</f>
        <v>-3.9380692753273161E-2</v>
      </c>
      <c r="S115">
        <f>[5]Hoja1!$J75</f>
        <v>-2.1369701535710606E-2</v>
      </c>
      <c r="T115">
        <f>[5]Hoja1!$K75</f>
        <v>2.2292551609611522E-2</v>
      </c>
      <c r="U115">
        <f>'[6]Inflation Quarterly and SA'!$F78</f>
        <v>97.972930597224703</v>
      </c>
      <c r="V115">
        <f t="shared" si="10"/>
        <v>4.8214225952312173E-3</v>
      </c>
      <c r="W115">
        <f>'[7]Inflation Quarterly and SA'!$C78</f>
        <v>6.9706773032509606E-3</v>
      </c>
      <c r="X115">
        <f>'[7]Inflation Quarterly and SA'!$D78</f>
        <v>-5.6189354740685538E-3</v>
      </c>
      <c r="Y115">
        <f>'[7]Inflation Quarterly and SA'!$E78</f>
        <v>1.6192622204700635E-2</v>
      </c>
      <c r="Z115">
        <f>[8]Sheet1!$B74/100</f>
        <v>7.4170712131904626E-3</v>
      </c>
      <c r="AA115" s="4">
        <f>'[9]Final database'!$C82/100</f>
        <v>4.5805555555555558E-2</v>
      </c>
      <c r="AC115">
        <f>'[10]Final database'!$C78</f>
        <v>-4.2584604584924968E-2</v>
      </c>
      <c r="AD115">
        <f>'[10]Final database'!$B78</f>
        <v>2858.8741111111117</v>
      </c>
      <c r="AE115">
        <f t="shared" si="12"/>
        <v>1212.147616278115</v>
      </c>
      <c r="AF115">
        <f>[18]EMPALME!$D52</f>
        <v>-5.5699030952005568E-3</v>
      </c>
      <c r="AG115">
        <f>[18]EMPALME!$C52</f>
        <v>1.2494633986937231</v>
      </c>
      <c r="AH115">
        <f>[13]Sheet1!$C75</f>
        <v>-5.9824563570680667E-3</v>
      </c>
      <c r="AI115">
        <f>[11]Database!$B74/[11]Database!$B$2</f>
        <v>1.3889139081866069</v>
      </c>
      <c r="AJ115">
        <f>[11]Database!$D74/[11]Database!$D$2/(D115/$D$43)</f>
        <v>0.94802171350036812</v>
      </c>
      <c r="AK115">
        <f t="shared" si="13"/>
        <v>0.83538338623766872</v>
      </c>
      <c r="AL115">
        <f>[11]Database!$H74/[11]Database!$H$2</f>
        <v>1.0199062357854205</v>
      </c>
      <c r="AM115">
        <f t="shared" si="11"/>
        <v>0.85238811426697347</v>
      </c>
      <c r="AN115">
        <f t="shared" si="14"/>
        <v>4.8922179071952065E-2</v>
      </c>
      <c r="AO115">
        <f t="shared" si="15"/>
        <v>-2.2034479107510663E-2</v>
      </c>
    </row>
    <row r="116" spans="1:41" x14ac:dyDescent="0.2">
      <c r="A116" s="1">
        <v>43252</v>
      </c>
      <c r="B116" s="6">
        <f>[1]Quarterly!$B287</f>
        <v>20150.475999999999</v>
      </c>
      <c r="C116">
        <f>[1]Quarterly!$C287</f>
        <v>5.308251410129694E-3</v>
      </c>
      <c r="D116">
        <f>[2]Quarterly!$B287</f>
        <v>251.018</v>
      </c>
      <c r="E116">
        <f>[2]Quarterly!$C287</f>
        <v>5.7737692175161559E-3</v>
      </c>
      <c r="F116">
        <v>1.7881028548203549E-2</v>
      </c>
      <c r="G116">
        <f t="shared" si="8"/>
        <v>3.0027876807791051E-2</v>
      </c>
      <c r="H116">
        <f>[14]Sheet1!$B63/100</f>
        <v>1.1297002415458935E-2</v>
      </c>
      <c r="I116">
        <v>-2.3401425920216998E-3</v>
      </c>
      <c r="J116">
        <f t="shared" si="7"/>
        <v>2.8067532201915935E-2</v>
      </c>
      <c r="K116" s="7">
        <f>[4]Hoja1!$B76</f>
        <v>213014.628</v>
      </c>
      <c r="L116" s="7">
        <f>[4]Hoja1!$C76</f>
        <v>180658.93251729899</v>
      </c>
      <c r="M116" s="7">
        <f>[4]Hoja1!$D76</f>
        <v>47326.178933746698</v>
      </c>
      <c r="N116" s="7">
        <f>[4]Hoja1!$E76</f>
        <v>32009.6956719474</v>
      </c>
      <c r="O116" s="7">
        <f>[4]Hoja1!$F76</f>
        <v>46713.347228111001</v>
      </c>
      <c r="P116">
        <f>[5]Hoja1!$G76</f>
        <v>1.0993446078487068E-2</v>
      </c>
      <c r="Q116">
        <f>[5]Hoja1!$H76</f>
        <v>1.0244512990612575E-2</v>
      </c>
      <c r="R116">
        <f>[5]Hoja1!$I76</f>
        <v>4.8206307043989316E-2</v>
      </c>
      <c r="S116">
        <f>[5]Hoja1!$J76</f>
        <v>1.1559737668472847E-2</v>
      </c>
      <c r="T116">
        <f>[5]Hoja1!$K76</f>
        <v>4.3057882998593255E-2</v>
      </c>
      <c r="U116">
        <f>'[6]Inflation Quarterly and SA'!$F79</f>
        <v>98.940044293146997</v>
      </c>
      <c r="V116">
        <f t="shared" si="10"/>
        <v>9.8712337175885789E-3</v>
      </c>
      <c r="W116">
        <f>'[7]Inflation Quarterly and SA'!$C79</f>
        <v>6.1636940412996832E-3</v>
      </c>
      <c r="X116">
        <f>'[7]Inflation Quarterly and SA'!$D79</f>
        <v>4.0353910877608534E-3</v>
      </c>
      <c r="Y116">
        <f>'[7]Inflation Quarterly and SA'!$E79</f>
        <v>1.9815811278933726E-2</v>
      </c>
      <c r="Z116">
        <f>[8]Sheet1!$B75/100</f>
        <v>7.4170712131904626E-3</v>
      </c>
      <c r="AA116" s="4">
        <f>'[9]Final database'!$C83/100</f>
        <v>4.3296703296703293E-2</v>
      </c>
      <c r="AC116">
        <f>'[10]Final database'!$C79</f>
        <v>-6.7717586938731422E-3</v>
      </c>
      <c r="AD116">
        <f>'[10]Final database'!$B79</f>
        <v>2839.514505494506</v>
      </c>
      <c r="AE116">
        <f t="shared" si="12"/>
        <v>1192.1710460920096</v>
      </c>
      <c r="AF116">
        <f>[18]EMPALME!$D53</f>
        <v>2.5912104050778151E-2</v>
      </c>
      <c r="AG116">
        <f>[18]EMPALME!$C53</f>
        <v>1.2818396242883137</v>
      </c>
      <c r="AH116">
        <f>[13]Sheet1!$C76</f>
        <v>3.5591739821589696E-2</v>
      </c>
      <c r="AI116">
        <f>[11]Database!$B75/[11]Database!$B$2</f>
        <v>1.4436417472061913</v>
      </c>
      <c r="AJ116">
        <f>[11]Database!$D75/[11]Database!$D$2/(D116/$D$43)</f>
        <v>0.98324097694569612</v>
      </c>
      <c r="AK116">
        <f t="shared" si="13"/>
        <v>0.87060264968299672</v>
      </c>
      <c r="AL116">
        <f>[11]Database!$H75/[11]Database!$H$2</f>
        <v>1.0308994179031972</v>
      </c>
      <c r="AM116">
        <f t="shared" si="11"/>
        <v>0.86338129638475014</v>
      </c>
      <c r="AN116">
        <f t="shared" si="14"/>
        <v>4.2159401330622126E-2</v>
      </c>
      <c r="AO116">
        <f t="shared" si="15"/>
        <v>1.2896920937512713E-2</v>
      </c>
    </row>
    <row r="117" spans="1:41" x14ac:dyDescent="0.2">
      <c r="A117" s="1">
        <v>43344</v>
      </c>
      <c r="B117" s="6">
        <f>[1]Quarterly!$B288</f>
        <v>20276.153999999999</v>
      </c>
      <c r="C117">
        <f>[1]Quarterly!$C288</f>
        <v>6.2369742531143135E-3</v>
      </c>
      <c r="D117">
        <f>[2]Quarterly!$B288</f>
        <v>252.18199999999999</v>
      </c>
      <c r="E117">
        <f>[2]Quarterly!$C288</f>
        <v>4.637117656901113E-3</v>
      </c>
      <c r="F117">
        <v>2.0316012181967769E-2</v>
      </c>
      <c r="G117">
        <f t="shared" si="8"/>
        <v>3.2462860441555275E-2</v>
      </c>
      <c r="H117">
        <f>[14]Sheet1!$B64/100</f>
        <v>1.1027326903820814E-2</v>
      </c>
      <c r="I117">
        <v>-2.57365715683204E-3</v>
      </c>
      <c r="J117">
        <f t="shared" si="7"/>
        <v>2.7826900346684891E-2</v>
      </c>
      <c r="K117" s="7">
        <f>[4]Hoja1!$B77</f>
        <v>215102.8015</v>
      </c>
      <c r="L117" s="7">
        <f>[4]Hoja1!$C77</f>
        <v>181816.87957702001</v>
      </c>
      <c r="M117" s="7">
        <f>[4]Hoja1!$D77</f>
        <v>47673.727729104401</v>
      </c>
      <c r="N117" s="7">
        <f>[4]Hoja1!$E77</f>
        <v>32759.4621985663</v>
      </c>
      <c r="O117" s="7">
        <f>[4]Hoja1!$F77</f>
        <v>46459.508435702002</v>
      </c>
      <c r="P117">
        <f>[5]Hoja1!$G77</f>
        <v>9.8029582268877036E-3</v>
      </c>
      <c r="Q117">
        <f>[5]Hoja1!$H77</f>
        <v>6.4095754557287332E-3</v>
      </c>
      <c r="R117">
        <f>[5]Hoja1!$I77</f>
        <v>7.3436901771479768E-3</v>
      </c>
      <c r="S117">
        <f>[5]Hoja1!$J77</f>
        <v>2.3423106995546394E-2</v>
      </c>
      <c r="T117">
        <f>[5]Hoja1!$K77</f>
        <v>-5.4339671094313369E-3</v>
      </c>
      <c r="U117">
        <f>'[6]Inflation Quarterly and SA'!$F80</f>
        <v>99.728100254377594</v>
      </c>
      <c r="V117">
        <f t="shared" si="10"/>
        <v>7.9649849245637672E-3</v>
      </c>
      <c r="W117">
        <f>'[7]Inflation Quarterly and SA'!$C80</f>
        <v>6.3456683882621157E-3</v>
      </c>
      <c r="X117">
        <f>'[7]Inflation Quarterly and SA'!$D80</f>
        <v>8.9160697627590491E-3</v>
      </c>
      <c r="Y117">
        <f>'[7]Inflation Quarterly and SA'!$E80</f>
        <v>1.3878568143238068E-2</v>
      </c>
      <c r="Z117">
        <f>[8]Sheet1!$B76/100</f>
        <v>7.4170712131904626E-3</v>
      </c>
      <c r="AA117" s="4">
        <f>'[9]Final database'!$C84/100</f>
        <v>4.2500000000000003E-2</v>
      </c>
      <c r="AC117">
        <f>'[10]Final database'!$C80</f>
        <v>4.1883137727968034E-2</v>
      </c>
      <c r="AD117">
        <f>'[10]Final database'!$B80</f>
        <v>2958.4422826086952</v>
      </c>
      <c r="AE117">
        <f t="shared" si="12"/>
        <v>1232.2877568050997</v>
      </c>
      <c r="AF117">
        <f>[18]EMPALME!$D54</f>
        <v>-2.8902899114393588E-3</v>
      </c>
      <c r="AG117">
        <f>[18]EMPALME!$C54</f>
        <v>1.27813473615415</v>
      </c>
      <c r="AH117">
        <f>[13]Sheet1!$C77</f>
        <v>-2.1109036056135344E-2</v>
      </c>
      <c r="AI117">
        <f>[11]Database!$B76/[11]Database!$B$2</f>
        <v>1.5242394047141476</v>
      </c>
      <c r="AJ117">
        <f>[11]Database!$D76/[11]Database!$D$2/(D117/$D$43)</f>
        <v>0.99167735634950349</v>
      </c>
      <c r="AK117">
        <f t="shared" si="13"/>
        <v>0.87903902908680409</v>
      </c>
      <c r="AL117">
        <f>[11]Database!$H76/[11]Database!$H$2</f>
        <v>1.0573384389228939</v>
      </c>
      <c r="AM117">
        <f t="shared" si="11"/>
        <v>0.88982031740444689</v>
      </c>
      <c r="AN117">
        <f t="shared" si="14"/>
        <v>9.6902753591194823E-3</v>
      </c>
      <c r="AO117">
        <f t="shared" si="15"/>
        <v>3.0622647410136539E-2</v>
      </c>
    </row>
    <row r="118" spans="1:41" x14ac:dyDescent="0.2">
      <c r="A118" s="1">
        <v>43435</v>
      </c>
      <c r="B118" s="6">
        <f>[1]Quarterly!$B289</f>
        <v>20304.874</v>
      </c>
      <c r="C118">
        <f>[1]Quarterly!$C289</f>
        <v>1.4164421911571079E-3</v>
      </c>
      <c r="D118">
        <f>[2]Quarterly!$B289</f>
        <v>252.767</v>
      </c>
      <c r="E118">
        <f>[2]Quarterly!$C289</f>
        <v>2.3197531941216987E-3</v>
      </c>
      <c r="F118">
        <v>2.4111332832986821E-2</v>
      </c>
      <c r="G118">
        <f t="shared" si="8"/>
        <v>3.6258181092574324E-2</v>
      </c>
      <c r="H118">
        <f>[14]Sheet1!$B65/100</f>
        <v>1.3238616983499594E-2</v>
      </c>
      <c r="I118">
        <v>-3.7469785339914601E-4</v>
      </c>
      <c r="J118">
        <f t="shared" si="7"/>
        <v>3.0092881730727106E-2</v>
      </c>
      <c r="K118" s="7">
        <f>[4]Hoja1!$B78</f>
        <v>215192.2432</v>
      </c>
      <c r="L118" s="7">
        <f>[4]Hoja1!$C78</f>
        <v>183345.250274021</v>
      </c>
      <c r="M118" s="7">
        <f>[4]Hoja1!$D78</f>
        <v>47825.413721874</v>
      </c>
      <c r="N118" s="7">
        <f>[4]Hoja1!$E78</f>
        <v>33316.941645936</v>
      </c>
      <c r="O118" s="7">
        <f>[4]Hoja1!$F78</f>
        <v>50455.144395609503</v>
      </c>
      <c r="P118">
        <f>[5]Hoja1!$G78</f>
        <v>4.1580908931115879E-4</v>
      </c>
      <c r="Q118">
        <f>[5]Hoja1!$H78</f>
        <v>8.4060990407304192E-3</v>
      </c>
      <c r="R118">
        <f>[5]Hoja1!$I78</f>
        <v>3.1817522982788837E-3</v>
      </c>
      <c r="S118">
        <f>[5]Hoja1!$J78</f>
        <v>1.7017356511856763E-2</v>
      </c>
      <c r="T118">
        <f>[5]Hoja1!$K78</f>
        <v>8.6002544892124444E-2</v>
      </c>
      <c r="U118">
        <f>'[6]Inflation Quarterly and SA'!$F81</f>
        <v>100.595183253115</v>
      </c>
      <c r="V118">
        <f t="shared" si="10"/>
        <v>8.694470229812179E-3</v>
      </c>
      <c r="W118">
        <f>'[7]Inflation Quarterly and SA'!$C81</f>
        <v>5.6356496697029801E-3</v>
      </c>
      <c r="X118">
        <f>'[7]Inflation Quarterly and SA'!$D81</f>
        <v>1.1791009135202701E-2</v>
      </c>
      <c r="Y118">
        <f>'[7]Inflation Quarterly and SA'!$E81</f>
        <v>1.4936371865114317E-2</v>
      </c>
      <c r="Z118">
        <f>[8]Sheet1!$B77/100</f>
        <v>7.4170712131904626E-3</v>
      </c>
      <c r="AA118" s="4">
        <f>'[9]Final database'!$C85/100</f>
        <v>4.2500000000000003E-2</v>
      </c>
      <c r="AC118">
        <f>'[10]Final database'!$C81</f>
        <v>6.998828591823969E-2</v>
      </c>
      <c r="AD118">
        <f>'[10]Final database'!$B81</f>
        <v>3165.4985869565221</v>
      </c>
      <c r="AE118">
        <f t="shared" si="12"/>
        <v>1307.1683285440417</v>
      </c>
      <c r="AF118">
        <f>[18]EMPALME!$D55</f>
        <v>8.3900756953307898E-3</v>
      </c>
      <c r="AG118">
        <f>[18]EMPALME!$C55</f>
        <v>1.288858383339315</v>
      </c>
      <c r="AH118">
        <f>[13]Sheet1!$C78</f>
        <v>-4.8426850219759343E-3</v>
      </c>
      <c r="AI118">
        <f>[11]Database!$B77/[11]Database!$B$2</f>
        <v>1.3322990046713055</v>
      </c>
      <c r="AJ118">
        <f>[11]Database!$D77/[11]Database!$D$2/(D118/$D$43)</f>
        <v>0.94229852228897182</v>
      </c>
      <c r="AK118">
        <f t="shared" si="13"/>
        <v>0.82966019502627242</v>
      </c>
      <c r="AL118">
        <f>[11]Database!$H77/[11]Database!$H$2</f>
        <v>1.1050248492527108</v>
      </c>
      <c r="AM118">
        <f t="shared" si="11"/>
        <v>0.9375067277342638</v>
      </c>
      <c r="AN118">
        <f t="shared" si="14"/>
        <v>-5.6173653758956776E-2</v>
      </c>
      <c r="AO118">
        <f t="shared" si="15"/>
        <v>5.3591055853742908E-2</v>
      </c>
    </row>
    <row r="119" spans="1:41" x14ac:dyDescent="0.2">
      <c r="A119" s="1">
        <v>43525</v>
      </c>
      <c r="B119" s="6">
        <f>[1]Quarterly!$B290</f>
        <v>20431.641</v>
      </c>
      <c r="C119">
        <f>[1]Quarterly!$C290</f>
        <v>6.2431808244660658E-3</v>
      </c>
      <c r="D119">
        <f>[2]Quarterly!$B290</f>
        <v>254.27699999999999</v>
      </c>
      <c r="E119">
        <f>[2]Quarterly!$C290</f>
        <v>5.9738810841605261E-3</v>
      </c>
      <c r="F119">
        <v>2.4509592445679521E-2</v>
      </c>
      <c r="G119">
        <f t="shared" si="8"/>
        <v>3.6656440705267024E-2</v>
      </c>
      <c r="H119">
        <f>[14]Sheet1!$B66/100</f>
        <v>1.2067830179434094E-2</v>
      </c>
      <c r="I119">
        <v>-1.6114512281580199E-3</v>
      </c>
      <c r="J119">
        <f t="shared" si="7"/>
        <v>2.8818433349858896E-2</v>
      </c>
      <c r="K119" s="7">
        <f>[4]Hoja1!$B79</f>
        <v>217508.22940000001</v>
      </c>
      <c r="L119" s="7">
        <f>[4]Hoja1!$C79</f>
        <v>185228.36318069001</v>
      </c>
      <c r="M119" s="7">
        <f>[4]Hoja1!$D79</f>
        <v>48427.360721796802</v>
      </c>
      <c r="N119" s="7">
        <f>[4]Hoja1!$E79</f>
        <v>33826.639064306401</v>
      </c>
      <c r="O119" s="7">
        <f>[4]Hoja1!$F79</f>
        <v>49956.925907429599</v>
      </c>
      <c r="P119">
        <f>[5]Hoja1!$G79</f>
        <v>1.0762405584701096E-2</v>
      </c>
      <c r="Q119">
        <f>[5]Hoja1!$H79</f>
        <v>1.0270857324389704E-2</v>
      </c>
      <c r="R119">
        <f>[5]Hoja1!$I79</f>
        <v>1.258634171830475E-2</v>
      </c>
      <c r="S119">
        <f>[5]Hoja1!$J79</f>
        <v>1.5298445571236163E-2</v>
      </c>
      <c r="T119">
        <f>[5]Hoja1!$K79</f>
        <v>-9.8744834475839038E-3</v>
      </c>
      <c r="U119">
        <f>'[6]Inflation Quarterly and SA'!$F82</f>
        <v>101.136137421963</v>
      </c>
      <c r="V119">
        <f t="shared" si="10"/>
        <v>5.3775354977669831E-3</v>
      </c>
      <c r="W119">
        <f>'[7]Inflation Quarterly and SA'!$C82</f>
        <v>5.791337701103183E-3</v>
      </c>
      <c r="X119">
        <f>'[7]Inflation Quarterly and SA'!$D82</f>
        <v>7.8011885654327706E-3</v>
      </c>
      <c r="Y119">
        <f>'[7]Inflation Quarterly and SA'!$E82</f>
        <v>1.2825716756903693E-2</v>
      </c>
      <c r="Z119">
        <f>[8]Sheet1!$B78/100</f>
        <v>7.4170712131904626E-3</v>
      </c>
      <c r="AA119" s="4">
        <f>'[9]Final database'!$C86/100</f>
        <v>4.2500000000000003E-2</v>
      </c>
      <c r="AC119">
        <f>'[10]Final database'!$C82</f>
        <v>-8.9203178733173738E-3</v>
      </c>
      <c r="AD119">
        <f>'[10]Final database'!$B82</f>
        <v>3137.2613333333329</v>
      </c>
      <c r="AE119">
        <f t="shared" si="12"/>
        <v>1288.5785944064128</v>
      </c>
      <c r="AF119">
        <f>[18]EMPALME!$D56</f>
        <v>1.3268871752587064E-2</v>
      </c>
      <c r="AG119">
        <f>[18]EMPALME!$C56</f>
        <v>1.305960079935091</v>
      </c>
      <c r="AH119">
        <f>[13]Sheet1!$C79</f>
        <v>3.805411478116083E-3</v>
      </c>
      <c r="AI119">
        <f>[11]Database!$B78/[11]Database!$B$2</f>
        <v>1.4402898330671727</v>
      </c>
      <c r="AJ119">
        <f>[11]Database!$D78/[11]Database!$D$2/(D119/$D$43)</f>
        <v>0.89944698700666703</v>
      </c>
      <c r="AK119">
        <f t="shared" si="13"/>
        <v>0.78680865974396763</v>
      </c>
      <c r="AL119">
        <f>[11]Database!$H78/[11]Database!$H$2</f>
        <v>1.0562375904335317</v>
      </c>
      <c r="AM119">
        <f t="shared" si="11"/>
        <v>0.88871946891508469</v>
      </c>
      <c r="AN119">
        <f t="shared" si="14"/>
        <v>-5.1649501252675867E-2</v>
      </c>
      <c r="AO119">
        <f t="shared" si="15"/>
        <v>-5.2039369292939952E-2</v>
      </c>
    </row>
    <row r="120" spans="1:41" x14ac:dyDescent="0.2">
      <c r="A120" s="1">
        <v>43617</v>
      </c>
      <c r="B120" s="6">
        <f>[1]Quarterly!$B291</f>
        <v>20602.275000000001</v>
      </c>
      <c r="C120">
        <f>[1]Quarterly!$C291</f>
        <v>8.3514584070853992E-3</v>
      </c>
      <c r="D120">
        <f>[2]Quarterly!$B291</f>
        <v>255.21299999999999</v>
      </c>
      <c r="E120">
        <f>[2]Quarterly!$C291</f>
        <v>3.6810250238912268E-3</v>
      </c>
      <c r="F120">
        <v>2.3363061243180216E-2</v>
      </c>
      <c r="G120">
        <f t="shared" si="8"/>
        <v>3.5509909502767723E-2</v>
      </c>
      <c r="H120">
        <f>[14]Sheet1!$B67/100</f>
        <v>1.0387902180500657E-2</v>
      </c>
      <c r="I120">
        <v>-3.4158916413852898E-3</v>
      </c>
      <c r="J120">
        <f t="shared" ref="J120:J142" si="16">(1+I120)*(1.030479)-1</f>
        <v>2.6958995397276864E-2</v>
      </c>
      <c r="K120" s="7">
        <f>[4]Hoja1!$B80</f>
        <v>219994.07269999999</v>
      </c>
      <c r="L120" s="7">
        <f>[4]Hoja1!$C80</f>
        <v>187744.14210229099</v>
      </c>
      <c r="M120" s="7">
        <f>[4]Hoja1!$D80</f>
        <v>49380.494747012803</v>
      </c>
      <c r="N120" s="7">
        <f>[4]Hoja1!$E80</f>
        <v>34197.572726921499</v>
      </c>
      <c r="O120" s="7">
        <f>[4]Hoja1!$F80</f>
        <v>50909.786650872396</v>
      </c>
      <c r="P120">
        <f>[5]Hoja1!$G80</f>
        <v>1.1428732176512302E-2</v>
      </c>
      <c r="Q120">
        <f>[5]Hoja1!$H80</f>
        <v>1.3582039372376453E-2</v>
      </c>
      <c r="R120">
        <f>[5]Hoja1!$I80</f>
        <v>1.9681725599119959E-2</v>
      </c>
      <c r="S120">
        <f>[5]Hoja1!$J80</f>
        <v>1.0965726210929061E-2</v>
      </c>
      <c r="T120">
        <f>[5]Hoja1!$K80</f>
        <v>1.9073646469129235E-2</v>
      </c>
      <c r="U120">
        <f>'[6]Inflation Quarterly and SA'!$F83</f>
        <v>102.346761598013</v>
      </c>
      <c r="V120">
        <f t="shared" si="10"/>
        <v>1.1970243346342224E-2</v>
      </c>
      <c r="W120">
        <f>'[7]Inflation Quarterly and SA'!$C83</f>
        <v>8.8954296851426751E-3</v>
      </c>
      <c r="X120">
        <f>'[7]Inflation Quarterly and SA'!$D83</f>
        <v>1.9419717996122854E-2</v>
      </c>
      <c r="Y120">
        <f>'[7]Inflation Quarterly and SA'!$E83</f>
        <v>9.9444861082911284E-3</v>
      </c>
      <c r="Z120">
        <f>[8]Sheet1!$B79/100</f>
        <v>7.4170712131904626E-3</v>
      </c>
      <c r="AA120" s="4">
        <f>'[9]Final database'!$C87/100</f>
        <v>4.2500000000000003E-2</v>
      </c>
      <c r="AC120">
        <f>'[10]Final database'!$C83</f>
        <v>3.3055388417772447E-2</v>
      </c>
      <c r="AD120">
        <f>'[10]Final database'!$B83</f>
        <v>3240.964725274725</v>
      </c>
      <c r="AE120">
        <f t="shared" si="12"/>
        <v>1315.4270781218572</v>
      </c>
      <c r="AF120">
        <f>[18]EMPALME!$D57</f>
        <v>-1.3893041417354368E-2</v>
      </c>
      <c r="AG120">
        <f>[18]EMPALME!$C57</f>
        <v>1.2878163224551413</v>
      </c>
      <c r="AH120">
        <f>[13]Sheet1!$C80</f>
        <v>-1.4868400941056015E-3</v>
      </c>
      <c r="AI120">
        <f>[11]Database!$B79/[11]Database!$B$2</f>
        <v>1.3974975738482165</v>
      </c>
      <c r="AJ120">
        <f>[11]Database!$D79/[11]Database!$D$2/(D120/$D$43)</f>
        <v>0.92414292977280088</v>
      </c>
      <c r="AK120">
        <f t="shared" si="13"/>
        <v>0.81150460251010148</v>
      </c>
      <c r="AL120">
        <f>[11]Database!$H79/[11]Database!$H$2</f>
        <v>1.1019455881248414</v>
      </c>
      <c r="AM120">
        <f t="shared" si="11"/>
        <v>0.93442746660639442</v>
      </c>
      <c r="AN120">
        <f t="shared" si="14"/>
        <v>3.1387482153755197E-2</v>
      </c>
      <c r="AO120">
        <f t="shared" si="15"/>
        <v>5.1431300078424558E-2</v>
      </c>
    </row>
    <row r="121" spans="1:41" x14ac:dyDescent="0.2">
      <c r="A121" s="1">
        <v>43709</v>
      </c>
      <c r="B121" s="6">
        <f>[1]Quarterly!$B292</f>
        <v>20843.322</v>
      </c>
      <c r="C121">
        <f>[1]Quarterly!$C292</f>
        <v>1.170001856591063E-2</v>
      </c>
      <c r="D121">
        <f>[2]Quarterly!$B292</f>
        <v>256.43</v>
      </c>
      <c r="E121">
        <f>[2]Quarterly!$C292</f>
        <v>4.7685658645915119E-3</v>
      </c>
      <c r="F121">
        <v>2.050284438335007E-2</v>
      </c>
      <c r="G121">
        <f t="shared" si="8"/>
        <v>3.2649692642937572E-2</v>
      </c>
      <c r="H121">
        <f>[14]Sheet1!$B68/100</f>
        <v>8.9996956866804697E-3</v>
      </c>
      <c r="I121">
        <v>-4.9910592963400002E-3</v>
      </c>
      <c r="J121">
        <f t="shared" si="16"/>
        <v>2.5335818207366856E-2</v>
      </c>
      <c r="K121" s="7">
        <f>[4]Hoja1!$B81</f>
        <v>221933.2873</v>
      </c>
      <c r="L121" s="7">
        <f>[4]Hoja1!$C81</f>
        <v>189871.364745333</v>
      </c>
      <c r="M121" s="7">
        <f>[4]Hoja1!$D81</f>
        <v>48580.294117963203</v>
      </c>
      <c r="N121" s="7">
        <f>[4]Hoja1!$E81</f>
        <v>33406.207817348397</v>
      </c>
      <c r="O121" s="7">
        <f>[4]Hoja1!$F81</f>
        <v>51509.160884128898</v>
      </c>
      <c r="P121">
        <f>[5]Hoja1!$G81</f>
        <v>8.814849310256001E-3</v>
      </c>
      <c r="Q121">
        <f>[5]Hoja1!$H81</f>
        <v>1.1330434170792936E-2</v>
      </c>
      <c r="R121">
        <f>[5]Hoja1!$I81</f>
        <v>-1.6204791652031925E-2</v>
      </c>
      <c r="S121">
        <f>[5]Hoja1!$J81</f>
        <v>-2.3140967222802677E-2</v>
      </c>
      <c r="T121">
        <f>[5]Hoja1!$K81</f>
        <v>1.1773261541378588E-2</v>
      </c>
      <c r="U121">
        <f>'[6]Inflation Quarterly and SA'!$F84</f>
        <v>103.49834716622</v>
      </c>
      <c r="V121">
        <f t="shared" si="10"/>
        <v>1.1251802697285873E-2</v>
      </c>
      <c r="W121">
        <f>'[7]Inflation Quarterly and SA'!$C84</f>
        <v>8.1807507777680311E-3</v>
      </c>
      <c r="X121">
        <f>'[7]Inflation Quarterly and SA'!$D84</f>
        <v>2.4574425632418295E-2</v>
      </c>
      <c r="Y121">
        <f>'[7]Inflation Quarterly and SA'!$E84</f>
        <v>1.1657665737646372E-2</v>
      </c>
      <c r="Z121">
        <f>[8]Sheet1!$B80/100</f>
        <v>7.4170712131904626E-3</v>
      </c>
      <c r="AA121" s="4">
        <f>'[9]Final database'!$C88/100</f>
        <v>4.2500000000000003E-2</v>
      </c>
      <c r="AC121">
        <f>'[10]Final database'!$C84</f>
        <v>3.0023820849282901E-2</v>
      </c>
      <c r="AD121">
        <f>'[10]Final database'!$B84</f>
        <v>3338.2708695652186</v>
      </c>
      <c r="AE121">
        <f t="shared" si="12"/>
        <v>1339.8455473124866</v>
      </c>
      <c r="AF121">
        <f>[18]EMPALME!$D58</f>
        <v>1.2501019322891826E-2</v>
      </c>
      <c r="AG121">
        <f>[18]EMPALME!$C58</f>
        <v>1.3039153391864886</v>
      </c>
      <c r="AH121">
        <f>[13]Sheet1!$C81</f>
        <v>1.072902114527996E-2</v>
      </c>
      <c r="AI121">
        <f>[11]Database!$B80/[11]Database!$B$2</f>
        <v>1.3973603600608362</v>
      </c>
      <c r="AJ121">
        <f>[11]Database!$D80/[11]Database!$D$2/(D121/$D$43)</f>
        <v>0.86552995432603352</v>
      </c>
      <c r="AK121">
        <f t="shared" si="13"/>
        <v>0.75289162706333412</v>
      </c>
      <c r="AL121">
        <f>[11]Database!$H80/[11]Database!$H$2</f>
        <v>1.0961169535535418</v>
      </c>
      <c r="AM121">
        <f t="shared" si="11"/>
        <v>0.92859883203509475</v>
      </c>
      <c r="AN121">
        <f t="shared" si="14"/>
        <v>-7.2227532986835707E-2</v>
      </c>
      <c r="AO121">
        <f t="shared" si="15"/>
        <v>-6.237653300654622E-3</v>
      </c>
    </row>
    <row r="122" spans="1:41" x14ac:dyDescent="0.2">
      <c r="A122" s="1">
        <v>43800</v>
      </c>
      <c r="B122" s="6">
        <f>[1]Quarterly!$B293</f>
        <v>20985.448</v>
      </c>
      <c r="C122">
        <f>[1]Quarterly!$C293</f>
        <v>6.8187786956417362E-3</v>
      </c>
      <c r="D122">
        <f>[2]Quarterly!$B293</f>
        <v>258.63</v>
      </c>
      <c r="E122">
        <f>[2]Quarterly!$C293</f>
        <v>8.579339390866858E-3</v>
      </c>
      <c r="F122">
        <v>1.634296973193675E-2</v>
      </c>
      <c r="G122">
        <f t="shared" si="8"/>
        <v>2.8489817991524252E-2</v>
      </c>
      <c r="H122">
        <f>[14]Sheet1!$B69/100</f>
        <v>8.2507250370004379E-3</v>
      </c>
      <c r="I122">
        <v>-5.9912094640053003E-3</v>
      </c>
      <c r="J122">
        <f t="shared" si="16"/>
        <v>2.4305184462741103E-2</v>
      </c>
      <c r="K122" s="7">
        <f>[4]Hoja1!$B82</f>
        <v>221788.4106</v>
      </c>
      <c r="L122" s="7">
        <f>[4]Hoja1!$C82</f>
        <v>192912.129971685</v>
      </c>
      <c r="M122" s="7">
        <f>[4]Hoja1!$D82</f>
        <v>45790.850413227199</v>
      </c>
      <c r="N122" s="7">
        <f>[4]Hoja1!$E82</f>
        <v>32300.580391423598</v>
      </c>
      <c r="O122" s="7">
        <f>[4]Hoja1!$F82</f>
        <v>49874.1265575691</v>
      </c>
      <c r="P122">
        <f>[5]Hoja1!$G82</f>
        <v>-6.5279391731876135E-4</v>
      </c>
      <c r="Q122">
        <f>[5]Hoja1!$H82</f>
        <v>1.6014870017026839E-2</v>
      </c>
      <c r="R122">
        <f>[5]Hoja1!$I82</f>
        <v>-5.7419242830491046E-2</v>
      </c>
      <c r="S122">
        <f>[5]Hoja1!$J82</f>
        <v>-3.3096466140961622E-2</v>
      </c>
      <c r="T122">
        <f>[5]Hoja1!$K82</f>
        <v>-3.1742592938717173E-2</v>
      </c>
      <c r="U122">
        <f>'[6]Inflation Quarterly and SA'!$F85</f>
        <v>104.438981335108</v>
      </c>
      <c r="V122">
        <f t="shared" si="10"/>
        <v>9.0883979758373812E-3</v>
      </c>
      <c r="W122">
        <f>'[7]Inflation Quarterly and SA'!$C85</f>
        <v>8.0089821408302342E-3</v>
      </c>
      <c r="X122">
        <f>'[7]Inflation Quarterly and SA'!$D85</f>
        <v>5.3560666710541494E-3</v>
      </c>
      <c r="Y122">
        <f>'[7]Inflation Quarterly and SA'!$E85</f>
        <v>1.3297539030487693E-2</v>
      </c>
      <c r="Z122">
        <f>[8]Sheet1!$B81/100</f>
        <v>7.4170712131904626E-3</v>
      </c>
      <c r="AA122" s="4">
        <f>'[9]Final database'!$C89/100</f>
        <v>4.2500000000000003E-2</v>
      </c>
      <c r="AC122">
        <f>'[10]Final database'!$C85</f>
        <v>1.9782110577162726E-2</v>
      </c>
      <c r="AD122">
        <f>'[10]Final database'!$B85</f>
        <v>3404.3089130434792</v>
      </c>
      <c r="AE122">
        <f t="shared" si="12"/>
        <v>1354.0444254701049</v>
      </c>
      <c r="AF122">
        <f>[18]EMPALME!$D59</f>
        <v>1.307473741818832E-3</v>
      </c>
      <c r="AG122">
        <f>[18]EMPALME!$C59</f>
        <v>1.3056201742540299</v>
      </c>
      <c r="AH122">
        <f>[13]Sheet1!$C82</f>
        <v>8.9000321685883677E-4</v>
      </c>
      <c r="AI122">
        <f>[11]Database!$B81/[11]Database!$B$2</f>
        <v>1.4235927707501048</v>
      </c>
      <c r="AJ122">
        <f>[11]Database!$D81/[11]Database!$D$2/(D122/$D$43)</f>
        <v>0.85245938977403812</v>
      </c>
      <c r="AK122">
        <f t="shared" si="13"/>
        <v>0.73982106251133872</v>
      </c>
      <c r="AL122">
        <f>[11]Database!$H81/[11]Database!$H$2</f>
        <v>1.0907996363331194</v>
      </c>
      <c r="AM122">
        <f t="shared" si="11"/>
        <v>0.92328151481467235</v>
      </c>
      <c r="AN122">
        <f t="shared" si="14"/>
        <v>-1.736048600112261E-2</v>
      </c>
      <c r="AO122">
        <f t="shared" si="15"/>
        <v>-5.7261726344939312E-3</v>
      </c>
    </row>
    <row r="123" spans="1:41" x14ac:dyDescent="0.2">
      <c r="A123" s="1">
        <v>43891</v>
      </c>
      <c r="B123" s="6">
        <f>[1]Quarterly!$B294</f>
        <v>20693.238000000001</v>
      </c>
      <c r="C123">
        <f>[1]Quarterly!$C294</f>
        <v>-1.3924410858419556E-2</v>
      </c>
      <c r="D123">
        <f>[2]Quarterly!$B294</f>
        <v>258.07600000000002</v>
      </c>
      <c r="E123">
        <f>[2]Quarterly!$C294</f>
        <v>-1.8559331864053119E-3</v>
      </c>
      <c r="F123">
        <v>1.2445900896205141E-2</v>
      </c>
      <c r="G123">
        <f t="shared" si="8"/>
        <v>2.4592749155792643E-2</v>
      </c>
      <c r="H123">
        <f>[14]Sheet1!$B70/100</f>
        <v>1.2424949555764165E-2</v>
      </c>
      <c r="I123">
        <v>-2.1310300033041498E-3</v>
      </c>
      <c r="J123">
        <f t="shared" si="16"/>
        <v>2.8283018333224996E-2</v>
      </c>
      <c r="K123" s="7">
        <f>[4]Hoja1!$B83</f>
        <v>218473.23730000001</v>
      </c>
      <c r="L123" s="7">
        <f>[4]Hoja1!$C83</f>
        <v>192532.293515078</v>
      </c>
      <c r="M123" s="7">
        <f>[4]Hoja1!$D83</f>
        <v>42406.973109964398</v>
      </c>
      <c r="N123" s="7">
        <f>[4]Hoja1!$E83</f>
        <v>31560.806070914499</v>
      </c>
      <c r="O123" s="7">
        <f>[4]Hoja1!$F83</f>
        <v>47376.648830482001</v>
      </c>
      <c r="P123">
        <f>[5]Hoja1!$G83</f>
        <v>-1.4947459567573929E-2</v>
      </c>
      <c r="Q123">
        <f>[5]Hoja1!$H83</f>
        <v>-1.9689609806431418E-3</v>
      </c>
      <c r="R123">
        <f>[5]Hoja1!$I83</f>
        <v>-7.389854682160113E-2</v>
      </c>
      <c r="S123">
        <f>[5]Hoja1!$J83</f>
        <v>-2.2902818201543051E-2</v>
      </c>
      <c r="T123">
        <f>[5]Hoja1!$K83</f>
        <v>-5.0075618351015927E-2</v>
      </c>
      <c r="U123">
        <f>'[6]Inflation Quarterly and SA'!$F86</f>
        <v>104.997643232079</v>
      </c>
      <c r="V123">
        <f t="shared" si="10"/>
        <v>5.3491702985732914E-3</v>
      </c>
      <c r="W123">
        <f>'[7]Inflation Quarterly and SA'!$C86</f>
        <v>4.2185040054496525E-3</v>
      </c>
      <c r="X123">
        <f>'[7]Inflation Quarterly and SA'!$D86</f>
        <v>2.0535735151712586E-2</v>
      </c>
      <c r="Y123">
        <f>'[7]Inflation Quarterly and SA'!$E86</f>
        <v>6.5663912119471313E-3</v>
      </c>
      <c r="Z123">
        <f>[8]Sheet1!$B82/100</f>
        <v>7.4170712131904626E-3</v>
      </c>
      <c r="AA123" s="4">
        <f>'[9]Final database'!$C90/100</f>
        <v>4.2390109890109891E-2</v>
      </c>
      <c r="AC123">
        <f>'[10]Final database'!$C86</f>
        <v>3.8618765568517954E-2</v>
      </c>
      <c r="AD123">
        <f>'[10]Final database'!$B86</f>
        <v>3535.7791208791218</v>
      </c>
      <c r="AE123">
        <f t="shared" si="12"/>
        <v>1398.8532454739418</v>
      </c>
      <c r="AF123">
        <f>[18]EMPALME!$D60</f>
        <v>-4.2163593459110249E-4</v>
      </c>
      <c r="AG123">
        <f>[18]EMPALME!$C60</f>
        <v>1.3050696778716373</v>
      </c>
      <c r="AH123">
        <f>[13]Sheet1!$C83</f>
        <v>-5.0907271704941581E-2</v>
      </c>
      <c r="AI123">
        <f>[11]Database!$B82/[11]Database!$B$2</f>
        <v>1.0230914868685779</v>
      </c>
      <c r="AJ123">
        <f>[11]Database!$D82/[11]Database!$D$2/(D123/$D$43)</f>
        <v>0.74052992649789318</v>
      </c>
      <c r="AK123">
        <f t="shared" si="13"/>
        <v>0.62789159923519378</v>
      </c>
      <c r="AL123">
        <f>[11]Database!$H82/[11]Database!$H$2</f>
        <v>1.1334920978208687</v>
      </c>
      <c r="AM123">
        <f t="shared" si="11"/>
        <v>0.96597397630242166</v>
      </c>
      <c r="AN123">
        <f t="shared" si="14"/>
        <v>-0.15129261513074244</v>
      </c>
      <c r="AO123">
        <f t="shared" si="15"/>
        <v>4.6239917947798137E-2</v>
      </c>
    </row>
    <row r="124" spans="1:41" x14ac:dyDescent="0.2">
      <c r="A124" s="1">
        <v>43983</v>
      </c>
      <c r="B124" s="6">
        <f>[1]Quarterly!$B295</f>
        <v>19056.616999999998</v>
      </c>
      <c r="C124">
        <f>[1]Quarterly!$C295</f>
        <v>-7.9089652378231179E-2</v>
      </c>
      <c r="D124">
        <f>[2]Quarterly!$B295</f>
        <v>257.04199999999997</v>
      </c>
      <c r="E124">
        <f>[2]Quarterly!$C295</f>
        <v>-4.4392794886691789E-3</v>
      </c>
      <c r="F124">
        <v>4.603369945732085E-3</v>
      </c>
      <c r="G124">
        <f t="shared" si="8"/>
        <v>1.6750218205319588E-2</v>
      </c>
      <c r="H124">
        <f>[14]Sheet1!$B71/100</f>
        <v>2.0584814051226554E-2</v>
      </c>
      <c r="I124">
        <v>5.6570177327554799E-3</v>
      </c>
      <c r="J124">
        <f t="shared" si="16"/>
        <v>3.6308437976232177E-2</v>
      </c>
      <c r="K124" s="7">
        <f>[4]Hoja1!$B84</f>
        <v>183050.93950000001</v>
      </c>
      <c r="L124" s="7">
        <f>[4]Hoja1!$C84</f>
        <v>160629.060598546</v>
      </c>
      <c r="M124" s="7">
        <f>[4]Hoja1!$D84</f>
        <v>28923.7116572944</v>
      </c>
      <c r="N124" s="7">
        <f>[4]Hoja1!$E84</f>
        <v>23680.309650292798</v>
      </c>
      <c r="O124" s="7">
        <f>[4]Hoja1!$F84</f>
        <v>33828.101470703601</v>
      </c>
      <c r="P124">
        <f>[5]Hoja1!$G84</f>
        <v>-0.16213563838649636</v>
      </c>
      <c r="Q124">
        <f>[5]Hoja1!$H84</f>
        <v>-0.16570328194856065</v>
      </c>
      <c r="R124">
        <f>[5]Hoja1!$I84</f>
        <v>-0.31794915939194501</v>
      </c>
      <c r="S124">
        <f>[5]Hoja1!$J84</f>
        <v>-0.2496924952713464</v>
      </c>
      <c r="T124">
        <f>[5]Hoja1!$K84</f>
        <v>-0.28597521551717064</v>
      </c>
      <c r="U124">
        <f>'[6]Inflation Quarterly and SA'!$F87</f>
        <v>104.638764888853</v>
      </c>
      <c r="V124">
        <f t="shared" si="10"/>
        <v>-3.4179657007420428E-3</v>
      </c>
      <c r="W124">
        <f>'[7]Inflation Quarterly and SA'!$C87</f>
        <v>-3.6418933430590883E-3</v>
      </c>
      <c r="X124">
        <f>'[7]Inflation Quarterly and SA'!$D87</f>
        <v>1.3696154436251717E-2</v>
      </c>
      <c r="Y124">
        <f>'[7]Inflation Quarterly and SA'!$E87</f>
        <v>-2.6571048564270727E-2</v>
      </c>
      <c r="Z124">
        <f>[8]Sheet1!$B83/100</f>
        <v>7.4170712131904626E-3</v>
      </c>
      <c r="AA124" s="4">
        <f>'[9]Final database'!$C91/100</f>
        <v>3.2664835164835163E-2</v>
      </c>
      <c r="AC124">
        <f>'[10]Final database'!$C87</f>
        <v>8.7699930288768879E-2</v>
      </c>
      <c r="AD124">
        <f>'[10]Final database'!$B87</f>
        <v>3845.8667032967051</v>
      </c>
      <c r="AE124">
        <f t="shared" si="12"/>
        <v>1526.7509600010831</v>
      </c>
      <c r="AF124">
        <f>[18]EMPALME!$D61</f>
        <v>9.8739951693653794E-3</v>
      </c>
      <c r="AG124">
        <f>[18]EMPALME!$C61</f>
        <v>1.3179559295666272</v>
      </c>
      <c r="AH124">
        <f>[13]Sheet1!$C84</f>
        <v>-0.2096947163836318</v>
      </c>
      <c r="AI124">
        <f>[11]Database!$B83/[11]Database!$B$2</f>
        <v>1.1032508355847841</v>
      </c>
      <c r="AJ124">
        <f>[11]Database!$D83/[11]Database!$D$2/(D124/$D$43)</f>
        <v>0.6196946222252373</v>
      </c>
      <c r="AK124">
        <f t="shared" si="13"/>
        <v>0.5070562949625379</v>
      </c>
      <c r="AL124">
        <f>[11]Database!$H83/[11]Database!$H$2</f>
        <v>1.2117330549099479</v>
      </c>
      <c r="AM124">
        <f t="shared" si="11"/>
        <v>1.0442149333915007</v>
      </c>
      <c r="AN124">
        <f t="shared" si="14"/>
        <v>-0.19244612353444424</v>
      </c>
      <c r="AO124">
        <f t="shared" si="15"/>
        <v>8.0996961624754782E-2</v>
      </c>
    </row>
    <row r="125" spans="1:41" x14ac:dyDescent="0.2">
      <c r="A125" s="1">
        <v>44075</v>
      </c>
      <c r="B125" s="6">
        <f>[1]Quarterly!$B296</f>
        <v>20548.793000000001</v>
      </c>
      <c r="C125">
        <f>[1]Quarterly!$C296</f>
        <v>7.830225060408158E-2</v>
      </c>
      <c r="D125">
        <f>[2]Quarterly!$B296</f>
        <v>259.99700000000001</v>
      </c>
      <c r="E125">
        <f>[2]Quarterly!$C296</f>
        <v>1.1466747599259142E-2</v>
      </c>
      <c r="F125">
        <v>1.9734461978932376E-3</v>
      </c>
      <c r="G125">
        <f t="shared" si="8"/>
        <v>1.4120294457480739E-2</v>
      </c>
      <c r="H125">
        <f>[14]Sheet1!$B72/100</f>
        <v>1.3157374341439239E-2</v>
      </c>
      <c r="I125">
        <v>-2.1935817150822599E-3</v>
      </c>
      <c r="J125">
        <f t="shared" si="16"/>
        <v>2.8218560107823754E-2</v>
      </c>
      <c r="K125" s="7">
        <f>[4]Hoja1!$B85</f>
        <v>201941.78099999999</v>
      </c>
      <c r="L125" s="7">
        <f>[4]Hoja1!$C85</f>
        <v>175749.56677742401</v>
      </c>
      <c r="M125" s="7">
        <f>[4]Hoja1!$D85</f>
        <v>36494.743385306901</v>
      </c>
      <c r="N125" s="7">
        <f>[4]Hoja1!$E85</f>
        <v>23997.5870842687</v>
      </c>
      <c r="O125" s="7">
        <f>[4]Hoja1!$F85</f>
        <v>38299.695822976399</v>
      </c>
      <c r="P125">
        <f>[5]Hoja1!$G85</f>
        <v>0.10319991556230157</v>
      </c>
      <c r="Q125">
        <f>[5]Hoja1!$H85</f>
        <v>9.4133067344943866E-2</v>
      </c>
      <c r="R125">
        <f>[5]Hoja1!$I85</f>
        <v>0.26175865040139579</v>
      </c>
      <c r="S125">
        <f>[5]Hoja1!$J85</f>
        <v>1.3398365083117758E-2</v>
      </c>
      <c r="T125">
        <f>[5]Hoja1!$K85</f>
        <v>0.1321857910395996</v>
      </c>
      <c r="U125">
        <f>'[6]Inflation Quarterly and SA'!$F88</f>
        <v>105.49805028559101</v>
      </c>
      <c r="V125">
        <f t="shared" si="10"/>
        <v>8.2119222035039741E-3</v>
      </c>
      <c r="W125">
        <f>'[7]Inflation Quarterly and SA'!$C88</f>
        <v>7.5753997595364719E-3</v>
      </c>
      <c r="X125">
        <f>'[7]Inflation Quarterly and SA'!$D88</f>
        <v>1.4484219151691402E-3</v>
      </c>
      <c r="Y125">
        <f>'[7]Inflation Quarterly and SA'!$E88</f>
        <v>1.919828767223386E-2</v>
      </c>
      <c r="Z125">
        <f>[8]Sheet1!$B84/100</f>
        <v>7.4170712131904626E-3</v>
      </c>
      <c r="AA125" s="4">
        <f>'[9]Final database'!$C92/100</f>
        <v>2.2499999999999999E-2</v>
      </c>
      <c r="AC125">
        <f>'[10]Final database'!$C88</f>
        <v>-3.0087656506917693E-2</v>
      </c>
      <c r="AD125">
        <f>'[10]Final database'!$B88</f>
        <v>3730.1535869565218</v>
      </c>
      <c r="AE125">
        <f t="shared" si="12"/>
        <v>1468.7533135975618</v>
      </c>
      <c r="AF125">
        <f>[18]EMPALME!$D62</f>
        <v>-7.474968297132345E-3</v>
      </c>
      <c r="AG125">
        <f>[18]EMPALME!$C62</f>
        <v>1.3081042507760992</v>
      </c>
      <c r="AH125">
        <f>[13]Sheet1!$C85</f>
        <v>0.23437330002508849</v>
      </c>
      <c r="AI125">
        <f>[11]Database!$B84/[11]Database!$B$2</f>
        <v>1.2459671670092356</v>
      </c>
      <c r="AJ125">
        <f>[11]Database!$D84/[11]Database!$D$2/(D125/$D$43)</f>
        <v>0.71221998306229084</v>
      </c>
      <c r="AK125">
        <f t="shared" si="13"/>
        <v>0.59958165579959144</v>
      </c>
      <c r="AL125">
        <f>[11]Database!$H84/[11]Database!$H$2</f>
        <v>1.1362449633379272</v>
      </c>
      <c r="AM125">
        <f t="shared" si="11"/>
        <v>0.96872684181948021</v>
      </c>
      <c r="AN125">
        <f t="shared" si="14"/>
        <v>0.18247551949609364</v>
      </c>
      <c r="AO125">
        <f t="shared" si="15"/>
        <v>-7.2291718072679867E-2</v>
      </c>
    </row>
    <row r="126" spans="1:41" x14ac:dyDescent="0.2">
      <c r="A126" s="1">
        <v>44166</v>
      </c>
      <c r="B126" s="6">
        <f>[1]Quarterly!$B297</f>
        <v>20771.690999999999</v>
      </c>
      <c r="C126">
        <f>[1]Quarterly!$C297</f>
        <v>1.0847255116152033E-2</v>
      </c>
      <c r="D126">
        <f>[2]Quarterly!$B297</f>
        <v>262.04500000000002</v>
      </c>
      <c r="E126">
        <f>[2]Quarterly!$C297</f>
        <v>7.9014891267967791E-3</v>
      </c>
      <c r="F126">
        <v>-1.1410290583626947E-3</v>
      </c>
      <c r="G126">
        <f t="shared" si="8"/>
        <v>1.1005819201224808E-2</v>
      </c>
      <c r="H126">
        <f>[14]Sheet1!$B73/100</f>
        <v>1.0439103505922578E-2</v>
      </c>
      <c r="I126">
        <v>-5.3834624421562702E-3</v>
      </c>
      <c r="J126">
        <f t="shared" si="16"/>
        <v>2.4931455006069081E-2</v>
      </c>
      <c r="K126" s="7">
        <f>[4]Hoja1!$B86</f>
        <v>214434.0422</v>
      </c>
      <c r="L126" s="7">
        <f>[4]Hoja1!$C86</f>
        <v>194997.07910895301</v>
      </c>
      <c r="M126" s="7">
        <f>[4]Hoja1!$D86</f>
        <v>38957.571847434199</v>
      </c>
      <c r="N126" s="7">
        <f>[4]Hoja1!$E86</f>
        <v>24457.297194523799</v>
      </c>
      <c r="O126" s="7">
        <f>[4]Hoja1!$F86</f>
        <v>42108.553875838101</v>
      </c>
      <c r="P126">
        <f>[5]Hoja1!$G86</f>
        <v>6.1860706279499578E-2</v>
      </c>
      <c r="Q126">
        <f>[5]Hoja1!$H86</f>
        <v>0.10951669858682944</v>
      </c>
      <c r="R126">
        <f>[5]Hoja1!$I86</f>
        <v>6.7484471287414305E-2</v>
      </c>
      <c r="S126">
        <f>[5]Hoja1!$J86</f>
        <v>1.9156513887867321E-2</v>
      </c>
      <c r="T126">
        <f>[5]Hoja1!$K86</f>
        <v>9.9448780754460397E-2</v>
      </c>
      <c r="U126">
        <f>'[6]Inflation Quarterly and SA'!$F89</f>
        <v>106.175632850467</v>
      </c>
      <c r="V126">
        <f t="shared" si="10"/>
        <v>6.4227022493943409E-3</v>
      </c>
      <c r="W126">
        <f>'[7]Inflation Quarterly and SA'!$C89</f>
        <v>3.7370000968761641E-3</v>
      </c>
      <c r="X126">
        <f>'[7]Inflation Quarterly and SA'!$D89</f>
        <v>1.1854532413541952E-2</v>
      </c>
      <c r="Y126">
        <f>'[7]Inflation Quarterly and SA'!$E89</f>
        <v>9.6254038934446839E-3</v>
      </c>
      <c r="Z126">
        <f>[8]Sheet1!$B85/100</f>
        <v>7.4170712131904626E-3</v>
      </c>
      <c r="AA126" s="4">
        <f>'[9]Final database'!$C93/100</f>
        <v>1.7500000000000002E-2</v>
      </c>
      <c r="AC126">
        <f>'[10]Final database'!$C89</f>
        <v>-1.8381193244373595E-2</v>
      </c>
      <c r="AD126">
        <f>'[10]Final database'!$B89</f>
        <v>3661.5889130434807</v>
      </c>
      <c r="AE126">
        <f t="shared" si="12"/>
        <v>1432.5550008854427</v>
      </c>
      <c r="AF126">
        <f>[18]EMPALME!$D63</f>
        <v>1.3056782013104229E-2</v>
      </c>
      <c r="AG126">
        <f>[18]EMPALME!$C63</f>
        <v>1.3251838828288978</v>
      </c>
      <c r="AH126">
        <f>[13]Sheet1!$C86</f>
        <v>7.0492837128944164E-2</v>
      </c>
      <c r="AI126">
        <f>[11]Database!$B85/[11]Database!$B$2</f>
        <v>1.3220551106339675</v>
      </c>
      <c r="AJ126">
        <f>[11]Database!$D85/[11]Database!$D$2/(D126/$D$43)</f>
        <v>0.73631076619263891</v>
      </c>
      <c r="AK126">
        <f t="shared" si="13"/>
        <v>0.62367243892993951</v>
      </c>
      <c r="AL126">
        <f>[11]Database!$H85/[11]Database!$H$2</f>
        <v>1.1180380115357267</v>
      </c>
      <c r="AM126">
        <f t="shared" si="11"/>
        <v>0.95051989001727966</v>
      </c>
      <c r="AN126">
        <f t="shared" si="14"/>
        <v>4.017931985964629E-2</v>
      </c>
      <c r="AO126">
        <f t="shared" si="15"/>
        <v>-1.879472212001887E-2</v>
      </c>
    </row>
    <row r="127" spans="1:41" x14ac:dyDescent="0.2">
      <c r="A127" s="1">
        <v>44256</v>
      </c>
      <c r="B127" s="6">
        <f>[1]Quarterly!$B298</f>
        <v>21058.379000000001</v>
      </c>
      <c r="C127">
        <f>[1]Quarterly!$C298</f>
        <v>1.3801861389137748E-2</v>
      </c>
      <c r="D127">
        <f>[2]Quarterly!$B298</f>
        <v>264.84699999999998</v>
      </c>
      <c r="E127">
        <f>[2]Quarterly!$C298</f>
        <v>1.1087574664605748E-2</v>
      </c>
      <c r="F127">
        <v>-8.1894591679454402E-3</v>
      </c>
      <c r="G127">
        <f t="shared" si="8"/>
        <v>3.9573890916420607E-3</v>
      </c>
      <c r="H127">
        <f>[14]Sheet1!$B74/100</f>
        <v>1.0898371511680471E-2</v>
      </c>
      <c r="I127">
        <v>-5.4399935552334701E-3</v>
      </c>
      <c r="J127">
        <f t="shared" si="16"/>
        <v>2.4873200881196489E-2</v>
      </c>
      <c r="K127" s="7">
        <f>[4]Hoja1!$B87</f>
        <v>221596.97649999999</v>
      </c>
      <c r="L127" s="7">
        <f>[4]Hoja1!$C87</f>
        <v>199807.11766640801</v>
      </c>
      <c r="M127" s="7">
        <f>[4]Hoja1!$D87</f>
        <v>43900.161593716999</v>
      </c>
      <c r="N127" s="7">
        <f>[4]Hoja1!$E87</f>
        <v>28475.891123109199</v>
      </c>
      <c r="O127" s="7">
        <f>[4]Hoja1!$F87</f>
        <v>45037.764056485103</v>
      </c>
      <c r="P127">
        <f>[5]Hoja1!$G87</f>
        <v>3.340390465297105E-2</v>
      </c>
      <c r="Q127">
        <f>[5]Hoja1!$H87</f>
        <v>2.466723388593639E-2</v>
      </c>
      <c r="R127">
        <f>[5]Hoja1!$I87</f>
        <v>0.1268710936512929</v>
      </c>
      <c r="S127">
        <f>[5]Hoja1!$J87</f>
        <v>0.16431063075461982</v>
      </c>
      <c r="T127">
        <f>[5]Hoja1!$K87</f>
        <v>6.9563305101479234E-2</v>
      </c>
      <c r="U127">
        <f>'[6]Inflation Quarterly and SA'!$F90</f>
        <v>106.524414546438</v>
      </c>
      <c r="V127">
        <f t="shared" si="10"/>
        <v>3.2849504788186046E-3</v>
      </c>
      <c r="W127">
        <f>'[7]Inflation Quarterly and SA'!$C90</f>
        <v>1.1718507085980434E-3</v>
      </c>
      <c r="X127">
        <f>'[7]Inflation Quarterly and SA'!$D90</f>
        <v>1.0566536932987258E-2</v>
      </c>
      <c r="Y127">
        <f>'[7]Inflation Quarterly and SA'!$E90</f>
        <v>1.2562023847061843E-2</v>
      </c>
      <c r="Z127">
        <f>[8]Sheet1!$B86/100</f>
        <v>7.4170712131904626E-3</v>
      </c>
      <c r="AA127" s="4">
        <f>'[9]Final database'!$C94/100</f>
        <v>1.7500000000000002E-2</v>
      </c>
      <c r="AC127">
        <f>'[10]Final database'!$C90</f>
        <v>-2.9708086985098969E-2</v>
      </c>
      <c r="AD127">
        <f>'[10]Final database'!$B90</f>
        <v>3552.8101111111109</v>
      </c>
      <c r="AE127">
        <f t="shared" si="12"/>
        <v>1385.4454127362549</v>
      </c>
      <c r="AF127">
        <f>[18]EMPALME!$D64</f>
        <v>-5.2633520173582804E-3</v>
      </c>
      <c r="AG127">
        <f>[18]EMPALME!$C64</f>
        <v>1.3182089735658395</v>
      </c>
      <c r="AH127">
        <f>[13]Sheet1!$C87</f>
        <v>-2.2074794306780277E-2</v>
      </c>
      <c r="AI127">
        <f>[11]Database!$B86/[11]Database!$B$2</f>
        <v>1.404315992800548</v>
      </c>
      <c r="AJ127">
        <f>[11]Database!$D86/[11]Database!$D$2/(D127/$D$43)</f>
        <v>0.8386253368561013</v>
      </c>
      <c r="AK127">
        <f t="shared" si="13"/>
        <v>0.7259870095934019</v>
      </c>
      <c r="AL127">
        <f>[11]Database!$H86/[11]Database!$H$2</f>
        <v>1.1415429864336963</v>
      </c>
      <c r="AM127">
        <f t="shared" si="11"/>
        <v>0.97402486491524931</v>
      </c>
      <c r="AN127">
        <f t="shared" si="14"/>
        <v>0.1640517750616135</v>
      </c>
      <c r="AO127">
        <f t="shared" si="15"/>
        <v>2.4728546077602109E-2</v>
      </c>
    </row>
    <row r="128" spans="1:41" x14ac:dyDescent="0.2">
      <c r="A128" s="1">
        <v>44348</v>
      </c>
      <c r="B128" s="6">
        <f>[1]Quarterly!$B299</f>
        <v>21389.005000000001</v>
      </c>
      <c r="C128">
        <f>[1]Quarterly!$C299</f>
        <v>1.5700448738243278E-2</v>
      </c>
      <c r="D128">
        <f>[2]Quarterly!$B299</f>
        <v>270.70999999999998</v>
      </c>
      <c r="E128">
        <f>[2]Quarterly!$C299</f>
        <v>2.1720584349401495E-2</v>
      </c>
      <c r="F128">
        <v>-1.8749136185647188E-2</v>
      </c>
      <c r="G128">
        <f t="shared" si="8"/>
        <v>-6.6022879260596856E-3</v>
      </c>
      <c r="H128">
        <f>[14]Sheet1!$B75/100</f>
        <v>1.3069566677489175E-2</v>
      </c>
      <c r="I128">
        <v>-3.82115849705444E-3</v>
      </c>
      <c r="J128">
        <f t="shared" si="16"/>
        <v>2.6541376413113715E-2</v>
      </c>
      <c r="K128" s="7">
        <f>[4]Hoja1!$B88</f>
        <v>217280.07139999999</v>
      </c>
      <c r="L128" s="7">
        <f>[4]Hoja1!$C88</f>
        <v>195899.58750849101</v>
      </c>
      <c r="M128" s="7">
        <f>[4]Hoja1!$D88</f>
        <v>41081.024461545298</v>
      </c>
      <c r="N128" s="7">
        <f>[4]Hoja1!$E88</f>
        <v>26918.270125238902</v>
      </c>
      <c r="O128" s="7">
        <f>[4]Hoja1!$F88</f>
        <v>49511.234710228899</v>
      </c>
      <c r="P128">
        <f>[5]Hoja1!$G88</f>
        <v>-1.9480884478584093E-2</v>
      </c>
      <c r="Q128">
        <f>[5]Hoja1!$H88</f>
        <v>-1.9556511317283976E-2</v>
      </c>
      <c r="R128">
        <f>[5]Hoja1!$I88</f>
        <v>-6.4217010366886096E-2</v>
      </c>
      <c r="S128">
        <f>[5]Hoja1!$J88</f>
        <v>-5.4699640167054642E-2</v>
      </c>
      <c r="T128">
        <f>[5]Hoja1!$K88</f>
        <v>9.9327103542113937E-2</v>
      </c>
      <c r="U128">
        <f>'[6]Inflation Quarterly and SA'!$F91</f>
        <v>108.46230295250101</v>
      </c>
      <c r="V128">
        <f t="shared" si="10"/>
        <v>1.8191964859081367E-2</v>
      </c>
      <c r="W128">
        <f>'[7]Inflation Quarterly and SA'!$C91</f>
        <v>6.0070107359417868E-3</v>
      </c>
      <c r="X128">
        <f>'[7]Inflation Quarterly and SA'!$D91</f>
        <v>6.0339666289206839E-2</v>
      </c>
      <c r="Y128">
        <f>'[7]Inflation Quarterly and SA'!$E91</f>
        <v>1.6546794803788512E-2</v>
      </c>
      <c r="Z128">
        <f>[8]Sheet1!$B87/100</f>
        <v>7.4170712131904626E-3</v>
      </c>
      <c r="AA128" s="4">
        <f>'[9]Final database'!$C95/100</f>
        <v>1.7500000000000002E-2</v>
      </c>
      <c r="AC128">
        <f>'[10]Final database'!$C91</f>
        <v>3.8893496485517209E-2</v>
      </c>
      <c r="AD128">
        <f>'[10]Final database'!$B91</f>
        <v>3690.991318681321</v>
      </c>
      <c r="AE128">
        <f t="shared" si="12"/>
        <v>1413.6138161595027</v>
      </c>
      <c r="AF128">
        <f>[18]EMPALME!$D65</f>
        <v>-1.0542358215166026E-2</v>
      </c>
      <c r="AG128">
        <f>[18]EMPALME!$C65</f>
        <v>1.3043119423640621</v>
      </c>
      <c r="AH128">
        <f>[13]Sheet1!$C88</f>
        <v>4.2972323859460371E-3</v>
      </c>
      <c r="AI128">
        <f>[11]Database!$B87/[11]Database!$B$2</f>
        <v>1.4121024383830874</v>
      </c>
      <c r="AJ128">
        <f>[11]Database!$D87/[11]Database!$D$2/(D128/$D$43)</f>
        <v>0.89938857084803125</v>
      </c>
      <c r="AK128">
        <f t="shared" si="13"/>
        <v>0.78675024358533185</v>
      </c>
      <c r="AL128">
        <f>[11]Database!$H87/[11]Database!$H$2</f>
        <v>1.2866760065163982</v>
      </c>
      <c r="AM128">
        <f t="shared" si="11"/>
        <v>1.1191578849979513</v>
      </c>
      <c r="AN128">
        <f t="shared" si="14"/>
        <v>8.3697412197445642E-2</v>
      </c>
      <c r="AO128">
        <f t="shared" si="15"/>
        <v>0.14900340361981423</v>
      </c>
    </row>
    <row r="129" spans="1:41" x14ac:dyDescent="0.2">
      <c r="A129" s="1">
        <v>44440</v>
      </c>
      <c r="B129" s="6">
        <f>[1]Quarterly!$B300</f>
        <v>21571.420999999998</v>
      </c>
      <c r="C129">
        <f>[1]Quarterly!$C300</f>
        <v>8.5284939622014555E-3</v>
      </c>
      <c r="D129">
        <f>[2]Quarterly!$B300</f>
        <v>273.94200000000001</v>
      </c>
      <c r="E129">
        <f>[2]Quarterly!$C300</f>
        <v>1.1907752785741854E-2</v>
      </c>
      <c r="F129">
        <v>-1.8319924407797519E-2</v>
      </c>
      <c r="G129">
        <f t="shared" si="8"/>
        <v>-6.1730761482100167E-3</v>
      </c>
      <c r="H129">
        <f>[14]Sheet1!$B76/100</f>
        <v>1.4323285454545453E-2</v>
      </c>
      <c r="I129">
        <v>-3.1453337143877401E-3</v>
      </c>
      <c r="J129">
        <f t="shared" si="16"/>
        <v>2.7237799659331374E-2</v>
      </c>
      <c r="K129" s="7">
        <f>[4]Hoja1!$B89</f>
        <v>229095.20269999999</v>
      </c>
      <c r="L129" s="7">
        <f>[4]Hoja1!$C89</f>
        <v>208130.92339041899</v>
      </c>
      <c r="M129" s="7">
        <f>[4]Hoja1!$D89</f>
        <v>42060.7816093773</v>
      </c>
      <c r="N129" s="7">
        <f>[4]Hoja1!$E89</f>
        <v>30204.0600616185</v>
      </c>
      <c r="O129" s="7">
        <f>[4]Hoja1!$F89</f>
        <v>53625.954167024</v>
      </c>
      <c r="P129">
        <f>[5]Hoja1!$G89</f>
        <v>5.4377427363087705E-2</v>
      </c>
      <c r="Q129">
        <f>[5]Hoja1!$H89</f>
        <v>6.2436761799704366E-2</v>
      </c>
      <c r="R129">
        <f>[5]Hoja1!$I89</f>
        <v>2.3849384495002734E-2</v>
      </c>
      <c r="S129">
        <f>[5]Hoja1!$J89</f>
        <v>0.12206541954933425</v>
      </c>
      <c r="T129">
        <f>[5]Hoja1!$K89</f>
        <v>8.310678335688948E-2</v>
      </c>
      <c r="U129">
        <f>'[6]Inflation Quarterly and SA'!$F92</f>
        <v>110.246401546206</v>
      </c>
      <c r="V129">
        <f t="shared" si="10"/>
        <v>1.6449020029441153E-2</v>
      </c>
      <c r="W129">
        <f>'[7]Inflation Quarterly and SA'!$C92</f>
        <v>1.1471702866851841E-2</v>
      </c>
      <c r="X129">
        <f>'[7]Inflation Quarterly and SA'!$D92</f>
        <v>3.7431212429443805E-2</v>
      </c>
      <c r="Y129">
        <f>'[7]Inflation Quarterly and SA'!$E92</f>
        <v>1.9230749160140004E-2</v>
      </c>
      <c r="Z129">
        <f>[8]Sheet1!$B88/100</f>
        <v>7.4170712131904626E-3</v>
      </c>
      <c r="AA129" s="4">
        <f>'[9]Final database'!$C96/100</f>
        <v>1.7500000000000002E-2</v>
      </c>
      <c r="AC129">
        <f>'[10]Final database'!$C92</f>
        <v>4.1533494673720472E-2</v>
      </c>
      <c r="AD129">
        <f>'[10]Final database'!$B92</f>
        <v>3844.2910869565203</v>
      </c>
      <c r="AE129">
        <f t="shared" si="12"/>
        <v>1448.4997368790966</v>
      </c>
      <c r="AF129">
        <f>[18]EMPALME!$D66</f>
        <v>-4.2008880152206718E-3</v>
      </c>
      <c r="AG129">
        <f>[18]EMPALME!$C66</f>
        <v>1.2988326739572758</v>
      </c>
      <c r="AH129">
        <f>[13]Sheet1!$C89</f>
        <v>-1.0999055954818093E-2</v>
      </c>
      <c r="AI129">
        <f>[11]Database!$B88/[11]Database!$B$2</f>
        <v>1.4999917780850822</v>
      </c>
      <c r="AJ129">
        <f>[11]Database!$D88/[11]Database!$D$2/(D129/$D$43)</f>
        <v>0.94154578024240221</v>
      </c>
      <c r="AK129">
        <f t="shared" si="13"/>
        <v>0.82890745297970281</v>
      </c>
      <c r="AL129">
        <f>[11]Database!$H88/[11]Database!$H$2</f>
        <v>1.3353294525858446</v>
      </c>
      <c r="AM129">
        <f t="shared" si="11"/>
        <v>1.1678113310673974</v>
      </c>
      <c r="AN129">
        <f t="shared" si="14"/>
        <v>5.3583980097997364E-2</v>
      </c>
      <c r="AO129">
        <f t="shared" si="15"/>
        <v>4.3473263890317915E-2</v>
      </c>
    </row>
    <row r="130" spans="1:41" x14ac:dyDescent="0.2">
      <c r="A130" s="1">
        <v>44531</v>
      </c>
      <c r="B130" s="6">
        <f>[1]Quarterly!$B301</f>
        <v>21960.387999999999</v>
      </c>
      <c r="C130">
        <f>[1]Quarterly!$C301</f>
        <v>1.8031589110425239E-2</v>
      </c>
      <c r="D130">
        <f>[2]Quarterly!$B301</f>
        <v>280.80599999999998</v>
      </c>
      <c r="E130">
        <f>[2]Quarterly!$C301</f>
        <v>2.5269545469482013E-2</v>
      </c>
      <c r="F130">
        <v>-1.5689049161762045E-2</v>
      </c>
      <c r="G130">
        <f t="shared" si="8"/>
        <v>-3.5422009021745422E-3</v>
      </c>
      <c r="H130">
        <f>[14]Sheet1!$B77/100</f>
        <v>1.8443149406606438E-2</v>
      </c>
      <c r="I130">
        <v>3.8451957005873199E-4</v>
      </c>
      <c r="J130">
        <f t="shared" si="16"/>
        <v>3.08752393420344E-2</v>
      </c>
      <c r="K130" s="7">
        <f>[4]Hoja1!$B90</f>
        <v>238270.7494</v>
      </c>
      <c r="L130" s="7">
        <f>[4]Hoja1!$C90</f>
        <v>219725.37143468199</v>
      </c>
      <c r="M130" s="7">
        <f>[4]Hoja1!$D90</f>
        <v>44248.032335360404</v>
      </c>
      <c r="N130" s="7">
        <f>[4]Hoja1!$E90</f>
        <v>33272.778690033301</v>
      </c>
      <c r="O130" s="7">
        <f>[4]Hoja1!$F90</f>
        <v>56635.047066261897</v>
      </c>
      <c r="P130">
        <f>[5]Hoja1!$G90</f>
        <v>4.0051238925397303E-2</v>
      </c>
      <c r="Q130">
        <f>[5]Hoja1!$H90</f>
        <v>5.5707474196488027E-2</v>
      </c>
      <c r="R130">
        <f>[5]Hoja1!$I90</f>
        <v>5.2002141717106376E-2</v>
      </c>
      <c r="S130">
        <f>[5]Hoja1!$J90</f>
        <v>0.10159954066289067</v>
      </c>
      <c r="T130">
        <f>[5]Hoja1!$K90</f>
        <v>5.6112622068518192E-2</v>
      </c>
      <c r="U130">
        <f>'[6]Inflation Quarterly and SA'!$F93</f>
        <v>112.193154024192</v>
      </c>
      <c r="V130">
        <f t="shared" si="10"/>
        <v>1.765819519442613E-2</v>
      </c>
      <c r="W130">
        <f>'[7]Inflation Quarterly and SA'!$C93</f>
        <v>6.9675290785025101E-3</v>
      </c>
      <c r="X130">
        <f>'[7]Inflation Quarterly and SA'!$D93</f>
        <v>5.3803352285444195E-2</v>
      </c>
      <c r="Y130">
        <f>'[7]Inflation Quarterly and SA'!$E93</f>
        <v>2.2304891165953356E-2</v>
      </c>
      <c r="Z130">
        <f>[8]Sheet1!$B89/100</f>
        <v>7.4170712131904626E-3</v>
      </c>
      <c r="AA130" s="4">
        <f>'[9]Final database'!$C97/100</f>
        <v>2.391304347826087E-2</v>
      </c>
      <c r="AC130">
        <f>'[10]Final database'!$C93</f>
        <v>9.1731166129522812E-3</v>
      </c>
      <c r="AD130">
        <f>'[10]Final database'!$B93</f>
        <v>3879.5552173913052</v>
      </c>
      <c r="AE130">
        <f t="shared" si="12"/>
        <v>1436.4223673352731</v>
      </c>
      <c r="AF130">
        <f>[18]EMPALME!$D67</f>
        <v>-7.1029108150424403E-3</v>
      </c>
      <c r="AG130">
        <f>[18]EMPALME!$C67</f>
        <v>1.2896071813104941</v>
      </c>
      <c r="AH130">
        <f>[13]Sheet1!$C90</f>
        <v>-5.0964726769531232E-4</v>
      </c>
      <c r="AI130">
        <f>[11]Database!$B89/[11]Database!$B$2</f>
        <v>1.5327312614834407</v>
      </c>
      <c r="AJ130">
        <f>[11]Database!$D89/[11]Database!$D$2/(D130/$D$43)</f>
        <v>1.0238559110174199</v>
      </c>
      <c r="AK130">
        <f t="shared" si="13"/>
        <v>0.91121758375472051</v>
      </c>
      <c r="AL130">
        <f>[11]Database!$H89/[11]Database!$H$2</f>
        <v>1.3656103800038761</v>
      </c>
      <c r="AM130">
        <f t="shared" si="11"/>
        <v>1.198092258485429</v>
      </c>
      <c r="AN130">
        <f t="shared" si="14"/>
        <v>9.9299542402634389E-2</v>
      </c>
      <c r="AO130">
        <f t="shared" si="15"/>
        <v>2.5929640013301114E-2</v>
      </c>
    </row>
    <row r="131" spans="1:41" x14ac:dyDescent="0.2">
      <c r="A131" s="1">
        <v>44621</v>
      </c>
      <c r="B131" s="6">
        <f>[1]Quarterly!$B302</f>
        <v>21903.85</v>
      </c>
      <c r="C131">
        <f>[1]Quarterly!$C302</f>
        <v>-2.5745446756223478E-3</v>
      </c>
      <c r="D131">
        <f>[2]Quarterly!$B302</f>
        <v>287.46699999999998</v>
      </c>
      <c r="E131">
        <f>[2]Quarterly!$C302</f>
        <v>2.4019970940998947E-2</v>
      </c>
      <c r="F131">
        <f>[16]Quarterly!$B272/100</f>
        <v>1.1999999999999999E-3</v>
      </c>
      <c r="G131">
        <f t="shared" si="8"/>
        <v>1.3346848259587502E-2</v>
      </c>
      <c r="H131">
        <f>[14]Sheet1!$B78/100</f>
        <v>2.0957196768633543E-2</v>
      </c>
      <c r="I131">
        <v>2.31182096714858E-3</v>
      </c>
      <c r="J131">
        <f t="shared" si="16"/>
        <v>3.286128295840629E-2</v>
      </c>
      <c r="K131" s="7">
        <f>[4]Hoja1!$B91</f>
        <v>239388.72899999999</v>
      </c>
      <c r="L131" s="7">
        <f>[4]Hoja1!$C91</f>
        <v>222469.00104146701</v>
      </c>
      <c r="M131" s="7">
        <f>[4]Hoja1!$D91</f>
        <v>47604.3927932269</v>
      </c>
      <c r="N131" s="7">
        <f>[4]Hoja1!$E91</f>
        <v>32952.486512361596</v>
      </c>
      <c r="O131" s="7">
        <f>[4]Hoja1!$F91</f>
        <v>63092.698741874701</v>
      </c>
      <c r="P131">
        <f>[5]Hoja1!$G91</f>
        <v>4.6920555830509691E-3</v>
      </c>
      <c r="Q131">
        <f>[5]Hoja1!$H91</f>
        <v>1.2486630874125604E-2</v>
      </c>
      <c r="R131">
        <f>[5]Hoja1!$I91</f>
        <v>7.5853326819784739E-2</v>
      </c>
      <c r="S131">
        <f>[5]Hoja1!$J91</f>
        <v>-9.6262527592156921E-3</v>
      </c>
      <c r="T131">
        <f>[5]Hoja1!$K91</f>
        <v>0.11402218255522012</v>
      </c>
      <c r="U131">
        <f>'[6]Inflation Quarterly and SA'!$F94</f>
        <v>115.55540167341999</v>
      </c>
      <c r="V131">
        <f t="shared" si="10"/>
        <v>2.9968385134292674E-2</v>
      </c>
      <c r="W131">
        <f>'[7]Inflation Quarterly and SA'!$C94</f>
        <v>1.9406902359715872E-2</v>
      </c>
      <c r="X131">
        <f>'[7]Inflation Quarterly and SA'!$D94</f>
        <v>8.0621707905037754E-2</v>
      </c>
      <c r="Y131">
        <f>'[7]Inflation Quarterly and SA'!$E94</f>
        <v>2.1721109447121245E-2</v>
      </c>
      <c r="Z131">
        <f>[8]Sheet1!$B90/100</f>
        <v>7.4170712131904626E-3</v>
      </c>
      <c r="AA131" s="4">
        <f>'[9]Final database'!$C98/100</f>
        <v>3.6666666666666667E-2</v>
      </c>
      <c r="AC131">
        <f>'[10]Final database'!$C94</f>
        <v>8.7462215058189408E-3</v>
      </c>
      <c r="AD131">
        <f>'[10]Final database'!$B94</f>
        <v>3913.4866666666653</v>
      </c>
      <c r="AE131">
        <f t="shared" si="12"/>
        <v>1406.8253515829754</v>
      </c>
      <c r="AF131">
        <f>[18]EMPALME!$D68</f>
        <v>-4.9951097130885858E-3</v>
      </c>
      <c r="AG131">
        <f>[18]EMPALME!$C68</f>
        <v>1.2831654519530613</v>
      </c>
      <c r="AH131">
        <f>[13]Sheet1!$C91</f>
        <v>1.741486135520276E-6</v>
      </c>
      <c r="AI131">
        <f>[11]Database!$B90/[11]Database!$B$2</f>
        <v>1.7251862656920607</v>
      </c>
      <c r="AJ131">
        <f>[11]Database!$D90/[11]Database!$D$2/(D131/$D$43)</f>
        <v>1.1162811629118534</v>
      </c>
      <c r="AK131">
        <f t="shared" si="13"/>
        <v>1.003642835649154</v>
      </c>
      <c r="AL131">
        <f>[11]Database!$H90/[11]Database!$H$2</f>
        <v>1.3827414756789886</v>
      </c>
      <c r="AM131">
        <f t="shared" si="11"/>
        <v>1.2152233541605417</v>
      </c>
      <c r="AN131">
        <f t="shared" si="14"/>
        <v>0.10143049645024438</v>
      </c>
      <c r="AO131">
        <f t="shared" si="15"/>
        <v>1.429864482787746E-2</v>
      </c>
    </row>
    <row r="132" spans="1:41" x14ac:dyDescent="0.2">
      <c r="A132" s="1">
        <v>44713</v>
      </c>
      <c r="B132" s="6">
        <f>[1]Quarterly!$B303</f>
        <v>21919.222000000002</v>
      </c>
      <c r="C132">
        <f>[1]Quarterly!$C303</f>
        <v>7.0179443339890568E-4</v>
      </c>
      <c r="D132">
        <f>[2]Quarterly!$B303</f>
        <v>295.072</v>
      </c>
      <c r="E132">
        <f>[2]Quarterly!$C303</f>
        <v>2.5883924007052528E-2</v>
      </c>
      <c r="F132">
        <f>[16]Quarterly!$B273/100</f>
        <v>7.7000000000000002E-3</v>
      </c>
      <c r="G132">
        <f t="shared" ref="G132:G142" si="17">F132-AVERAGE($F$43:$F$122)+0.02459</f>
        <v>1.9846848259587505E-2</v>
      </c>
      <c r="H132">
        <f>[14]Sheet1!$B79/100</f>
        <v>2.3803945003607507E-2</v>
      </c>
      <c r="I132">
        <v>4.5902277630141004E-3</v>
      </c>
      <c r="J132">
        <f t="shared" si="16"/>
        <v>3.5209133315002861E-2</v>
      </c>
      <c r="K132" s="7">
        <f>[4]Hoja1!$B92</f>
        <v>243654.21470000001</v>
      </c>
      <c r="L132" s="7">
        <f>[4]Hoja1!$C92</f>
        <v>224601.422755368</v>
      </c>
      <c r="M132" s="7">
        <f>[4]Hoja1!$D92</f>
        <v>46575.193282643799</v>
      </c>
      <c r="N132" s="7">
        <f>[4]Hoja1!$E92</f>
        <v>33521.260537535098</v>
      </c>
      <c r="O132" s="7">
        <f>[4]Hoja1!$F92</f>
        <v>62712.1197848136</v>
      </c>
      <c r="P132">
        <f>[5]Hoja1!$G92</f>
        <v>1.7818239471082187E-2</v>
      </c>
      <c r="Q132">
        <f>[5]Hoja1!$H92</f>
        <v>9.5852532439049121E-3</v>
      </c>
      <c r="R132">
        <f>[5]Hoja1!$I92</f>
        <v>-2.1619843258026683E-2</v>
      </c>
      <c r="S132">
        <f>[5]Hoja1!$J92</f>
        <v>1.7260428130670302E-2</v>
      </c>
      <c r="T132">
        <f>[5]Hoja1!$K92</f>
        <v>-6.0320602011039171E-3</v>
      </c>
      <c r="U132">
        <f>'[6]Inflation Quarterly and SA'!$F95</f>
        <v>118.973306138559</v>
      </c>
      <c r="V132">
        <f t="shared" si="10"/>
        <v>2.9578058798139129E-2</v>
      </c>
      <c r="W132">
        <f>'[7]Inflation Quarterly and SA'!$C95</f>
        <v>2.1168100102730847E-2</v>
      </c>
      <c r="X132">
        <f>'[7]Inflation Quarterly and SA'!$D95</f>
        <v>4.7508183715913033E-2</v>
      </c>
      <c r="Y132">
        <f>'[7]Inflation Quarterly and SA'!$E95</f>
        <v>3.0851367007218355E-2</v>
      </c>
      <c r="Z132">
        <f>[8]Sheet1!$B91/100</f>
        <v>7.4170712131904626E-3</v>
      </c>
      <c r="AA132" s="4">
        <f>'[9]Final database'!$C99/100</f>
        <v>5.6593406593406594E-2</v>
      </c>
      <c r="AC132">
        <f>'[10]Final database'!$C95</f>
        <v>4.9598371129255803E-4</v>
      </c>
      <c r="AD132">
        <f>'[10]Final database'!$B95</f>
        <v>3915.4276923076927</v>
      </c>
      <c r="AE132">
        <f t="shared" si="12"/>
        <v>1367.0873247678203</v>
      </c>
      <c r="AF132">
        <f>[18]EMPALME!$D69</f>
        <v>-1.9831737571208707E-2</v>
      </c>
      <c r="AG132">
        <f>[18]EMPALME!$C69</f>
        <v>1.2577180514494868</v>
      </c>
      <c r="AH132">
        <f>[13]Sheet1!$C92</f>
        <v>-2.5553652308022423E-3</v>
      </c>
      <c r="AI132">
        <f>[11]Database!$B91/[11]Database!$B$2</f>
        <v>1.9823662973975693</v>
      </c>
      <c r="AJ132">
        <f>[11]Database!$D91/[11]Database!$D$2/(D132/$D$43)</f>
        <v>1.2811892829364331</v>
      </c>
      <c r="AK132">
        <f t="shared" si="13"/>
        <v>1.1685509556737337</v>
      </c>
      <c r="AL132">
        <f>[11]Database!$H91/[11]Database!$H$2</f>
        <v>1.4616731612722651</v>
      </c>
      <c r="AM132">
        <f t="shared" si="11"/>
        <v>1.294155039753818</v>
      </c>
      <c r="AN132">
        <f t="shared" si="14"/>
        <v>0.16430956727541179</v>
      </c>
      <c r="AO132">
        <f t="shared" si="15"/>
        <v>6.4952410043009001E-2</v>
      </c>
    </row>
    <row r="133" spans="1:41" x14ac:dyDescent="0.2">
      <c r="A133" s="1">
        <v>44805</v>
      </c>
      <c r="B133" s="6">
        <f>[1]Quarterly!$B304</f>
        <v>22066.784</v>
      </c>
      <c r="C133">
        <f>[1]Quarterly!$C304</f>
        <v>6.7320820054652675E-3</v>
      </c>
      <c r="D133">
        <f>[2]Quarterly!$B304</f>
        <v>296.42099999999999</v>
      </c>
      <c r="E133">
        <f>[2]Quarterly!$C304</f>
        <v>4.5593838560524791E-3</v>
      </c>
      <c r="F133">
        <f>[16]Quarterly!$B274/100</f>
        <v>2.1899999999999999E-2</v>
      </c>
      <c r="G133">
        <f t="shared" si="17"/>
        <v>3.4046848259587502E-2</v>
      </c>
      <c r="H133">
        <f>[14]Sheet1!$B80/100</f>
        <v>2.7627129823451904E-2</v>
      </c>
      <c r="I133">
        <v>7.8771733556831595E-3</v>
      </c>
      <c r="J133">
        <f t="shared" si="16"/>
        <v>3.8596261722390945E-2</v>
      </c>
      <c r="K133" s="7">
        <f>[4]Hoja1!$B93</f>
        <v>245927.34400000001</v>
      </c>
      <c r="L133" s="7">
        <f>[4]Hoja1!$C93</f>
        <v>225298.73708481601</v>
      </c>
      <c r="M133" s="7">
        <f>[4]Hoja1!$D93</f>
        <v>47984.509589076697</v>
      </c>
      <c r="N133" s="7">
        <f>[4]Hoja1!$E93</f>
        <v>34364.387215007402</v>
      </c>
      <c r="O133" s="7">
        <f>[4]Hoja1!$F93</f>
        <v>66026.011175510997</v>
      </c>
      <c r="P133">
        <f>[5]Hoja1!$G93</f>
        <v>9.3293247678838398E-3</v>
      </c>
      <c r="Q133">
        <f>[5]Hoja1!$H93</f>
        <v>3.1046745870684234E-3</v>
      </c>
      <c r="R133">
        <f>[5]Hoja1!$I93</f>
        <v>3.025894702959997E-2</v>
      </c>
      <c r="S133">
        <f>[5]Hoja1!$J93</f>
        <v>2.5151997984330654E-2</v>
      </c>
      <c r="T133">
        <f>[5]Hoja1!$K93</f>
        <v>5.2842917797524258E-2</v>
      </c>
      <c r="U133">
        <f>'[6]Inflation Quarterly and SA'!$F96</f>
        <v>122.858232062723</v>
      </c>
      <c r="V133">
        <f t="shared" si="10"/>
        <v>3.2653761169245232E-2</v>
      </c>
      <c r="W133">
        <f>'[7]Inflation Quarterly and SA'!$C96</f>
        <v>2.5522614770406848E-2</v>
      </c>
      <c r="X133">
        <f>'[7]Inflation Quarterly and SA'!$D96</f>
        <v>6.2036176256983433E-2</v>
      </c>
      <c r="Y133">
        <f>'[7]Inflation Quarterly and SA'!$E96</f>
        <v>3.5307359934299676E-2</v>
      </c>
      <c r="Z133">
        <f>[8]Sheet1!$B92/100</f>
        <v>7.4170712131904626E-3</v>
      </c>
      <c r="AA133" s="4">
        <f>'[9]Final database'!$C100/100</f>
        <v>8.5054347826086951E-2</v>
      </c>
      <c r="AC133">
        <f>'[10]Final database'!$C96</f>
        <v>0.11711950670603311</v>
      </c>
      <c r="AD133">
        <f>'[10]Final database'!$B96</f>
        <v>4374.0006521739115</v>
      </c>
      <c r="AE133">
        <f t="shared" si="12"/>
        <v>1478.9080089530607</v>
      </c>
      <c r="AF133">
        <f>[18]EMPALME!$D70</f>
        <v>-7.3071234738427693E-3</v>
      </c>
      <c r="AG133">
        <f>[18]EMPALME!$C70</f>
        <v>1.2485277503522645</v>
      </c>
      <c r="AH133">
        <f>[13]Sheet1!$C93</f>
        <v>-1.7953635916595156E-2</v>
      </c>
      <c r="AI133">
        <f>[11]Database!$B92/[11]Database!$B$2</f>
        <v>1.7565393422766487</v>
      </c>
      <c r="AJ133">
        <f>[11]Database!$D92/[11]Database!$D$2/(D133/$D$43)</f>
        <v>1.2460279045006442</v>
      </c>
      <c r="AK133">
        <f t="shared" si="13"/>
        <v>1.1333895772379448</v>
      </c>
      <c r="AL133">
        <f>[11]Database!$H92/[11]Database!$H$2</f>
        <v>1.6149685187137681</v>
      </c>
      <c r="AM133">
        <f t="shared" si="11"/>
        <v>1.447450397195321</v>
      </c>
      <c r="AN133">
        <f t="shared" si="14"/>
        <v>-3.0089726310237319E-2</v>
      </c>
      <c r="AO133">
        <f t="shared" si="15"/>
        <v>0.11845208088102321</v>
      </c>
    </row>
    <row r="134" spans="1:41" x14ac:dyDescent="0.2">
      <c r="A134" s="1">
        <v>44896</v>
      </c>
      <c r="B134" s="6">
        <f>[1]Quarterly!$B305</f>
        <v>22249.458999999999</v>
      </c>
      <c r="C134">
        <f>[1]Quarterly!$C305</f>
        <v>8.2782792454034748E-3</v>
      </c>
      <c r="D134">
        <f>[2]Quarterly!$B305</f>
        <v>298.80799999999999</v>
      </c>
      <c r="E134">
        <f>[2]Quarterly!$C305</f>
        <v>8.3383669488865664E-3</v>
      </c>
      <c r="F134">
        <f>[16]Quarterly!$B275/100</f>
        <v>3.6499999999999998E-2</v>
      </c>
      <c r="G134">
        <f t="shared" si="17"/>
        <v>4.8646848259587497E-2</v>
      </c>
      <c r="H134">
        <f>[14]Sheet1!$B81/100</f>
        <v>3.1416270227272731E-2</v>
      </c>
      <c r="I134">
        <v>1.11730032508317E-2</v>
      </c>
      <c r="J134">
        <f t="shared" si="16"/>
        <v>4.1992545216913646E-2</v>
      </c>
      <c r="K134" s="7">
        <f>[4]Hoja1!$B94</f>
        <v>243327.71230000001</v>
      </c>
      <c r="L134" s="7">
        <f>[4]Hoja1!$C94</f>
        <v>224540.83911835001</v>
      </c>
      <c r="M134" s="7">
        <f>[4]Hoja1!$D94</f>
        <v>48811.904335052503</v>
      </c>
      <c r="N134" s="7">
        <f>[4]Hoja1!$E94</f>
        <v>32657.8657350959</v>
      </c>
      <c r="O134" s="7">
        <f>[4]Hoja1!$F94</f>
        <v>61343.170297800702</v>
      </c>
      <c r="P134">
        <f>[5]Hoja1!$G94</f>
        <v>-1.0570730597570299E-2</v>
      </c>
      <c r="Q134">
        <f>[5]Hoja1!$H94</f>
        <v>-3.3639689963316233E-3</v>
      </c>
      <c r="R134">
        <f>[5]Hoja1!$I94</f>
        <v>1.7242955134090909E-2</v>
      </c>
      <c r="S134">
        <f>[5]Hoja1!$J94</f>
        <v>-4.9659592916187378E-2</v>
      </c>
      <c r="T134">
        <f>[5]Hoja1!$K94</f>
        <v>-7.0924182671921909E-2</v>
      </c>
      <c r="U134">
        <f>'[6]Inflation Quarterly and SA'!$F97</f>
        <v>126.962391198712</v>
      </c>
      <c r="V134">
        <f t="shared" si="10"/>
        <v>3.3405650293695244E-2</v>
      </c>
      <c r="W134">
        <f>'[7]Inflation Quarterly and SA'!$C97</f>
        <v>2.650259148002565E-2</v>
      </c>
      <c r="X134">
        <f>'[7]Inflation Quarterly and SA'!$D97</f>
        <v>6.2527984784342072E-2</v>
      </c>
      <c r="Y134">
        <f>'[7]Inflation Quarterly and SA'!$E97</f>
        <v>2.6234579992096885E-2</v>
      </c>
      <c r="Z134">
        <f>[8]Sheet1!$B93/100</f>
        <v>7.4170712131904626E-3</v>
      </c>
      <c r="AA134" s="4">
        <f>'[9]Final database'!$C101/100</f>
        <v>0.10815217391304348</v>
      </c>
      <c r="AC134">
        <f>'[10]Final database'!$C97</f>
        <v>9.9157332981849367E-2</v>
      </c>
      <c r="AD134">
        <f>'[10]Final database'!$B97</f>
        <v>4807.7148913043466</v>
      </c>
      <c r="AE134">
        <f t="shared" si="12"/>
        <v>1573.0053173062865</v>
      </c>
      <c r="AF134">
        <f>[18]EMPALME!$D71</f>
        <v>-3.8995712753355782E-3</v>
      </c>
      <c r="AG134">
        <f>[18]EMPALME!$C71</f>
        <v>1.2436590274005315</v>
      </c>
      <c r="AH134">
        <f>[13]Sheet1!$C94</f>
        <v>2.4497184574969744E-3</v>
      </c>
      <c r="AI134">
        <f>[11]Database!$B93/[11]Database!$B$2</f>
        <v>1.6534216583508581</v>
      </c>
      <c r="AJ134">
        <f>[11]Database!$D93/[11]Database!$D$2/(D134/$D$43)</f>
        <v>1.1182421306220254</v>
      </c>
      <c r="AK134">
        <f t="shared" si="13"/>
        <v>1.005603803359326</v>
      </c>
      <c r="AL134">
        <f>[11]Database!$H93/[11]Database!$H$2</f>
        <v>1.6696520901215044</v>
      </c>
      <c r="AM134">
        <f t="shared" si="11"/>
        <v>1.5021339686030575</v>
      </c>
      <c r="AN134">
        <f t="shared" si="14"/>
        <v>-0.11274655815172663</v>
      </c>
      <c r="AO134">
        <f t="shared" si="15"/>
        <v>3.7779236866213317E-2</v>
      </c>
    </row>
    <row r="135" spans="1:41" x14ac:dyDescent="0.2">
      <c r="A135" s="1">
        <v>44986</v>
      </c>
      <c r="B135" s="6">
        <f>[1]Quarterly!$B306</f>
        <v>22403.435000000001</v>
      </c>
      <c r="C135">
        <f>[1]Quarterly!$C306</f>
        <v>6.9204379306482267E-3</v>
      </c>
      <c r="D135">
        <f>[2]Quarterly!$B306</f>
        <v>301.64299999999997</v>
      </c>
      <c r="E135">
        <f>[2]Quarterly!$C306</f>
        <v>9.8121896041658552E-3</v>
      </c>
      <c r="F135">
        <f>[16]Quarterly!$B276/100</f>
        <v>4.5199999999999997E-2</v>
      </c>
      <c r="G135">
        <f t="shared" si="17"/>
        <v>5.7346848259587496E-2</v>
      </c>
      <c r="H135">
        <f>[14]Sheet1!$B82/100</f>
        <v>2.8249901599802368E-2</v>
      </c>
      <c r="I135">
        <v>7.5621587207884804E-3</v>
      </c>
      <c r="J135">
        <f t="shared" si="16"/>
        <v>3.8271645756439376E-2</v>
      </c>
      <c r="K135" s="7">
        <f>[4]Hoja1!$B95</f>
        <v>245249.29199999999</v>
      </c>
      <c r="L135" s="7">
        <f>[4]Hoja1!$C95</f>
        <v>227398.54405790701</v>
      </c>
      <c r="M135" s="7">
        <f>[4]Hoja1!$D95</f>
        <v>45639.150134854099</v>
      </c>
      <c r="N135" s="7">
        <f>[4]Hoja1!$E95</f>
        <v>33946.323603985897</v>
      </c>
      <c r="O135" s="7">
        <f>[4]Hoja1!$F95</f>
        <v>58044.896687569097</v>
      </c>
      <c r="P135">
        <f>[5]Hoja1!$G95</f>
        <v>7.8970853004645125E-3</v>
      </c>
      <c r="Q135">
        <f>[5]Hoja1!$H95</f>
        <v>1.2726882783451243E-2</v>
      </c>
      <c r="R135">
        <f>[5]Hoja1!$I95</f>
        <v>-6.4999598835975059E-2</v>
      </c>
      <c r="S135">
        <f>[5]Hoja1!$J95</f>
        <v>3.9453217161872001E-2</v>
      </c>
      <c r="T135">
        <f>[5]Hoja1!$K95</f>
        <v>-5.3767576638435566E-2</v>
      </c>
      <c r="U135">
        <f>'[6]Inflation Quarterly and SA'!$F98</f>
        <v>130.928141743022</v>
      </c>
      <c r="V135">
        <f t="shared" si="10"/>
        <v>3.12356321180427E-2</v>
      </c>
      <c r="W135">
        <f>'[7]Inflation Quarterly and SA'!$C98</f>
        <v>2.7671474769560778E-2</v>
      </c>
      <c r="X135">
        <f>'[7]Inflation Quarterly and SA'!$D98</f>
        <v>2.9619662723327611E-2</v>
      </c>
      <c r="Y135">
        <f>'[7]Inflation Quarterly and SA'!$E98</f>
        <v>4.6716044245392663E-2</v>
      </c>
      <c r="Z135">
        <f>[8]Sheet1!$B94/100</f>
        <v>7.4170712131904626E-3</v>
      </c>
      <c r="AA135" s="4">
        <f>'[9]Final database'!$C102/100</f>
        <v>0.12511111111111112</v>
      </c>
      <c r="AC135">
        <f>'[10]Final database'!$C98</f>
        <v>-9.8924109227783719E-3</v>
      </c>
      <c r="AD135">
        <f>'[10]Final database'!$B98</f>
        <v>4760.1550000000034</v>
      </c>
      <c r="AE135">
        <f t="shared" si="12"/>
        <v>1510.2702562022225</v>
      </c>
      <c r="AF135">
        <f>[18]EMPALME!$D72</f>
        <v>2.2985521703969392E-2</v>
      </c>
      <c r="AG135">
        <f>[18]EMPALME!$C72</f>
        <v>1.2722451789671838</v>
      </c>
      <c r="AH135">
        <f>[13]Sheet1!$C95</f>
        <v>-6.9371200567813762E-4</v>
      </c>
      <c r="AI135">
        <f>[11]Database!$B94/[11]Database!$B$2</f>
        <v>1.5734715040258487</v>
      </c>
      <c r="AJ135">
        <f>[11]Database!$D94/[11]Database!$D$2/(D135/$D$43)</f>
        <v>1.0398553997880575</v>
      </c>
      <c r="AK135">
        <f t="shared" si="13"/>
        <v>0.92721707252535812</v>
      </c>
      <c r="AL135">
        <f>[11]Database!$H94/[11]Database!$H$2</f>
        <v>1.6113656432808239</v>
      </c>
      <c r="AM135">
        <f t="shared" si="11"/>
        <v>1.4438475217623767</v>
      </c>
      <c r="AN135">
        <f t="shared" si="14"/>
        <v>-7.7949914839332002E-2</v>
      </c>
      <c r="AO135">
        <f t="shared" si="15"/>
        <v>-3.8802429116815418E-2</v>
      </c>
    </row>
    <row r="136" spans="1:41" x14ac:dyDescent="0.2">
      <c r="A136" s="1">
        <v>45078</v>
      </c>
      <c r="B136" s="6">
        <f>[1]Quarterly!$B307</f>
        <v>22539.418000000001</v>
      </c>
      <c r="C136">
        <f>[1]Quarterly!$C307</f>
        <v>6.069738859241891E-3</v>
      </c>
      <c r="D136">
        <f>[2]Quarterly!$B307</f>
        <v>304.09899999999999</v>
      </c>
      <c r="E136">
        <f>[2]Quarterly!$C307</f>
        <v>7.4864786043797871E-3</v>
      </c>
      <c r="F136">
        <f>[16]Quarterly!$B277/100</f>
        <v>4.99E-2</v>
      </c>
      <c r="G136">
        <f t="shared" si="17"/>
        <v>6.2046848259587506E-2</v>
      </c>
      <c r="H136">
        <f>[14]Sheet1!$B83/100</f>
        <v>2.7555820034584979E-2</v>
      </c>
      <c r="I136">
        <v>6.4713549108503E-3</v>
      </c>
      <c r="J136">
        <f t="shared" si="16"/>
        <v>3.7147595337178041E-2</v>
      </c>
      <c r="K136" s="7">
        <f>[4]Hoja1!$B96</f>
        <v>244160.48629999999</v>
      </c>
      <c r="L136" s="7">
        <f>[4]Hoja1!$C96</f>
        <v>225815.67571758101</v>
      </c>
      <c r="M136" s="7">
        <f>[4]Hoja1!$D96</f>
        <v>42978.930554335398</v>
      </c>
      <c r="N136" s="7">
        <f>[4]Hoja1!$E96</f>
        <v>34143.055930968098</v>
      </c>
      <c r="O136" s="7">
        <f>[4]Hoja1!$F96</f>
        <v>53610.312270317801</v>
      </c>
      <c r="P136">
        <f>[5]Hoja1!$G96</f>
        <v>-4.4395875360977444E-3</v>
      </c>
      <c r="Q136">
        <f>[5]Hoja1!$H96</f>
        <v>-6.9607672594549364E-3</v>
      </c>
      <c r="R136">
        <f>[5]Hoja1!$I96</f>
        <v>-5.8288105117170419E-2</v>
      </c>
      <c r="S136">
        <f>[5]Hoja1!$J96</f>
        <v>5.7953942016595317E-3</v>
      </c>
      <c r="T136">
        <f>[5]Hoja1!$K96</f>
        <v>-7.6399212856226972E-2</v>
      </c>
      <c r="U136">
        <f>'[6]Inflation Quarterly and SA'!$F99</f>
        <v>133.391603140661</v>
      </c>
      <c r="V136">
        <f t="shared" si="10"/>
        <v>1.8815369750486033E-2</v>
      </c>
      <c r="W136">
        <f>'[7]Inflation Quarterly and SA'!$C99</f>
        <v>2.1099251903258009E-2</v>
      </c>
      <c r="X136">
        <f>'[7]Inflation Quarterly and SA'!$D99</f>
        <v>-1.5163540057858471E-2</v>
      </c>
      <c r="Y136">
        <f>'[7]Inflation Quarterly and SA'!$E99</f>
        <v>3.9254735834321153E-2</v>
      </c>
      <c r="Z136">
        <f>[8]Sheet1!$B95/100</f>
        <v>7.4170712131904626E-3</v>
      </c>
      <c r="AA136" s="4">
        <f>'[9]Final database'!$C103/100</f>
        <v>0.13164835164835165</v>
      </c>
      <c r="AC136">
        <f>'[10]Final database'!$C99</f>
        <v>-6.8963205914629899E-2</v>
      </c>
      <c r="AD136">
        <f>'[10]Final database'!$B99</f>
        <v>4431.8794505494479</v>
      </c>
      <c r="AE136">
        <f t="shared" si="12"/>
        <v>1380.1491607663654</v>
      </c>
      <c r="AF136">
        <f>[18]EMPALME!$D73</f>
        <v>1.5396848360527127E-2</v>
      </c>
      <c r="AG136">
        <f>[18]EMPALME!$C73</f>
        <v>1.2918337450651531</v>
      </c>
      <c r="AH136">
        <f>[13]Sheet1!$C96</f>
        <v>-1.5652410186320909E-3</v>
      </c>
      <c r="AI136">
        <f>[11]Database!$B95/[11]Database!$B$2</f>
        <v>1.5217681940361665</v>
      </c>
      <c r="AJ136">
        <f>[11]Database!$D95/[11]Database!$D$2/(D136/$D$43)</f>
        <v>0.98066309884685965</v>
      </c>
      <c r="AK136">
        <f t="shared" si="13"/>
        <v>0.86802477158416025</v>
      </c>
      <c r="AL136">
        <f>[11]Database!$H95/[11]Database!$H$2</f>
        <v>1.4739102993535134</v>
      </c>
      <c r="AM136">
        <f t="shared" si="11"/>
        <v>1.3063921778350664</v>
      </c>
      <c r="AN136">
        <f t="shared" si="14"/>
        <v>-6.3838665933946159E-2</v>
      </c>
      <c r="AO136">
        <f t="shared" si="15"/>
        <v>-9.5200734049486591E-2</v>
      </c>
    </row>
    <row r="137" spans="1:41" x14ac:dyDescent="0.2">
      <c r="A137" s="1">
        <v>45170</v>
      </c>
      <c r="B137" s="6">
        <f>[1]Quarterly!$B308</f>
        <v>22780.933000000001</v>
      </c>
      <c r="C137">
        <f>[1]Quarterly!$C308</f>
        <v>1.0715227873230759E-2</v>
      </c>
      <c r="D137">
        <f>[2]Quarterly!$B308</f>
        <v>307.37400000000002</v>
      </c>
      <c r="E137">
        <f>[2]Quarterly!$C308</f>
        <v>1.0805814416305237E-2</v>
      </c>
      <c r="F137">
        <f>[16]Quarterly!$B278/100</f>
        <v>5.2600000000000001E-2</v>
      </c>
      <c r="G137">
        <f t="shared" si="17"/>
        <v>6.47468482595875E-2</v>
      </c>
      <c r="H137">
        <f>[14]Sheet1!$B84/100</f>
        <v>2.1894038754313318E-2</v>
      </c>
      <c r="I137">
        <v>4.5480161711362101E-4</v>
      </c>
      <c r="J137">
        <f t="shared" si="16"/>
        <v>3.0947663515601409E-2</v>
      </c>
      <c r="K137" s="7">
        <f>[4]Hoja1!$B97</f>
        <v>244291.88039999999</v>
      </c>
      <c r="L137" s="7">
        <f>[4]Hoja1!$C97</f>
        <v>226275.98689361801</v>
      </c>
      <c r="M137" s="7">
        <f>[4]Hoja1!$D97</f>
        <v>42321.7983937635</v>
      </c>
      <c r="N137" s="7">
        <f>[4]Hoja1!$E97</f>
        <v>34514.795310377602</v>
      </c>
      <c r="O137" s="7">
        <f>[4]Hoja1!$F97</f>
        <v>50982.020578850097</v>
      </c>
      <c r="P137">
        <f>[5]Hoja1!$G97</f>
        <v>5.3814645437166853E-4</v>
      </c>
      <c r="Q137">
        <f>[5]Hoja1!$H97</f>
        <v>2.0384376530737658E-3</v>
      </c>
      <c r="R137">
        <f>[5]Hoja1!$I97</f>
        <v>-1.5289634993153944E-2</v>
      </c>
      <c r="S137">
        <f>[5]Hoja1!$J97</f>
        <v>1.0887700859615546E-2</v>
      </c>
      <c r="T137">
        <f>[5]Hoja1!$K97</f>
        <v>-4.9025860513834396E-2</v>
      </c>
      <c r="U137">
        <f>'[6]Inflation Quarterly and SA'!$F100</f>
        <v>136.38178678637999</v>
      </c>
      <c r="V137">
        <f t="shared" si="10"/>
        <v>2.2416580769074601E-2</v>
      </c>
      <c r="W137">
        <f>'[7]Inflation Quarterly and SA'!$C100</f>
        <v>1.7051769845876974E-2</v>
      </c>
      <c r="X137">
        <f>'[7]Inflation Quarterly and SA'!$D100</f>
        <v>3.5225935350356341E-2</v>
      </c>
      <c r="Y137">
        <f>'[7]Inflation Quarterly and SA'!$E100</f>
        <v>3.7438207565899217E-2</v>
      </c>
      <c r="Z137">
        <f>[8]Sheet1!$B96/100</f>
        <v>7.4170712131904626E-3</v>
      </c>
      <c r="AA137" s="4">
        <f>'[9]Final database'!$C104/100</f>
        <v>0.13250000000000001</v>
      </c>
      <c r="AC137">
        <f>'[10]Final database'!$C100</f>
        <v>-8.6474671612999598E-2</v>
      </c>
      <c r="AD137">
        <f>'[10]Final database'!$B100</f>
        <v>4048.6341304347834</v>
      </c>
      <c r="AE137">
        <f t="shared" si="12"/>
        <v>1233.1580287594186</v>
      </c>
      <c r="AF137">
        <f>[18]EMPALME!$D74</f>
        <v>2.0835459327073202E-3</v>
      </c>
      <c r="AG137">
        <f>[18]EMPALME!$C74</f>
        <v>1.2945253400104177</v>
      </c>
      <c r="AH137">
        <f>[13]Sheet1!$C97</f>
        <v>-1.3322606516863456E-4</v>
      </c>
      <c r="AI137">
        <f>[11]Database!$B96/[11]Database!$B$2</f>
        <v>1.6217046198945448</v>
      </c>
      <c r="AJ137">
        <f>[11]Database!$D96/[11]Database!$D$2/(D137/$D$43)</f>
        <v>0.98367816447054901</v>
      </c>
      <c r="AK137">
        <f t="shared" si="13"/>
        <v>0.87103983720784961</v>
      </c>
      <c r="AL137">
        <f>[11]Database!$H96/[11]Database!$H$2</f>
        <v>1.3266563610576991</v>
      </c>
      <c r="AM137">
        <f t="shared" si="11"/>
        <v>1.159138239539252</v>
      </c>
      <c r="AN137">
        <f t="shared" si="14"/>
        <v>3.4734787789372223E-3</v>
      </c>
      <c r="AO137">
        <f t="shared" si="15"/>
        <v>-0.11271801897944722</v>
      </c>
    </row>
    <row r="138" spans="1:41" x14ac:dyDescent="0.2">
      <c r="A138" s="1">
        <v>45261</v>
      </c>
      <c r="B138" s="6">
        <f>[1]Quarterly!$B309</f>
        <v>22960.6</v>
      </c>
      <c r="C138">
        <f>[1]Quarterly!$C309</f>
        <v>7.8867270273783596E-3</v>
      </c>
      <c r="D138">
        <f>[2]Quarterly!$B309</f>
        <v>308.73500000000001</v>
      </c>
      <c r="E138">
        <f>[2]Quarterly!$C309</f>
        <v>4.7317174767644854E-3</v>
      </c>
      <c r="F138">
        <f>[16]Quarterly!$B279/100</f>
        <v>5.33E-2</v>
      </c>
      <c r="G138">
        <f t="shared" si="17"/>
        <v>6.5446848259587506E-2</v>
      </c>
      <c r="H138">
        <f>[14]Sheet1!$B85/100</f>
        <v>2.0731613113636371E-2</v>
      </c>
      <c r="I138">
        <v>-1.0302969611444401E-3</v>
      </c>
      <c r="J138">
        <f t="shared" si="16"/>
        <v>2.9417300617776698E-2</v>
      </c>
      <c r="K138" s="7">
        <f>[4]Hoja1!$B98</f>
        <v>244531.50599999999</v>
      </c>
      <c r="L138" s="7">
        <f>[4]Hoja1!$C98</f>
        <v>226083.56241377001</v>
      </c>
      <c r="M138" s="7">
        <f>[4]Hoja1!$D98</f>
        <v>41816.825231659001</v>
      </c>
      <c r="N138" s="7">
        <f>[4]Hoja1!$E98</f>
        <v>35417.019601815402</v>
      </c>
      <c r="O138" s="7">
        <f>[4]Hoja1!$F98</f>
        <v>52525.627660525701</v>
      </c>
      <c r="P138">
        <f>[5]Hoja1!$G98</f>
        <v>9.8089874951079459E-4</v>
      </c>
      <c r="Q138">
        <f>[5]Hoja1!$H98</f>
        <v>-8.5039726260693893E-4</v>
      </c>
      <c r="R138">
        <f>[5]Hoja1!$I98</f>
        <v>-1.1931751042482008E-2</v>
      </c>
      <c r="S138">
        <f>[5]Hoja1!$J98</f>
        <v>2.6140218515696256E-2</v>
      </c>
      <c r="T138">
        <f>[5]Hoja1!$K98</f>
        <v>3.0277479475106839E-2</v>
      </c>
      <c r="U138">
        <f>'[6]Inflation Quarterly and SA'!$F101</f>
        <v>138.75955255604501</v>
      </c>
      <c r="V138">
        <f t="shared" si="10"/>
        <v>1.7434628374457306E-2</v>
      </c>
      <c r="W138">
        <f>'[7]Inflation Quarterly and SA'!$C101</f>
        <v>1.6118384747402015E-2</v>
      </c>
      <c r="X138">
        <f>'[7]Inflation Quarterly and SA'!$D101</f>
        <v>-5.877235910873857E-4</v>
      </c>
      <c r="Y138">
        <f>'[7]Inflation Quarterly and SA'!$E101</f>
        <v>3.9904768472453167E-2</v>
      </c>
      <c r="Z138">
        <f>[8]Sheet1!$B97/100</f>
        <v>7.4170712131904626E-3</v>
      </c>
      <c r="AA138" s="4">
        <f>'[9]Final database'!$C105/100</f>
        <v>0.13217391304347825</v>
      </c>
      <c r="AC138">
        <f>'[10]Final database'!$C101</f>
        <v>5.3148359159451708E-3</v>
      </c>
      <c r="AD138">
        <f>'[10]Final database'!$B101</f>
        <v>4070.1519565217395</v>
      </c>
      <c r="AE138">
        <f t="shared" si="12"/>
        <v>1218.4685155854954</v>
      </c>
      <c r="AF138">
        <f>[18]EMPALME!$D75</f>
        <v>1.96193034407246E-2</v>
      </c>
      <c r="AG138">
        <f>[18]EMPALME!$C75</f>
        <v>1.3199230254677894</v>
      </c>
      <c r="AH138">
        <f>[13]Sheet1!$C98</f>
        <v>-1.3864112462403488E-2</v>
      </c>
      <c r="AI138">
        <f>[11]Database!$B97/[11]Database!$B$2</f>
        <v>1.5192903530458122</v>
      </c>
      <c r="AJ138">
        <f>[11]Database!$D97/[11]Database!$D$2/(D138/$D$43)</f>
        <v>0.93093082924126325</v>
      </c>
      <c r="AK138">
        <f t="shared" si="13"/>
        <v>0.81829250197856385</v>
      </c>
      <c r="AL138">
        <f>[11]Database!$H97/[11]Database!$H$2</f>
        <v>1.3090179568196412</v>
      </c>
      <c r="AM138">
        <f t="shared" si="11"/>
        <v>1.141499835301194</v>
      </c>
      <c r="AN138">
        <f t="shared" si="14"/>
        <v>-6.0556742615090142E-2</v>
      </c>
      <c r="AO138">
        <f t="shared" si="15"/>
        <v>-1.5216825428060354E-2</v>
      </c>
    </row>
    <row r="139" spans="1:41" x14ac:dyDescent="0.2">
      <c r="A139" s="1">
        <v>45352</v>
      </c>
      <c r="B139" s="6">
        <f>[1]Quarterly!$B310</f>
        <v>23053.544999999998</v>
      </c>
      <c r="C139">
        <f>[1]Quarterly!$C310</f>
        <v>4.0480213931690656E-3</v>
      </c>
      <c r="D139">
        <f>[2]Quarterly!$B310</f>
        <v>312.10700000000003</v>
      </c>
      <c r="E139">
        <f>[2]Quarterly!$C310</f>
        <v>1.1297458719578213E-2</v>
      </c>
      <c r="F139">
        <f>[16]Quarterly!$B280/100</f>
        <v>5.33E-2</v>
      </c>
      <c r="G139">
        <f t="shared" si="17"/>
        <v>6.5446848259587506E-2</v>
      </c>
      <c r="H139">
        <f>[14]Sheet1!$B86/100</f>
        <v>1.7198565917874397E-2</v>
      </c>
      <c r="I139">
        <v>-4.8640508756574502E-3</v>
      </c>
      <c r="J139">
        <f t="shared" si="16"/>
        <v>2.5466697717703379E-2</v>
      </c>
      <c r="K139" s="7">
        <f>[4]Hoja1!$B99</f>
        <v>247523.89249999999</v>
      </c>
      <c r="L139" s="7">
        <f>[4]Hoja1!$C99</f>
        <v>227397.557106805</v>
      </c>
      <c r="M139" s="7">
        <f>[4]Hoja1!$D99</f>
        <v>43646.958207155403</v>
      </c>
      <c r="N139" s="7">
        <f>[4]Hoja1!$E99</f>
        <v>35722.726954274302</v>
      </c>
      <c r="O139" s="7">
        <f>[4]Hoja1!$F99</f>
        <v>52650.597429231202</v>
      </c>
      <c r="P139">
        <f>[5]Hoja1!$G99</f>
        <v>1.2237222715996365E-2</v>
      </c>
      <c r="Q139">
        <f>[5]Hoja1!$H99</f>
        <v>5.8119868556838483E-3</v>
      </c>
      <c r="R139">
        <f>[5]Hoja1!$I99</f>
        <v>4.3765469170788052E-2</v>
      </c>
      <c r="S139">
        <f>[5]Hoja1!$J99</f>
        <v>8.6316509942363506E-3</v>
      </c>
      <c r="T139">
        <f>[5]Hoja1!$K99</f>
        <v>2.3792151426191843E-3</v>
      </c>
      <c r="U139">
        <f>'[6]Inflation Quarterly and SA'!$F102</f>
        <v>140.549423390378</v>
      </c>
      <c r="V139">
        <f t="shared" si="10"/>
        <v>1.2899081910847654E-2</v>
      </c>
      <c r="W139">
        <f>'[7]Inflation Quarterly and SA'!$C102</f>
        <v>1.1577163404129731E-2</v>
      </c>
      <c r="X139">
        <f>'[7]Inflation Quarterly and SA'!$D102</f>
        <v>-2.0601689454705641E-3</v>
      </c>
      <c r="Y139">
        <f>'[7]Inflation Quarterly and SA'!$E102</f>
        <v>3.2186617761293057E-2</v>
      </c>
      <c r="Z139">
        <f>[8]Sheet1!$B98/100</f>
        <v>7.4170712131904626E-3</v>
      </c>
      <c r="AA139" s="4">
        <f>'[9]Final database'!$C106/100</f>
        <v>0.12802197802197804</v>
      </c>
      <c r="AC139">
        <f>'[10]Final database'!$C102</f>
        <v>-3.8126308370625361E-2</v>
      </c>
      <c r="AD139">
        <f>'[10]Final database'!$B102</f>
        <v>3914.9720879120873</v>
      </c>
      <c r="AE139">
        <f t="shared" si="12"/>
        <v>1157.0874435085545</v>
      </c>
      <c r="AF139">
        <f>[18]EMPALME!$D76</f>
        <v>-7.3849008190962628E-5</v>
      </c>
      <c r="AG139">
        <f>[18]EMPALME!$C76</f>
        <v>1.3198255504614702</v>
      </c>
      <c r="AH139">
        <f>[13]Sheet1!$C99</f>
        <v>-1.0880576768819372E-2</v>
      </c>
      <c r="AI139">
        <f>[11]Database!$B98/[11]Database!$B$2</f>
        <v>1.5587485724324279</v>
      </c>
      <c r="AJ139">
        <f>[11]Database!$D98/[11]Database!$D$2/(D139/$D$43)</f>
        <v>0.90352750258865466</v>
      </c>
      <c r="AK139">
        <f t="shared" si="13"/>
        <v>0.79088917532595526</v>
      </c>
      <c r="AL139">
        <f>[11]Database!$H98/[11]Database!$H$2</f>
        <v>1.2044705485602998</v>
      </c>
      <c r="AM139">
        <f t="shared" ref="AM139:AM141" si="18">AL139-AVERAGE($AL$43:$AL$122)+0.8402</f>
        <v>1.0369524270418529</v>
      </c>
      <c r="AN139">
        <f t="shared" si="14"/>
        <v>-3.3488424477004952E-2</v>
      </c>
      <c r="AO139">
        <f t="shared" si="15"/>
        <v>-9.1587755885882749E-2</v>
      </c>
    </row>
    <row r="140" spans="1:41" x14ac:dyDescent="0.2">
      <c r="A140" s="1">
        <v>45444</v>
      </c>
      <c r="B140" s="6">
        <f>[1]Quarterly!$B311</f>
        <v>23223.905999999999</v>
      </c>
      <c r="C140">
        <f>[1]Quarterly!$C311</f>
        <v>7.3897962330740086E-3</v>
      </c>
      <c r="D140">
        <f>[2]Quarterly!$B311</f>
        <v>313.13099999999997</v>
      </c>
      <c r="E140">
        <f>[2]Quarterly!$C311</f>
        <v>2.6230663293083101E-3</v>
      </c>
      <c r="F140">
        <f>[16]Quarterly!$B281/100</f>
        <v>5.33E-2</v>
      </c>
      <c r="G140">
        <f t="shared" si="17"/>
        <v>6.5446848259587506E-2</v>
      </c>
      <c r="H140">
        <f>[14]Sheet1!$B87/100</f>
        <v>1.8721852479907774E-2</v>
      </c>
      <c r="I140">
        <v>-3.6289962425582502E-3</v>
      </c>
      <c r="J140">
        <f t="shared" si="16"/>
        <v>2.673939558096472E-2</v>
      </c>
      <c r="K140" s="7">
        <f>[4]Hoja1!$B100</f>
        <v>248737.83989999999</v>
      </c>
      <c r="L140" s="7">
        <f>[4]Hoja1!$C100</f>
        <v>229600.20314642301</v>
      </c>
      <c r="M140" s="7">
        <f>[4]Hoja1!$D100</f>
        <v>43951.869704968398</v>
      </c>
      <c r="N140" s="7">
        <f>[4]Hoja1!$E100</f>
        <v>36010.539532397801</v>
      </c>
      <c r="O140" s="7">
        <f>[4]Hoja1!$F100</f>
        <v>55429.308999276298</v>
      </c>
      <c r="P140">
        <f>[5]Hoja1!$G100</f>
        <v>4.9043645352337961E-3</v>
      </c>
      <c r="Q140">
        <f>[5]Hoja1!$H100</f>
        <v>9.6863223494676465E-3</v>
      </c>
      <c r="R140">
        <f>[5]Hoja1!$I100</f>
        <v>6.9858590457974046E-3</v>
      </c>
      <c r="S140">
        <f>[5]Hoja1!$J100</f>
        <v>8.056847913427978E-3</v>
      </c>
      <c r="T140">
        <f>[5]Hoja1!$K100</f>
        <v>5.2776449000033088E-2</v>
      </c>
      <c r="U140">
        <f>'[6]Inflation Quarterly and SA'!$F103</f>
        <v>142.96220750306901</v>
      </c>
      <c r="V140">
        <f t="shared" si="10"/>
        <v>1.7166801929805686E-2</v>
      </c>
      <c r="W140">
        <f>'[7]Inflation Quarterly and SA'!$C103</f>
        <v>1.3792046847883599E-2</v>
      </c>
      <c r="X140">
        <f>'[7]Inflation Quarterly and SA'!$D103</f>
        <v>2.049487718332843E-2</v>
      </c>
      <c r="Y140">
        <f>'[7]Inflation Quarterly and SA'!$E103</f>
        <v>1.705174383054664E-2</v>
      </c>
      <c r="Z140">
        <f>[8]Sheet1!$B99/100</f>
        <v>7.4170712131904626E-3</v>
      </c>
      <c r="AA140" s="4">
        <f>'[9]Final database'!$C107/100</f>
        <v>0.1192032967032967</v>
      </c>
      <c r="AC140">
        <f>'[10]Final database'!$C103</f>
        <v>2.8148629524427093E-3</v>
      </c>
      <c r="AD140">
        <f>'[10]Final database'!$B103</f>
        <v>3925.992197802198</v>
      </c>
      <c r="AE140">
        <f t="shared" si="12"/>
        <v>1140.7612634275674</v>
      </c>
      <c r="AF140">
        <f>[18]EMPALME!$D77</f>
        <v>1.3965476742192617E-2</v>
      </c>
      <c r="AG140">
        <f>[18]EMPALME!$C77</f>
        <v>1.3382575434901915</v>
      </c>
      <c r="AH140">
        <f>[13]Sheet1!$C100</f>
        <v>1.9648656734562175E-2</v>
      </c>
      <c r="AI140">
        <f>[11]Database!$B99/[11]Database!$B$2</f>
        <v>1.6041100628529128</v>
      </c>
      <c r="AJ140">
        <f>[11]Database!$D99/[11]Database!$D$2/(D140/$D$43)</f>
        <v>0.93353682448263597</v>
      </c>
      <c r="AK140">
        <f t="shared" si="13"/>
        <v>0.82089849721993657</v>
      </c>
      <c r="AL140">
        <f>[11]Database!$H99/[11]Database!$H$2</f>
        <v>1.2285304974282305</v>
      </c>
      <c r="AM140">
        <f t="shared" si="18"/>
        <v>1.0610123759097836</v>
      </c>
      <c r="AN140">
        <f t="shared" si="14"/>
        <v>3.7943776233393622E-2</v>
      </c>
      <c r="AO140">
        <f t="shared" si="15"/>
        <v>2.320255803495952E-2</v>
      </c>
    </row>
    <row r="141" spans="1:41" x14ac:dyDescent="0.2">
      <c r="A141" s="1">
        <v>45536</v>
      </c>
      <c r="B141" s="6">
        <f>[1]Quarterly!$B312</f>
        <v>23400.294000000002</v>
      </c>
      <c r="C141">
        <f>[1]Quarterly!$C312</f>
        <v>7.5951048027840251E-3</v>
      </c>
      <c r="D141">
        <f>[2]Quarterly!$B312</f>
        <v>314.851</v>
      </c>
      <c r="E141">
        <f>[2]Quarterly!$C312</f>
        <v>5.2292133180429357E-3</v>
      </c>
      <c r="F141">
        <f>[16]Quarterly!$B282/100</f>
        <v>5.2600000000000001E-2</v>
      </c>
      <c r="G141">
        <f t="shared" si="17"/>
        <v>6.47468482595875E-2</v>
      </c>
      <c r="H141">
        <f>[14]Sheet1!$B88/100</f>
        <v>1.8891517898011169E-2</v>
      </c>
      <c r="I141">
        <v>-3.74153614618244E-3</v>
      </c>
      <c r="J141">
        <f t="shared" si="16"/>
        <v>2.6623425573617965E-2</v>
      </c>
      <c r="K141" s="7">
        <f>[4]Hoja1!$B101</f>
        <v>249237.08</v>
      </c>
      <c r="L141" s="7">
        <f>[4]Hoja1!$C101</f>
        <v>228161.194678311</v>
      </c>
      <c r="M141" s="7">
        <f>[4]Hoja1!$D101</f>
        <v>44040.712575128098</v>
      </c>
      <c r="N141" s="7">
        <f>[4]Hoja1!$E101</f>
        <v>35837.901538069898</v>
      </c>
      <c r="O141" s="7">
        <f>[4]Hoja1!$F101</f>
        <v>56803.557292010402</v>
      </c>
      <c r="P141">
        <f>[5]Hoja1!$G101</f>
        <v>2.0070934932967521E-3</v>
      </c>
      <c r="Q141">
        <f>[5]Hoja1!$H101</f>
        <v>-6.2674529394658451E-3</v>
      </c>
      <c r="R141">
        <f>[5]Hoja1!$I101</f>
        <v>2.0213672536815164E-3</v>
      </c>
      <c r="S141">
        <f>[5]Hoja1!$J101</f>
        <v>-4.7940962998509473E-3</v>
      </c>
      <c r="T141">
        <f>[5]Hoja1!$K101</f>
        <v>2.4792809391725346E-2</v>
      </c>
      <c r="U141">
        <f>'[6]Inflation Quarterly and SA'!$F104</f>
        <v>144.31654041138</v>
      </c>
      <c r="V141">
        <f t="shared" si="10"/>
        <v>9.4733631493617576E-3</v>
      </c>
      <c r="W141">
        <f>'[7]Inflation Quarterly and SA'!$C104</f>
        <v>1.2564853085045513E-2</v>
      </c>
      <c r="X141">
        <f>'[7]Inflation Quarterly and SA'!$D104</f>
        <v>9.276468904892976E-3</v>
      </c>
      <c r="Y141">
        <f>'[7]Inflation Quarterly and SA'!$E104</f>
        <v>9.1056322584341931E-3</v>
      </c>
      <c r="Z141">
        <f>[8]Sheet1!$B100/100</f>
        <v>7.4170712131904626E-3</v>
      </c>
      <c r="AA141" s="4">
        <f>'[9]Final database'!$C108/100</f>
        <v>0.10923913043478262</v>
      </c>
      <c r="AC141">
        <f>'[10]Final database'!$C104</f>
        <v>4.2804487716652684E-2</v>
      </c>
      <c r="AD141">
        <f>'[10]Final database'!$B104</f>
        <v>4094.0422826086965</v>
      </c>
      <c r="AE141">
        <f t="shared" si="12"/>
        <v>1178.4272952030076</v>
      </c>
      <c r="AI141">
        <f>[11]Database!$B100/[11]Database!$B$2</f>
        <v>1.5674280393004281</v>
      </c>
      <c r="AJ141">
        <f>[11]Database!$D100/[11]Database!$D$2/(D141/$D$43)</f>
        <v>0.91343745630751794</v>
      </c>
      <c r="AK141">
        <f t="shared" si="13"/>
        <v>0.80079912904481854</v>
      </c>
      <c r="AL141">
        <f>[11]Database!$H100/[11]Database!$H$2</f>
        <v>1.241819131247867</v>
      </c>
      <c r="AM141">
        <f t="shared" si="18"/>
        <v>1.0743010097294201</v>
      </c>
      <c r="AN141">
        <f t="shared" si="14"/>
        <v>-2.4484596138483306E-2</v>
      </c>
      <c r="AO141">
        <f t="shared" si="15"/>
        <v>1.2524485219356674E-2</v>
      </c>
    </row>
    <row r="142" spans="1:41" x14ac:dyDescent="0.2">
      <c r="A142" s="1">
        <v>45627</v>
      </c>
      <c r="B142" s="6"/>
      <c r="D142">
        <f>[2]Quarterly!$B313</f>
        <v>317.685</v>
      </c>
      <c r="E142">
        <f>[2]Quarterly!$C313</f>
        <v>9.5301348010399245E-3</v>
      </c>
      <c r="F142">
        <f>[16]Quarterly!$B283/100</f>
        <v>4.6500000000000007E-2</v>
      </c>
      <c r="G142">
        <f t="shared" si="17"/>
        <v>5.8646848259587506E-2</v>
      </c>
      <c r="H142">
        <f>[14]Sheet1!$B89/100</f>
        <v>1.996381394923144E-2</v>
      </c>
      <c r="I142">
        <v>-2.9496025482139902E-3</v>
      </c>
      <c r="J142">
        <f t="shared" si="16"/>
        <v>2.7439496515718975E-2</v>
      </c>
      <c r="K142" s="7"/>
      <c r="L142" s="7"/>
      <c r="M142" s="7"/>
      <c r="N142" s="7"/>
      <c r="O142" s="7"/>
      <c r="U142">
        <f>'[6]Inflation Quarterly and SA'!$F105</f>
        <v>145.97902181521701</v>
      </c>
      <c r="V142">
        <f t="shared" si="10"/>
        <v>1.1519687203546125E-2</v>
      </c>
      <c r="W142">
        <f>'[7]Inflation Quarterly and SA'!$C105</f>
        <v>1.2495356737553864E-2</v>
      </c>
      <c r="X142">
        <f>'[7]Inflation Quarterly and SA'!$D105</f>
        <v>4.6788543638858204E-3</v>
      </c>
      <c r="Y142">
        <f>'[7]Inflation Quarterly and SA'!$E105</f>
        <v>1.3465113749948632E-2</v>
      </c>
      <c r="Z142">
        <f>[8]Sheet1!$B101/100</f>
        <v>7.4170712131904626E-3</v>
      </c>
      <c r="AA142" s="5">
        <f>'[9]Final database'!$C109/100</f>
        <v>9.895604395604396E-2</v>
      </c>
      <c r="AC142">
        <f>'[10]Final database'!$C105</f>
        <v>6.1810017732819356E-2</v>
      </c>
      <c r="AD142">
        <f>'[10]Final database'!$B105</f>
        <v>4347.095108695652</v>
      </c>
      <c r="AE142">
        <f t="shared" si="12"/>
        <v>1237.0158713129961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model_database</vt:lpstr>
      <vt:lpstr>model_database_00_24</vt:lpstr>
      <vt:lpstr>full_model_database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A. Castañeda</dc:creator>
  <cp:lastModifiedBy>Juan Andres Rincon Galvis</cp:lastModifiedBy>
  <dcterms:created xsi:type="dcterms:W3CDTF">2025-01-15T19:49:52Z</dcterms:created>
  <dcterms:modified xsi:type="dcterms:W3CDTF">2025-07-10T15:00:42Z</dcterms:modified>
</cp:coreProperties>
</file>