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345803EE-97B0-4B57-9975-032704E24264}" xr6:coauthVersionLast="47" xr6:coauthVersionMax="47" xr10:uidLastSave="{00000000-0000-0000-0000-000000000000}"/>
  <bookViews>
    <workbookView xWindow="3435" yWindow="2355" windowWidth="17400" windowHeight="10815"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<sst xmlns="http://schemas.openxmlformats.org/spreadsheetml/2006/main" count="2696" uniqueCount="388">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</sst>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4"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L11" sqref="L11"/>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341</v>
      </c>
      <c r="N8" t="s">
        <v>268</v>
      </c>
      <c r="O8" s="65">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75" x14ac:dyDescent="0.25"/>
  <cols>
    <col min="2" max="2" width="21.875" bestFit="1" customWidth="1"/>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325</v>
      </c>
      <c r="H1" t="s">
        <v>355</v>
      </c>
    </row>
    <row r="2" spans="1:8" x14ac:dyDescent="0.25">
      <c r="A2" t="s">
        <v>11</v>
      </c>
      <c r="B2" s="1" t="s">
        <v>12</v>
      </c>
      <c r="C2" t="s">
        <v>374</v>
      </c>
      <c r="D2" t="s">
        <v>15</v>
      </c>
      <c r="E2" t="s">
        <v>351</v>
      </c>
      <c r="F2" s="68">
        <f>6.2*10*8760*0.3</f>
        <v>162936</v>
      </c>
      <c r="G2" t="s">
        <v>356</v>
      </c>
      <c r="H2" s="36" t="s">
        <v>367</v>
      </c>
    </row>
    <row r="3" spans="1:8" x14ac:dyDescent="0.25">
      <c r="A3" t="s">
        <v>22</v>
      </c>
      <c r="B3" s="1" t="s">
        <v>12</v>
      </c>
      <c r="C3" t="s">
        <v>374</v>
      </c>
      <c r="D3" t="s">
        <v>15</v>
      </c>
      <c r="E3" t="s">
        <v>351</v>
      </c>
      <c r="F3" s="68">
        <f>6.2*10*8760*0.3</f>
        <v>162936</v>
      </c>
      <c r="G3" t="s">
        <v>356</v>
      </c>
      <c r="H3" s="36" t="s">
        <v>368</v>
      </c>
    </row>
    <row r="4" spans="1:8" x14ac:dyDescent="0.25">
      <c r="A4" t="s">
        <v>34</v>
      </c>
      <c r="B4" s="1" t="s">
        <v>12</v>
      </c>
      <c r="C4" t="s">
        <v>374</v>
      </c>
      <c r="D4" t="s">
        <v>15</v>
      </c>
      <c r="E4" t="s">
        <v>351</v>
      </c>
      <c r="F4" s="68">
        <f>14*12*1000</f>
        <v>168000</v>
      </c>
      <c r="G4" t="s">
        <v>357</v>
      </c>
      <c r="H4" s="36" t="s">
        <v>369</v>
      </c>
    </row>
    <row r="5" spans="1:8" x14ac:dyDescent="0.25">
      <c r="A5" t="s">
        <v>35</v>
      </c>
      <c r="B5" s="1" t="s">
        <v>12</v>
      </c>
      <c r="C5" t="s">
        <v>374</v>
      </c>
      <c r="D5" t="s">
        <v>15</v>
      </c>
      <c r="E5" t="s">
        <v>351</v>
      </c>
      <c r="F5" s="68"/>
    </row>
    <row r="6" spans="1:8" x14ac:dyDescent="0.25">
      <c r="A6" t="s">
        <v>36</v>
      </c>
      <c r="B6" s="1" t="s">
        <v>12</v>
      </c>
      <c r="C6" t="s">
        <v>374</v>
      </c>
      <c r="D6" t="s">
        <v>15</v>
      </c>
      <c r="E6" t="s">
        <v>351</v>
      </c>
      <c r="F6" s="68">
        <f>20*10*8760*0.69</f>
        <v>1208880</v>
      </c>
      <c r="G6" t="s">
        <v>358</v>
      </c>
      <c r="H6" s="36" t="s">
        <v>367</v>
      </c>
    </row>
    <row r="7" spans="1:8" x14ac:dyDescent="0.25">
      <c r="A7" t="s">
        <v>37</v>
      </c>
      <c r="B7" s="1" t="s">
        <v>12</v>
      </c>
      <c r="C7" t="s">
        <v>374</v>
      </c>
      <c r="D7" t="s">
        <v>15</v>
      </c>
      <c r="E7" t="s">
        <v>351</v>
      </c>
      <c r="F7" s="68">
        <f t="shared" ref="F7:F9" si="0">20*10*8760*0.69</f>
        <v>1208880</v>
      </c>
      <c r="G7" t="s">
        <v>358</v>
      </c>
      <c r="H7" s="36" t="s">
        <v>367</v>
      </c>
    </row>
    <row r="8" spans="1:8" x14ac:dyDescent="0.25">
      <c r="A8" t="s">
        <v>42</v>
      </c>
      <c r="B8" s="1" t="s">
        <v>12</v>
      </c>
      <c r="C8" t="s">
        <v>374</v>
      </c>
      <c r="D8" t="s">
        <v>15</v>
      </c>
      <c r="E8" t="s">
        <v>351</v>
      </c>
      <c r="F8" s="68">
        <f t="shared" si="0"/>
        <v>1208880</v>
      </c>
      <c r="G8" t="s">
        <v>358</v>
      </c>
      <c r="H8" s="36" t="s">
        <v>367</v>
      </c>
    </row>
    <row r="9" spans="1:8" x14ac:dyDescent="0.25">
      <c r="A9" t="s">
        <v>43</v>
      </c>
      <c r="B9" s="1" t="s">
        <v>12</v>
      </c>
      <c r="C9" t="s">
        <v>374</v>
      </c>
      <c r="D9" t="s">
        <v>15</v>
      </c>
      <c r="E9" t="s">
        <v>351</v>
      </c>
      <c r="F9" s="68">
        <f t="shared" si="0"/>
        <v>1208880</v>
      </c>
      <c r="G9" t="s">
        <v>358</v>
      </c>
      <c r="H9" s="36" t="s">
        <v>367</v>
      </c>
    </row>
    <row r="10" spans="1:8" x14ac:dyDescent="0.25">
      <c r="B10" s="55" t="s">
        <v>19</v>
      </c>
      <c r="C10" t="s">
        <v>374</v>
      </c>
      <c r="D10" s="55" t="s">
        <v>15</v>
      </c>
      <c r="E10" t="s">
        <v>352</v>
      </c>
      <c r="F10" s="68">
        <f>7.57*1000</f>
        <v>7570</v>
      </c>
      <c r="G10" s="55" t="s">
        <v>359</v>
      </c>
      <c r="H10" s="36" t="s">
        <v>370</v>
      </c>
    </row>
    <row r="11" spans="1:8" x14ac:dyDescent="0.25">
      <c r="B11" s="1" t="s">
        <v>38</v>
      </c>
      <c r="C11" t="s">
        <v>374</v>
      </c>
      <c r="D11" t="s">
        <v>15</v>
      </c>
      <c r="E11" t="s">
        <v>353</v>
      </c>
      <c r="F11" s="68">
        <f>46/0.000965</f>
        <v>47668.39378238342</v>
      </c>
      <c r="G11" t="s">
        <v>360</v>
      </c>
      <c r="H11" s="67" t="s">
        <v>371</v>
      </c>
    </row>
    <row r="12" spans="1:8" x14ac:dyDescent="0.25">
      <c r="B12" s="1" t="s">
        <v>46</v>
      </c>
      <c r="C12" t="s">
        <v>374</v>
      </c>
      <c r="D12" t="s">
        <v>15</v>
      </c>
      <c r="E12" t="s">
        <v>354</v>
      </c>
      <c r="F12" s="68">
        <f>9.4*1000000</f>
        <v>9400000</v>
      </c>
      <c r="G12" t="s">
        <v>361</v>
      </c>
      <c r="H12" s="36" t="s">
        <v>373</v>
      </c>
    </row>
    <row r="13" spans="1:8" x14ac:dyDescent="0.25">
      <c r="A13" t="s">
        <v>11</v>
      </c>
      <c r="B13" s="1" t="s">
        <v>12</v>
      </c>
      <c r="C13" t="s">
        <v>374</v>
      </c>
      <c r="D13" t="s">
        <v>24</v>
      </c>
      <c r="E13" t="s">
        <v>351</v>
      </c>
      <c r="F13" s="68">
        <f>3*10*8760*0.3</f>
        <v>78840</v>
      </c>
      <c r="G13" t="s">
        <v>362</v>
      </c>
      <c r="H13" s="36" t="s">
        <v>367</v>
      </c>
    </row>
    <row r="14" spans="1:8" x14ac:dyDescent="0.25">
      <c r="A14" t="s">
        <v>22</v>
      </c>
      <c r="B14" s="1" t="s">
        <v>12</v>
      </c>
      <c r="C14" t="s">
        <v>374</v>
      </c>
      <c r="D14" t="s">
        <v>24</v>
      </c>
      <c r="E14" t="s">
        <v>351</v>
      </c>
      <c r="F14" s="68">
        <f>3*10*8760*0.3</f>
        <v>78840</v>
      </c>
      <c r="G14" t="s">
        <v>362</v>
      </c>
      <c r="H14" s="36" t="s">
        <v>367</v>
      </c>
    </row>
    <row r="15" spans="1:8" x14ac:dyDescent="0.25">
      <c r="A15" t="s">
        <v>34</v>
      </c>
      <c r="B15" s="1" t="s">
        <v>12</v>
      </c>
      <c r="C15" t="s">
        <v>374</v>
      </c>
      <c r="D15" t="s">
        <v>24</v>
      </c>
      <c r="E15" t="s">
        <v>351</v>
      </c>
      <c r="F15" s="68">
        <f>9*12*1000</f>
        <v>108000</v>
      </c>
      <c r="G15" t="s">
        <v>363</v>
      </c>
      <c r="H15" s="36" t="s">
        <v>369</v>
      </c>
    </row>
    <row r="16" spans="1:8" x14ac:dyDescent="0.25">
      <c r="A16" t="s">
        <v>35</v>
      </c>
      <c r="B16" s="1" t="s">
        <v>12</v>
      </c>
      <c r="C16" t="s">
        <v>374</v>
      </c>
      <c r="D16" t="s">
        <v>24</v>
      </c>
      <c r="E16" t="s">
        <v>351</v>
      </c>
      <c r="F16" s="68"/>
    </row>
    <row r="17" spans="1:8" x14ac:dyDescent="0.25">
      <c r="A17" t="s">
        <v>36</v>
      </c>
      <c r="B17" s="1" t="s">
        <v>12</v>
      </c>
      <c r="C17" t="s">
        <v>374</v>
      </c>
      <c r="D17" t="s">
        <v>24</v>
      </c>
      <c r="E17" t="s">
        <v>351</v>
      </c>
      <c r="F17" s="68">
        <f>12.8*10*8760*0.69</f>
        <v>773683.19999999995</v>
      </c>
      <c r="G17" t="s">
        <v>364</v>
      </c>
      <c r="H17" s="36" t="s">
        <v>367</v>
      </c>
    </row>
    <row r="18" spans="1:8" x14ac:dyDescent="0.25">
      <c r="A18" t="s">
        <v>37</v>
      </c>
      <c r="B18" s="1" t="s">
        <v>12</v>
      </c>
      <c r="C18" t="s">
        <v>374</v>
      </c>
      <c r="D18" t="s">
        <v>24</v>
      </c>
      <c r="E18" t="s">
        <v>351</v>
      </c>
      <c r="F18" s="68">
        <f t="shared" ref="F18:F20" si="1">12.8*10*8760*0.69</f>
        <v>773683.19999999995</v>
      </c>
      <c r="G18" t="s">
        <v>364</v>
      </c>
      <c r="H18" s="36" t="s">
        <v>367</v>
      </c>
    </row>
    <row r="19" spans="1:8" x14ac:dyDescent="0.25">
      <c r="A19" t="s">
        <v>42</v>
      </c>
      <c r="B19" s="1" t="s">
        <v>12</v>
      </c>
      <c r="C19" t="s">
        <v>374</v>
      </c>
      <c r="D19" t="s">
        <v>24</v>
      </c>
      <c r="E19" t="s">
        <v>351</v>
      </c>
      <c r="F19" s="68">
        <f t="shared" si="1"/>
        <v>773683.19999999995</v>
      </c>
      <c r="G19" t="s">
        <v>364</v>
      </c>
      <c r="H19" s="36" t="s">
        <v>367</v>
      </c>
    </row>
    <row r="20" spans="1:8" x14ac:dyDescent="0.25">
      <c r="A20" t="s">
        <v>43</v>
      </c>
      <c r="B20" s="1" t="s">
        <v>12</v>
      </c>
      <c r="C20" t="s">
        <v>374</v>
      </c>
      <c r="D20" t="s">
        <v>24</v>
      </c>
      <c r="E20" t="s">
        <v>351</v>
      </c>
      <c r="F20" s="68">
        <f t="shared" si="1"/>
        <v>773683.19999999995</v>
      </c>
      <c r="G20" t="s">
        <v>364</v>
      </c>
      <c r="H20" s="36" t="s">
        <v>367</v>
      </c>
    </row>
    <row r="21" spans="1:8" x14ac:dyDescent="0.25">
      <c r="B21" s="55" t="s">
        <v>19</v>
      </c>
      <c r="C21" t="s">
        <v>374</v>
      </c>
      <c r="D21" t="s">
        <v>24</v>
      </c>
      <c r="E21" t="s">
        <v>352</v>
      </c>
      <c r="F21" s="68">
        <f>7.57*1000</f>
        <v>7570</v>
      </c>
      <c r="G21" s="55" t="s">
        <v>359</v>
      </c>
      <c r="H21" s="36" t="s">
        <v>370</v>
      </c>
    </row>
    <row r="22" spans="1:8" x14ac:dyDescent="0.25">
      <c r="B22" s="1" t="s">
        <v>38</v>
      </c>
      <c r="C22" t="s">
        <v>374</v>
      </c>
      <c r="D22" t="s">
        <v>24</v>
      </c>
      <c r="E22" t="s">
        <v>353</v>
      </c>
      <c r="F22" s="68">
        <f>45/0.000965</f>
        <v>46632.124352331608</v>
      </c>
      <c r="G22" t="s">
        <v>366</v>
      </c>
      <c r="H22" s="67" t="s">
        <v>371</v>
      </c>
    </row>
    <row r="23" spans="1:8" x14ac:dyDescent="0.25">
      <c r="B23" s="1" t="s">
        <v>46</v>
      </c>
      <c r="C23" t="s">
        <v>374</v>
      </c>
      <c r="D23" t="s">
        <v>24</v>
      </c>
      <c r="E23" t="s">
        <v>354</v>
      </c>
      <c r="F23" s="68">
        <f>8.3*1000000</f>
        <v>8300000.0000000009</v>
      </c>
      <c r="G23" t="s">
        <v>365</v>
      </c>
      <c r="H23" s="36" t="s">
        <v>372</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2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25">
      <c r="E13" s="71">
        <f t="shared" ref="E13:E19" si="1">E3/8760</f>
        <v>0.28570875457778422</v>
      </c>
    </row>
    <row r="14" spans="1:25" x14ac:dyDescent="0.25">
      <c r="E14" s="71">
        <f t="shared" si="1"/>
        <v>0.13368702269483454</v>
      </c>
    </row>
    <row r="15" spans="1:25" x14ac:dyDescent="0.25">
      <c r="E15" s="71">
        <f t="shared" si="1"/>
        <v>0.19073300751397604</v>
      </c>
    </row>
    <row r="16" spans="1:25" x14ac:dyDescent="0.25">
      <c r="E16" s="71">
        <f t="shared" si="1"/>
        <v>0.68893673866789151</v>
      </c>
    </row>
    <row r="17" spans="5:5" x14ac:dyDescent="0.25">
      <c r="E17" s="71">
        <f t="shared" si="1"/>
        <v>0.68893673866789151</v>
      </c>
    </row>
    <row r="18" spans="5:5" x14ac:dyDescent="0.25">
      <c r="E18" s="71">
        <f t="shared" si="1"/>
        <v>0.68893673866789151</v>
      </c>
    </row>
    <row r="19" spans="5:5" x14ac:dyDescent="0.2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2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2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2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2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2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2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2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2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F21" sqref="F21"/>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F1" sqref="F1:F61"/>
    </sheetView>
  </sheetViews>
  <sheetFormatPr defaultColWidth="11" defaultRowHeight="15.75" x14ac:dyDescent="0.25"/>
  <cols>
    <col min="1" max="1" width="21.875" customWidth="1"/>
    <col min="2" max="2" width="24.375" customWidth="1"/>
    <col min="3" max="3" width="21" customWidth="1"/>
    <col min="4" max="5" width="26" customWidth="1"/>
    <col min="6" max="6" width="24.125" customWidth="1"/>
    <col min="7" max="7" width="31.5" customWidth="1"/>
    <col min="8" max="8" width="36.875" customWidth="1"/>
  </cols>
  <sheetData>
    <row r="1" spans="1:9" x14ac:dyDescent="0.25">
      <c r="A1" s="1" t="s">
        <v>0</v>
      </c>
      <c r="B1" s="1" t="s">
        <v>1</v>
      </c>
      <c r="C1" t="s">
        <v>2</v>
      </c>
      <c r="D1" t="s">
        <v>3</v>
      </c>
      <c r="E1" t="s">
        <v>4</v>
      </c>
      <c r="F1" t="s">
        <v>29</v>
      </c>
      <c r="G1" t="s">
        <v>9</v>
      </c>
      <c r="H1" t="s">
        <v>10</v>
      </c>
    </row>
    <row r="2" spans="1:9" hidden="1" x14ac:dyDescent="0.25">
      <c r="A2" s="1" t="s">
        <v>11</v>
      </c>
      <c r="B2" s="1" t="s">
        <v>12</v>
      </c>
      <c r="C2" t="s">
        <v>30</v>
      </c>
      <c r="D2" t="s">
        <v>31</v>
      </c>
      <c r="E2" t="s">
        <v>15</v>
      </c>
      <c r="F2">
        <v>0</v>
      </c>
    </row>
    <row r="3" spans="1:9" hidden="1" x14ac:dyDescent="0.25">
      <c r="A3" s="55" t="s">
        <v>11</v>
      </c>
      <c r="B3" s="55" t="s">
        <v>19</v>
      </c>
      <c r="C3" s="55" t="s">
        <v>30</v>
      </c>
      <c r="D3" s="55" t="s">
        <v>31</v>
      </c>
      <c r="E3" s="55" t="s">
        <v>15</v>
      </c>
      <c r="F3" s="38">
        <v>18</v>
      </c>
      <c r="G3" t="s">
        <v>33</v>
      </c>
      <c r="H3" s="36" t="s">
        <v>340</v>
      </c>
    </row>
    <row r="4" spans="1:9" hidden="1" x14ac:dyDescent="0.25">
      <c r="A4" s="1" t="s">
        <v>22</v>
      </c>
      <c r="B4" s="1" t="s">
        <v>12</v>
      </c>
      <c r="C4" t="s">
        <v>30</v>
      </c>
      <c r="D4" t="s">
        <v>31</v>
      </c>
      <c r="E4" t="s">
        <v>15</v>
      </c>
      <c r="F4">
        <v>0</v>
      </c>
    </row>
    <row r="5" spans="1:9" hidden="1" x14ac:dyDescent="0.25">
      <c r="A5" s="1" t="s">
        <v>34</v>
      </c>
      <c r="B5" s="1" t="s">
        <v>12</v>
      </c>
      <c r="C5" t="s">
        <v>30</v>
      </c>
      <c r="D5" t="s">
        <v>31</v>
      </c>
      <c r="E5" t="s">
        <v>15</v>
      </c>
      <c r="F5">
        <v>0</v>
      </c>
    </row>
    <row r="6" spans="1:9" hidden="1" x14ac:dyDescent="0.25">
      <c r="A6" s="1" t="s">
        <v>35</v>
      </c>
      <c r="B6" s="1" t="s">
        <v>12</v>
      </c>
      <c r="C6" t="s">
        <v>30</v>
      </c>
      <c r="D6" t="s">
        <v>31</v>
      </c>
      <c r="E6" t="s">
        <v>15</v>
      </c>
      <c r="F6">
        <v>0</v>
      </c>
    </row>
    <row r="7" spans="1:9" hidden="1" x14ac:dyDescent="0.25">
      <c r="A7" t="s">
        <v>36</v>
      </c>
      <c r="B7" s="1" t="s">
        <v>12</v>
      </c>
      <c r="C7" t="s">
        <v>30</v>
      </c>
      <c r="D7" t="s">
        <v>31</v>
      </c>
      <c r="E7" t="s">
        <v>15</v>
      </c>
      <c r="F7">
        <v>0</v>
      </c>
    </row>
    <row r="8" spans="1:9" hidden="1" x14ac:dyDescent="0.25">
      <c r="A8" s="55" t="s">
        <v>37</v>
      </c>
      <c r="B8" s="1" t="s">
        <v>12</v>
      </c>
      <c r="C8" t="s">
        <v>30</v>
      </c>
      <c r="D8" t="s">
        <v>31</v>
      </c>
      <c r="E8" t="s">
        <v>15</v>
      </c>
      <c r="F8">
        <v>0</v>
      </c>
    </row>
    <row r="9" spans="1:9" hidden="1" x14ac:dyDescent="0.25">
      <c r="A9" s="13" t="s">
        <v>42</v>
      </c>
      <c r="B9" s="1" t="s">
        <v>12</v>
      </c>
      <c r="C9" t="s">
        <v>30</v>
      </c>
      <c r="D9" t="s">
        <v>31</v>
      </c>
      <c r="E9" t="s">
        <v>15</v>
      </c>
      <c r="F9" s="48">
        <f>F10*15%</f>
        <v>-8.1</v>
      </c>
      <c r="H9" s="3" t="s">
        <v>259</v>
      </c>
    </row>
    <row r="10" spans="1:9" hidden="1" x14ac:dyDescent="0.25">
      <c r="A10" s="13" t="s">
        <v>43</v>
      </c>
      <c r="B10" s="1" t="s">
        <v>12</v>
      </c>
      <c r="C10" t="s">
        <v>30</v>
      </c>
      <c r="D10" t="s">
        <v>31</v>
      </c>
      <c r="E10" t="s">
        <v>15</v>
      </c>
      <c r="F10" s="48">
        <f>-94+'C2U CI'!G5</f>
        <v>-54</v>
      </c>
      <c r="H10" s="3" t="s">
        <v>258</v>
      </c>
    </row>
    <row r="11" spans="1:9" hidden="1" x14ac:dyDescent="0.25">
      <c r="A11" s="55" t="s">
        <v>40</v>
      </c>
      <c r="B11" s="55" t="s">
        <v>19</v>
      </c>
      <c r="C11" s="55" t="s">
        <v>30</v>
      </c>
      <c r="D11" s="55" t="s">
        <v>31</v>
      </c>
      <c r="E11" s="55" t="s">
        <v>15</v>
      </c>
      <c r="F11" s="2">
        <v>47</v>
      </c>
      <c r="G11" s="36" t="s">
        <v>339</v>
      </c>
      <c r="H11" s="3"/>
    </row>
    <row r="12" spans="1:9" hidden="1" x14ac:dyDescent="0.25">
      <c r="A12" s="55" t="s">
        <v>37</v>
      </c>
      <c r="B12" s="55" t="s">
        <v>19</v>
      </c>
      <c r="C12" s="55" t="s">
        <v>30</v>
      </c>
      <c r="D12" s="55" t="s">
        <v>31</v>
      </c>
      <c r="E12" s="55" t="s">
        <v>15</v>
      </c>
      <c r="F12">
        <v>22</v>
      </c>
      <c r="G12" t="s">
        <v>343</v>
      </c>
      <c r="H12" s="3" t="s">
        <v>336</v>
      </c>
      <c r="I12" t="s">
        <v>41</v>
      </c>
    </row>
    <row r="13" spans="1:9" hidden="1" x14ac:dyDescent="0.25">
      <c r="A13" s="55" t="s">
        <v>36</v>
      </c>
      <c r="B13" s="55" t="s">
        <v>19</v>
      </c>
      <c r="C13" s="55" t="s">
        <v>30</v>
      </c>
      <c r="D13" s="55" t="s">
        <v>31</v>
      </c>
      <c r="E13" s="55" t="s">
        <v>15</v>
      </c>
      <c r="F13">
        <v>22</v>
      </c>
      <c r="G13" t="s">
        <v>343</v>
      </c>
      <c r="H13" s="3" t="s">
        <v>21</v>
      </c>
      <c r="I13" t="s">
        <v>41</v>
      </c>
    </row>
    <row r="14" spans="1:9" hidden="1" x14ac:dyDescent="0.25">
      <c r="A14" s="13" t="s">
        <v>42</v>
      </c>
      <c r="B14" s="55" t="s">
        <v>19</v>
      </c>
      <c r="C14" s="55" t="s">
        <v>30</v>
      </c>
      <c r="D14" s="55" t="s">
        <v>39</v>
      </c>
      <c r="E14" s="55" t="s">
        <v>15</v>
      </c>
      <c r="F14">
        <f>F15*15%</f>
        <v>-30</v>
      </c>
      <c r="H14" s="3" t="s">
        <v>259</v>
      </c>
    </row>
    <row r="15" spans="1:9" hidden="1" x14ac:dyDescent="0.25">
      <c r="A15" s="13" t="s">
        <v>43</v>
      </c>
      <c r="B15" s="55" t="s">
        <v>19</v>
      </c>
      <c r="C15" s="55" t="s">
        <v>30</v>
      </c>
      <c r="D15" s="55" t="s">
        <v>39</v>
      </c>
      <c r="E15" s="55" t="s">
        <v>15</v>
      </c>
      <c r="F15">
        <v>-200</v>
      </c>
      <c r="H15" s="3" t="s">
        <v>258</v>
      </c>
    </row>
    <row r="16" spans="1:9" hidden="1" x14ac:dyDescent="0.25">
      <c r="A16" t="s">
        <v>42</v>
      </c>
      <c r="B16" s="1" t="s">
        <v>38</v>
      </c>
      <c r="C16" t="s">
        <v>30</v>
      </c>
      <c r="D16" t="s">
        <v>31</v>
      </c>
      <c r="E16" t="s">
        <v>15</v>
      </c>
      <c r="F16">
        <v>45</v>
      </c>
      <c r="H16" s="3"/>
    </row>
    <row r="17" spans="1:8" hidden="1" x14ac:dyDescent="0.25">
      <c r="A17" s="1" t="s">
        <v>43</v>
      </c>
      <c r="B17" s="1" t="s">
        <v>38</v>
      </c>
      <c r="C17" t="s">
        <v>30</v>
      </c>
      <c r="D17" t="s">
        <v>31</v>
      </c>
      <c r="E17" t="s">
        <v>15</v>
      </c>
      <c r="F17">
        <v>-150</v>
      </c>
      <c r="G17" s="6" t="s">
        <v>44</v>
      </c>
    </row>
    <row r="18" spans="1:8" hidden="1" x14ac:dyDescent="0.25">
      <c r="A18" s="1" t="s">
        <v>45</v>
      </c>
      <c r="B18" s="1" t="s">
        <v>46</v>
      </c>
      <c r="C18" t="s">
        <v>30</v>
      </c>
      <c r="D18" t="s">
        <v>31</v>
      </c>
      <c r="E18" t="s">
        <v>15</v>
      </c>
      <c r="F18">
        <v>70</v>
      </c>
      <c r="G18" t="s">
        <v>47</v>
      </c>
    </row>
    <row r="19" spans="1:8" x14ac:dyDescent="0.25">
      <c r="A19" s="1" t="s">
        <v>48</v>
      </c>
      <c r="B19" s="1" t="s">
        <v>46</v>
      </c>
      <c r="C19" t="s">
        <v>30</v>
      </c>
      <c r="D19" t="s">
        <v>31</v>
      </c>
      <c r="E19" t="s">
        <v>15</v>
      </c>
      <c r="F19">
        <v>50</v>
      </c>
      <c r="G19" t="s">
        <v>47</v>
      </c>
    </row>
    <row r="20" spans="1:8" x14ac:dyDescent="0.25">
      <c r="A20" t="s">
        <v>37</v>
      </c>
      <c r="B20" s="1" t="s">
        <v>46</v>
      </c>
      <c r="C20" t="s">
        <v>30</v>
      </c>
      <c r="D20" t="s">
        <v>31</v>
      </c>
      <c r="E20" t="s">
        <v>15</v>
      </c>
      <c r="F20">
        <v>7.7</v>
      </c>
      <c r="G20" t="s">
        <v>47</v>
      </c>
      <c r="H20" s="36" t="s">
        <v>49</v>
      </c>
    </row>
    <row r="21" spans="1:8" x14ac:dyDescent="0.25">
      <c r="A21" t="s">
        <v>36</v>
      </c>
      <c r="B21" s="1" t="s">
        <v>46</v>
      </c>
      <c r="C21" t="s">
        <v>30</v>
      </c>
      <c r="D21" t="s">
        <v>31</v>
      </c>
      <c r="E21" t="s">
        <v>15</v>
      </c>
      <c r="F21">
        <v>8.3000000000000007</v>
      </c>
      <c r="G21" t="s">
        <v>47</v>
      </c>
      <c r="H21" t="s">
        <v>49</v>
      </c>
    </row>
    <row r="22" spans="1:8" hidden="1" x14ac:dyDescent="0.25">
      <c r="A22" t="s">
        <v>11</v>
      </c>
      <c r="B22" t="s">
        <v>12</v>
      </c>
      <c r="C22" t="s">
        <v>30</v>
      </c>
      <c r="D22" t="s">
        <v>31</v>
      </c>
      <c r="E22" t="s">
        <v>24</v>
      </c>
      <c r="F22">
        <v>0</v>
      </c>
    </row>
    <row r="23" spans="1:8" hidden="1" x14ac:dyDescent="0.25">
      <c r="A23" s="55" t="s">
        <v>11</v>
      </c>
      <c r="B23" s="55" t="s">
        <v>19</v>
      </c>
      <c r="C23" s="55" t="s">
        <v>30</v>
      </c>
      <c r="D23" s="55" t="s">
        <v>31</v>
      </c>
      <c r="E23" s="55" t="s">
        <v>24</v>
      </c>
      <c r="F23" s="2">
        <v>21</v>
      </c>
      <c r="G23" t="s">
        <v>33</v>
      </c>
      <c r="H23" s="36" t="s">
        <v>340</v>
      </c>
    </row>
    <row r="24" spans="1:8" hidden="1" x14ac:dyDescent="0.25">
      <c r="A24" t="s">
        <v>22</v>
      </c>
      <c r="B24" t="s">
        <v>12</v>
      </c>
      <c r="C24" t="s">
        <v>30</v>
      </c>
      <c r="D24" t="s">
        <v>31</v>
      </c>
      <c r="E24" t="s">
        <v>24</v>
      </c>
      <c r="F24">
        <v>0</v>
      </c>
    </row>
    <row r="25" spans="1:8" hidden="1" x14ac:dyDescent="0.25">
      <c r="A25" s="1" t="s">
        <v>34</v>
      </c>
      <c r="B25" s="1" t="s">
        <v>12</v>
      </c>
      <c r="C25" t="s">
        <v>30</v>
      </c>
      <c r="D25" t="s">
        <v>31</v>
      </c>
      <c r="E25" t="s">
        <v>24</v>
      </c>
      <c r="F25">
        <v>0</v>
      </c>
    </row>
    <row r="26" spans="1:8" hidden="1" x14ac:dyDescent="0.25">
      <c r="A26" s="1" t="s">
        <v>35</v>
      </c>
      <c r="B26" s="1" t="s">
        <v>12</v>
      </c>
      <c r="C26" t="s">
        <v>30</v>
      </c>
      <c r="D26" t="s">
        <v>31</v>
      </c>
      <c r="E26" t="s">
        <v>24</v>
      </c>
      <c r="F26">
        <v>0</v>
      </c>
    </row>
    <row r="27" spans="1:8" hidden="1" x14ac:dyDescent="0.25">
      <c r="A27" t="s">
        <v>36</v>
      </c>
      <c r="B27" s="1" t="s">
        <v>12</v>
      </c>
      <c r="C27" t="s">
        <v>30</v>
      </c>
      <c r="D27" t="s">
        <v>31</v>
      </c>
      <c r="E27" t="s">
        <v>24</v>
      </c>
      <c r="F27">
        <v>0</v>
      </c>
    </row>
    <row r="28" spans="1:8" hidden="1" x14ac:dyDescent="0.25">
      <c r="A28" t="s">
        <v>37</v>
      </c>
      <c r="B28" s="1" t="s">
        <v>12</v>
      </c>
      <c r="C28" t="s">
        <v>30</v>
      </c>
      <c r="D28" t="s">
        <v>31</v>
      </c>
      <c r="E28" t="s">
        <v>24</v>
      </c>
      <c r="F28">
        <v>0</v>
      </c>
    </row>
    <row r="29" spans="1:8" hidden="1" x14ac:dyDescent="0.25">
      <c r="A29" s="13" t="s">
        <v>42</v>
      </c>
      <c r="B29" s="1" t="s">
        <v>12</v>
      </c>
      <c r="C29" t="s">
        <v>30</v>
      </c>
      <c r="D29" t="s">
        <v>31</v>
      </c>
      <c r="E29" t="s">
        <v>24</v>
      </c>
      <c r="F29" s="48">
        <f>F30*15%</f>
        <v>-8.1</v>
      </c>
      <c r="H29" s="3" t="s">
        <v>259</v>
      </c>
    </row>
    <row r="30" spans="1:8" hidden="1" x14ac:dyDescent="0.25">
      <c r="A30" s="13" t="s">
        <v>43</v>
      </c>
      <c r="B30" s="1" t="s">
        <v>12</v>
      </c>
      <c r="C30" t="s">
        <v>30</v>
      </c>
      <c r="D30" t="s">
        <v>31</v>
      </c>
      <c r="E30" t="s">
        <v>24</v>
      </c>
      <c r="F30">
        <f>F10</f>
        <v>-54</v>
      </c>
      <c r="H30" s="3" t="s">
        <v>258</v>
      </c>
    </row>
    <row r="31" spans="1:8" hidden="1" x14ac:dyDescent="0.25">
      <c r="A31" s="55" t="s">
        <v>40</v>
      </c>
      <c r="B31" s="55" t="s">
        <v>19</v>
      </c>
      <c r="C31" s="55" t="s">
        <v>30</v>
      </c>
      <c r="D31" s="55" t="s">
        <v>31</v>
      </c>
      <c r="E31" s="55" t="s">
        <v>24</v>
      </c>
      <c r="F31" s="2">
        <v>76</v>
      </c>
      <c r="G31" s="36" t="s">
        <v>339</v>
      </c>
      <c r="H31" s="3"/>
    </row>
    <row r="32" spans="1:8" hidden="1" x14ac:dyDescent="0.25">
      <c r="A32" s="55" t="s">
        <v>37</v>
      </c>
      <c r="B32" s="55" t="s">
        <v>19</v>
      </c>
      <c r="C32" s="55" t="s">
        <v>30</v>
      </c>
      <c r="D32" s="55" t="s">
        <v>31</v>
      </c>
      <c r="E32" s="55" t="s">
        <v>24</v>
      </c>
      <c r="F32">
        <v>71.7</v>
      </c>
      <c r="G32" s="55" t="s">
        <v>338</v>
      </c>
      <c r="H32" s="56" t="s">
        <v>339</v>
      </c>
    </row>
    <row r="33" spans="1:8" hidden="1" x14ac:dyDescent="0.25">
      <c r="A33" s="13" t="s">
        <v>42</v>
      </c>
      <c r="B33" s="55" t="s">
        <v>19</v>
      </c>
      <c r="C33" s="55" t="s">
        <v>30</v>
      </c>
      <c r="D33" s="55" t="s">
        <v>39</v>
      </c>
      <c r="E33" s="55" t="s">
        <v>24</v>
      </c>
      <c r="F33">
        <f>F34*15%</f>
        <v>-13.5</v>
      </c>
      <c r="H33" s="3" t="s">
        <v>337</v>
      </c>
    </row>
    <row r="34" spans="1:8" hidden="1" x14ac:dyDescent="0.25">
      <c r="A34" s="13" t="s">
        <v>43</v>
      </c>
      <c r="B34" s="55" t="s">
        <v>19</v>
      </c>
      <c r="C34" s="55" t="s">
        <v>30</v>
      </c>
      <c r="D34" s="55" t="s">
        <v>39</v>
      </c>
      <c r="E34" s="55" t="s">
        <v>24</v>
      </c>
      <c r="F34">
        <v>-90</v>
      </c>
      <c r="H34" s="3" t="s">
        <v>258</v>
      </c>
    </row>
    <row r="35" spans="1:8" hidden="1" x14ac:dyDescent="0.25">
      <c r="A35" s="55" t="s">
        <v>36</v>
      </c>
      <c r="B35" s="55" t="s">
        <v>19</v>
      </c>
      <c r="C35" s="55" t="s">
        <v>30</v>
      </c>
      <c r="D35" s="55" t="s">
        <v>31</v>
      </c>
      <c r="E35" s="55" t="s">
        <v>24</v>
      </c>
      <c r="F35">
        <v>71.7</v>
      </c>
      <c r="G35" s="55" t="s">
        <v>338</v>
      </c>
      <c r="H35" s="36" t="s">
        <v>340</v>
      </c>
    </row>
    <row r="36" spans="1:8" hidden="1" x14ac:dyDescent="0.25">
      <c r="A36" t="s">
        <v>42</v>
      </c>
      <c r="B36" s="1" t="s">
        <v>38</v>
      </c>
      <c r="C36" t="s">
        <v>30</v>
      </c>
      <c r="D36" t="s">
        <v>31</v>
      </c>
      <c r="E36" t="s">
        <v>24</v>
      </c>
      <c r="F36">
        <v>45</v>
      </c>
      <c r="G36" s="6" t="s">
        <v>44</v>
      </c>
      <c r="H36" s="3"/>
    </row>
    <row r="37" spans="1:8" hidden="1" x14ac:dyDescent="0.25">
      <c r="A37" t="s">
        <v>43</v>
      </c>
      <c r="B37" s="1" t="s">
        <v>38</v>
      </c>
      <c r="C37" t="s">
        <v>30</v>
      </c>
      <c r="D37" t="s">
        <v>31</v>
      </c>
      <c r="E37" t="s">
        <v>24</v>
      </c>
      <c r="F37">
        <v>-132.5</v>
      </c>
      <c r="G37" s="6" t="s">
        <v>44</v>
      </c>
    </row>
    <row r="38" spans="1:8" hidden="1" x14ac:dyDescent="0.25">
      <c r="A38" t="s">
        <v>45</v>
      </c>
      <c r="B38" s="1" t="s">
        <v>46</v>
      </c>
      <c r="C38" t="s">
        <v>30</v>
      </c>
      <c r="D38" t="s">
        <v>31</v>
      </c>
      <c r="E38" t="s">
        <v>24</v>
      </c>
      <c r="F38">
        <v>70</v>
      </c>
      <c r="G38" t="s">
        <v>47</v>
      </c>
    </row>
    <row r="39" spans="1:8" x14ac:dyDescent="0.25">
      <c r="A39" t="s">
        <v>48</v>
      </c>
      <c r="B39" s="1" t="s">
        <v>46</v>
      </c>
      <c r="C39" t="s">
        <v>30</v>
      </c>
      <c r="D39" t="s">
        <v>31</v>
      </c>
      <c r="E39" t="s">
        <v>24</v>
      </c>
      <c r="F39">
        <v>50</v>
      </c>
      <c r="G39" t="s">
        <v>47</v>
      </c>
    </row>
    <row r="40" spans="1:8" x14ac:dyDescent="0.25">
      <c r="A40" t="s">
        <v>37</v>
      </c>
      <c r="B40" s="1" t="s">
        <v>46</v>
      </c>
      <c r="C40" t="s">
        <v>30</v>
      </c>
      <c r="D40" t="s">
        <v>31</v>
      </c>
      <c r="E40" t="s">
        <v>24</v>
      </c>
      <c r="F40">
        <v>29.3</v>
      </c>
      <c r="H40" s="36" t="s">
        <v>294</v>
      </c>
    </row>
    <row r="41" spans="1:8" x14ac:dyDescent="0.25">
      <c r="A41" t="s">
        <v>36</v>
      </c>
      <c r="B41" s="1" t="s">
        <v>46</v>
      </c>
      <c r="C41" t="s">
        <v>30</v>
      </c>
      <c r="D41" t="s">
        <v>31</v>
      </c>
      <c r="E41" t="s">
        <v>24</v>
      </c>
      <c r="F41">
        <v>23.8</v>
      </c>
      <c r="H41" s="36" t="s">
        <v>294</v>
      </c>
    </row>
    <row r="42" spans="1:8" hidden="1" x14ac:dyDescent="0.25">
      <c r="A42" t="s">
        <v>11</v>
      </c>
      <c r="B42" t="s">
        <v>12</v>
      </c>
      <c r="C42" t="s">
        <v>30</v>
      </c>
      <c r="D42" t="s">
        <v>31</v>
      </c>
      <c r="E42" t="s">
        <v>26</v>
      </c>
      <c r="F42">
        <v>0</v>
      </c>
    </row>
    <row r="43" spans="1:8" hidden="1" x14ac:dyDescent="0.25">
      <c r="A43" s="55" t="s">
        <v>11</v>
      </c>
      <c r="B43" s="55" t="s">
        <v>19</v>
      </c>
      <c r="C43" s="55" t="s">
        <v>30</v>
      </c>
      <c r="D43" s="55" t="s">
        <v>31</v>
      </c>
      <c r="E43" s="55" t="s">
        <v>26</v>
      </c>
      <c r="F43">
        <v>11</v>
      </c>
      <c r="G43" t="s">
        <v>33</v>
      </c>
      <c r="H43" s="36" t="s">
        <v>340</v>
      </c>
    </row>
    <row r="44" spans="1:8" hidden="1" x14ac:dyDescent="0.25">
      <c r="A44" t="s">
        <v>22</v>
      </c>
      <c r="B44" t="s">
        <v>12</v>
      </c>
      <c r="C44" t="s">
        <v>30</v>
      </c>
      <c r="D44" t="s">
        <v>31</v>
      </c>
      <c r="E44" t="s">
        <v>26</v>
      </c>
      <c r="F44">
        <v>0</v>
      </c>
    </row>
    <row r="45" spans="1:8" hidden="1" x14ac:dyDescent="0.25">
      <c r="A45" s="1" t="s">
        <v>34</v>
      </c>
      <c r="B45" s="1" t="s">
        <v>12</v>
      </c>
      <c r="C45" t="s">
        <v>30</v>
      </c>
      <c r="D45" t="s">
        <v>31</v>
      </c>
      <c r="E45" t="s">
        <v>26</v>
      </c>
      <c r="F45">
        <v>0</v>
      </c>
    </row>
    <row r="46" spans="1:8" hidden="1" x14ac:dyDescent="0.25">
      <c r="A46" s="1" t="s">
        <v>35</v>
      </c>
      <c r="B46" s="1" t="s">
        <v>12</v>
      </c>
      <c r="C46" t="s">
        <v>30</v>
      </c>
      <c r="D46" t="s">
        <v>31</v>
      </c>
      <c r="E46" t="s">
        <v>26</v>
      </c>
      <c r="F46">
        <v>0</v>
      </c>
    </row>
    <row r="47" spans="1:8" hidden="1" x14ac:dyDescent="0.25">
      <c r="A47" t="s">
        <v>36</v>
      </c>
      <c r="B47" s="1" t="s">
        <v>12</v>
      </c>
      <c r="C47" t="s">
        <v>30</v>
      </c>
      <c r="D47" t="s">
        <v>31</v>
      </c>
      <c r="E47" t="s">
        <v>26</v>
      </c>
      <c r="F47">
        <v>0</v>
      </c>
    </row>
    <row r="48" spans="1:8" hidden="1" x14ac:dyDescent="0.25">
      <c r="A48" t="s">
        <v>37</v>
      </c>
      <c r="B48" s="1" t="s">
        <v>12</v>
      </c>
      <c r="C48" t="s">
        <v>30</v>
      </c>
      <c r="D48" t="s">
        <v>31</v>
      </c>
      <c r="E48" t="s">
        <v>26</v>
      </c>
      <c r="F48">
        <v>0</v>
      </c>
    </row>
    <row r="49" spans="1:8" hidden="1" x14ac:dyDescent="0.25">
      <c r="A49" s="13" t="s">
        <v>42</v>
      </c>
      <c r="B49" s="1" t="s">
        <v>12</v>
      </c>
      <c r="C49" t="s">
        <v>30</v>
      </c>
      <c r="D49" t="s">
        <v>31</v>
      </c>
      <c r="E49" t="s">
        <v>26</v>
      </c>
      <c r="F49" s="48">
        <f>F50*15%</f>
        <v>-73.5</v>
      </c>
      <c r="H49" s="3" t="s">
        <v>259</v>
      </c>
    </row>
    <row r="50" spans="1:8" hidden="1" x14ac:dyDescent="0.25">
      <c r="A50" s="13" t="s">
        <v>43</v>
      </c>
      <c r="B50" s="1" t="s">
        <v>12</v>
      </c>
      <c r="C50" t="s">
        <v>30</v>
      </c>
      <c r="D50" t="s">
        <v>31</v>
      </c>
      <c r="E50" t="s">
        <v>26</v>
      </c>
      <c r="F50">
        <f>-530+'C2U CI'!G5</f>
        <v>-490</v>
      </c>
      <c r="H50" s="3" t="s">
        <v>258</v>
      </c>
    </row>
    <row r="51" spans="1:8" hidden="1" x14ac:dyDescent="0.25">
      <c r="A51" s="55" t="s">
        <v>40</v>
      </c>
      <c r="B51" s="55" t="s">
        <v>19</v>
      </c>
      <c r="C51" s="55" t="s">
        <v>30</v>
      </c>
      <c r="D51" s="55" t="s">
        <v>31</v>
      </c>
      <c r="E51" s="55" t="s">
        <v>26</v>
      </c>
      <c r="F51" s="2">
        <v>25</v>
      </c>
      <c r="G51" s="36" t="s">
        <v>339</v>
      </c>
      <c r="H51" s="3"/>
    </row>
    <row r="52" spans="1:8" hidden="1" x14ac:dyDescent="0.25">
      <c r="A52" s="55" t="s">
        <v>37</v>
      </c>
      <c r="B52" s="55" t="s">
        <v>19</v>
      </c>
      <c r="C52" s="55" t="s">
        <v>30</v>
      </c>
      <c r="D52" s="55" t="s">
        <v>31</v>
      </c>
      <c r="E52" s="55" t="s">
        <v>26</v>
      </c>
      <c r="F52">
        <v>3</v>
      </c>
      <c r="G52" s="55" t="s">
        <v>342</v>
      </c>
      <c r="H52" s="56" t="s">
        <v>260</v>
      </c>
    </row>
    <row r="53" spans="1:8" hidden="1" x14ac:dyDescent="0.25">
      <c r="A53" s="13" t="s">
        <v>42</v>
      </c>
      <c r="B53" s="55" t="s">
        <v>19</v>
      </c>
      <c r="C53" s="55" t="s">
        <v>30</v>
      </c>
      <c r="D53" s="55" t="s">
        <v>31</v>
      </c>
      <c r="E53" s="55" t="s">
        <v>26</v>
      </c>
      <c r="F53">
        <f>F54*15%</f>
        <v>-46.35</v>
      </c>
      <c r="H53" s="3" t="s">
        <v>259</v>
      </c>
    </row>
    <row r="54" spans="1:8" hidden="1" x14ac:dyDescent="0.25">
      <c r="A54" s="13" t="s">
        <v>43</v>
      </c>
      <c r="B54" s="55" t="s">
        <v>19</v>
      </c>
      <c r="C54" s="55" t="s">
        <v>30</v>
      </c>
      <c r="D54" s="55" t="s">
        <v>39</v>
      </c>
      <c r="E54" s="55" t="s">
        <v>26</v>
      </c>
      <c r="F54">
        <v>-309</v>
      </c>
      <c r="H54" s="3" t="s">
        <v>258</v>
      </c>
    </row>
    <row r="55" spans="1:8" hidden="1" x14ac:dyDescent="0.25">
      <c r="A55" s="55" t="s">
        <v>36</v>
      </c>
      <c r="B55" s="55" t="s">
        <v>19</v>
      </c>
      <c r="C55" s="55" t="s">
        <v>30</v>
      </c>
      <c r="D55" s="55" t="s">
        <v>31</v>
      </c>
      <c r="E55" s="55" t="s">
        <v>26</v>
      </c>
      <c r="F55">
        <v>3</v>
      </c>
      <c r="G55" s="55" t="s">
        <v>342</v>
      </c>
      <c r="H55" s="56" t="s">
        <v>260</v>
      </c>
    </row>
    <row r="56" spans="1:8" hidden="1" x14ac:dyDescent="0.25">
      <c r="A56" t="s">
        <v>42</v>
      </c>
      <c r="B56" s="1" t="s">
        <v>38</v>
      </c>
      <c r="C56" t="s">
        <v>30</v>
      </c>
      <c r="D56" t="s">
        <v>31</v>
      </c>
      <c r="E56" t="s">
        <v>26</v>
      </c>
      <c r="F56">
        <v>45</v>
      </c>
      <c r="G56" s="6" t="s">
        <v>44</v>
      </c>
      <c r="H56" s="3"/>
    </row>
    <row r="57" spans="1:8" hidden="1" x14ac:dyDescent="0.25">
      <c r="A57" t="s">
        <v>43</v>
      </c>
      <c r="B57" s="1" t="s">
        <v>38</v>
      </c>
      <c r="C57" t="s">
        <v>30</v>
      </c>
      <c r="D57" t="s">
        <v>31</v>
      </c>
      <c r="E57" t="s">
        <v>26</v>
      </c>
      <c r="F57">
        <v>-328.8</v>
      </c>
      <c r="G57" s="6" t="s">
        <v>44</v>
      </c>
    </row>
    <row r="58" spans="1:8" hidden="1" x14ac:dyDescent="0.25">
      <c r="A58" t="s">
        <v>45</v>
      </c>
      <c r="B58" s="1" t="s">
        <v>46</v>
      </c>
      <c r="C58" t="s">
        <v>30</v>
      </c>
      <c r="D58" t="s">
        <v>31</v>
      </c>
      <c r="E58" t="s">
        <v>26</v>
      </c>
      <c r="F58">
        <v>47.5</v>
      </c>
      <c r="G58" t="s">
        <v>47</v>
      </c>
    </row>
    <row r="59" spans="1:8" x14ac:dyDescent="0.25">
      <c r="A59" t="s">
        <v>48</v>
      </c>
      <c r="B59" s="1" t="s">
        <v>46</v>
      </c>
      <c r="C59" t="s">
        <v>30</v>
      </c>
      <c r="D59" t="s">
        <v>31</v>
      </c>
      <c r="E59" t="s">
        <v>26</v>
      </c>
      <c r="F59">
        <v>32.799999999999997</v>
      </c>
      <c r="G59" t="s">
        <v>47</v>
      </c>
    </row>
    <row r="60" spans="1:8" x14ac:dyDescent="0.25">
      <c r="A60" t="s">
        <v>37</v>
      </c>
      <c r="B60" s="1" t="s">
        <v>46</v>
      </c>
      <c r="C60" t="s">
        <v>30</v>
      </c>
      <c r="D60" t="s">
        <v>31</v>
      </c>
      <c r="E60" t="s">
        <v>26</v>
      </c>
      <c r="F60" s="12">
        <v>7.7</v>
      </c>
    </row>
    <row r="61" spans="1:8" x14ac:dyDescent="0.2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G7" sqref="G7"/>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D1" workbookViewId="0">
      <selection activeCell="H12" sqref="H12"/>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f t="shared" ref="F14:F15" si="0">H14*1000/325851</f>
        <v>8.5928844778748563E-3</v>
      </c>
      <c r="G14" t="s">
        <v>82</v>
      </c>
      <c r="H14">
        <v>2.8</v>
      </c>
    </row>
    <row r="15" spans="1:12" x14ac:dyDescent="0.25">
      <c r="A15" t="s">
        <v>42</v>
      </c>
      <c r="B15" s="13" t="s">
        <v>19</v>
      </c>
      <c r="C15" t="s">
        <v>79</v>
      </c>
      <c r="D15" t="s">
        <v>80</v>
      </c>
      <c r="E15" t="s">
        <v>81</v>
      </c>
      <c r="F15" s="8">
        <f t="shared" si="0"/>
        <v>8.5928844778748563E-3</v>
      </c>
      <c r="G15" t="s">
        <v>82</v>
      </c>
      <c r="H15">
        <v>2.8</v>
      </c>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abSelected="1" topLeftCell="F1" zoomScale="115" zoomScaleNormal="115" workbookViewId="0">
      <selection activeCell="M8" sqref="M8"/>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87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314</v>
      </c>
      <c r="E1" t="s">
        <v>2</v>
      </c>
      <c r="F1" t="s">
        <v>3</v>
      </c>
      <c r="G1" s="13" t="s">
        <v>312</v>
      </c>
      <c r="H1" t="s">
        <v>5</v>
      </c>
      <c r="I1" t="s">
        <v>6</v>
      </c>
      <c r="J1" s="2" t="s">
        <v>377</v>
      </c>
      <c r="K1" t="s">
        <v>387</v>
      </c>
      <c r="L1" t="s">
        <v>313</v>
      </c>
      <c r="M1" t="s">
        <v>323</v>
      </c>
      <c r="N1" t="s">
        <v>324</v>
      </c>
      <c r="O1" t="s">
        <v>325</v>
      </c>
    </row>
    <row r="2" spans="1:15" x14ac:dyDescent="0.2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2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2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25">
      <c r="A5" t="s">
        <v>22</v>
      </c>
      <c r="B5" t="s">
        <v>12</v>
      </c>
      <c r="C5" t="s">
        <v>310</v>
      </c>
      <c r="D5" t="s">
        <v>22</v>
      </c>
      <c r="E5" t="s">
        <v>89</v>
      </c>
      <c r="F5" t="s">
        <v>316</v>
      </c>
      <c r="G5" s="13" t="s">
        <v>112</v>
      </c>
      <c r="H5" t="s">
        <v>91</v>
      </c>
      <c r="I5">
        <v>2.2229999999999999</v>
      </c>
      <c r="J5">
        <v>26.02</v>
      </c>
      <c r="K5">
        <v>8.3034948476273795E-3</v>
      </c>
      <c r="L5" s="70">
        <v>2.242</v>
      </c>
      <c r="M5" s="8">
        <f t="shared" si="0"/>
        <v>2.242</v>
      </c>
      <c r="N5" t="s">
        <v>326</v>
      </c>
    </row>
    <row r="6" spans="1:15" x14ac:dyDescent="0.25">
      <c r="A6" t="s">
        <v>22</v>
      </c>
      <c r="B6" t="s">
        <v>12</v>
      </c>
      <c r="C6" t="s">
        <v>310</v>
      </c>
      <c r="D6" t="s">
        <v>22</v>
      </c>
      <c r="E6" t="s">
        <v>89</v>
      </c>
      <c r="F6" t="s">
        <v>317</v>
      </c>
      <c r="G6" s="13" t="s">
        <v>112</v>
      </c>
      <c r="H6" t="s">
        <v>91</v>
      </c>
      <c r="I6">
        <v>2.2229999999999999</v>
      </c>
      <c r="J6">
        <v>0</v>
      </c>
      <c r="K6">
        <v>8.3034948476273795E-3</v>
      </c>
      <c r="L6" s="70">
        <v>1.044</v>
      </c>
      <c r="M6" s="8">
        <f t="shared" si="0"/>
        <v>1.044</v>
      </c>
      <c r="N6" t="s">
        <v>326</v>
      </c>
    </row>
    <row r="7" spans="1:15" x14ac:dyDescent="0.2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2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2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2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25">
      <c r="A11" t="s">
        <v>35</v>
      </c>
      <c r="B11" t="s">
        <v>12</v>
      </c>
      <c r="C11" t="s">
        <v>310</v>
      </c>
      <c r="E11" t="s">
        <v>89</v>
      </c>
      <c r="H11" t="s">
        <v>91</v>
      </c>
      <c r="I11" t="s">
        <v>335</v>
      </c>
      <c r="K11" s="73" t="s">
        <v>335</v>
      </c>
      <c r="L11" s="73" t="s">
        <v>335</v>
      </c>
      <c r="M11" s="73" t="s">
        <v>335</v>
      </c>
      <c r="N11" t="s">
        <v>326</v>
      </c>
    </row>
    <row r="12" spans="1:15" x14ac:dyDescent="0.25">
      <c r="A12" t="s">
        <v>35</v>
      </c>
      <c r="B12" t="s">
        <v>12</v>
      </c>
      <c r="C12" t="s">
        <v>310</v>
      </c>
      <c r="E12" t="s">
        <v>89</v>
      </c>
      <c r="H12" t="s">
        <v>91</v>
      </c>
      <c r="I12" t="s">
        <v>335</v>
      </c>
      <c r="K12" s="73" t="s">
        <v>335</v>
      </c>
      <c r="L12" s="73" t="s">
        <v>335</v>
      </c>
      <c r="M12" s="73" t="s">
        <v>335</v>
      </c>
      <c r="N12" t="s">
        <v>326</v>
      </c>
    </row>
    <row r="13" spans="1:15" x14ac:dyDescent="0.25">
      <c r="A13" t="s">
        <v>35</v>
      </c>
      <c r="B13" t="s">
        <v>12</v>
      </c>
      <c r="C13" t="s">
        <v>310</v>
      </c>
      <c r="E13" t="s">
        <v>89</v>
      </c>
      <c r="H13" t="s">
        <v>91</v>
      </c>
      <c r="I13" t="s">
        <v>335</v>
      </c>
      <c r="K13" s="73" t="s">
        <v>335</v>
      </c>
      <c r="L13" s="73" t="s">
        <v>335</v>
      </c>
      <c r="M13" s="73" t="s">
        <v>335</v>
      </c>
      <c r="N13" t="s">
        <v>326</v>
      </c>
    </row>
    <row r="14" spans="1:15" x14ac:dyDescent="0.25">
      <c r="A14" t="s">
        <v>36</v>
      </c>
      <c r="B14" t="s">
        <v>12</v>
      </c>
      <c r="C14" t="s">
        <v>310</v>
      </c>
      <c r="D14" t="s">
        <v>319</v>
      </c>
      <c r="E14" t="s">
        <v>89</v>
      </c>
      <c r="F14" t="s">
        <v>316</v>
      </c>
      <c r="G14" s="13" t="s">
        <v>112</v>
      </c>
      <c r="H14" t="s">
        <v>91</v>
      </c>
      <c r="I14">
        <v>4.958333333333333</v>
      </c>
      <c r="J14">
        <v>26.59</v>
      </c>
      <c r="K14" s="66">
        <v>1.1585743964712399E-2</v>
      </c>
      <c r="L14" s="66">
        <v>5.016</v>
      </c>
      <c r="M14">
        <f>L14</f>
        <v>5.016</v>
      </c>
      <c r="N14" t="s">
        <v>326</v>
      </c>
    </row>
    <row r="15" spans="1:15" x14ac:dyDescent="0.25">
      <c r="A15" t="s">
        <v>36</v>
      </c>
      <c r="B15" t="s">
        <v>12</v>
      </c>
      <c r="C15" t="s">
        <v>310</v>
      </c>
      <c r="D15" t="s">
        <v>319</v>
      </c>
      <c r="E15" t="s">
        <v>89</v>
      </c>
      <c r="F15" t="s">
        <v>317</v>
      </c>
      <c r="G15" s="13" t="s">
        <v>112</v>
      </c>
      <c r="H15" t="s">
        <v>91</v>
      </c>
      <c r="I15">
        <v>4.958333333333333</v>
      </c>
      <c r="J15">
        <v>0</v>
      </c>
      <c r="K15" s="66">
        <v>1.1585743964712399E-2</v>
      </c>
      <c r="L15" s="66">
        <v>4.2050000000000001</v>
      </c>
      <c r="M15">
        <f t="shared" ref="M15:M25" si="1">L15</f>
        <v>4.2050000000000001</v>
      </c>
      <c r="N15" t="s">
        <v>326</v>
      </c>
    </row>
    <row r="16" spans="1:15" x14ac:dyDescent="0.25">
      <c r="A16" t="s">
        <v>36</v>
      </c>
      <c r="B16" t="s">
        <v>12</v>
      </c>
      <c r="C16" t="s">
        <v>310</v>
      </c>
      <c r="D16" t="s">
        <v>319</v>
      </c>
      <c r="E16" t="s">
        <v>89</v>
      </c>
      <c r="F16" t="s">
        <v>318</v>
      </c>
      <c r="G16" s="13" t="s">
        <v>112</v>
      </c>
      <c r="H16" t="s">
        <v>91</v>
      </c>
      <c r="I16">
        <v>4.958333333333333</v>
      </c>
      <c r="J16">
        <v>0</v>
      </c>
      <c r="K16" s="66">
        <v>1.1585743964712399E-2</v>
      </c>
      <c r="L16" s="66">
        <v>4.8159999999999998</v>
      </c>
      <c r="M16">
        <f t="shared" si="1"/>
        <v>4.8159999999999998</v>
      </c>
      <c r="N16" t="s">
        <v>326</v>
      </c>
    </row>
    <row r="17" spans="1:15" x14ac:dyDescent="0.25">
      <c r="A17" t="s">
        <v>37</v>
      </c>
      <c r="B17" t="s">
        <v>12</v>
      </c>
      <c r="C17" t="s">
        <v>310</v>
      </c>
      <c r="D17" t="s">
        <v>319</v>
      </c>
      <c r="E17" t="s">
        <v>89</v>
      </c>
      <c r="F17" t="s">
        <v>316</v>
      </c>
      <c r="G17" s="13" t="s">
        <v>112</v>
      </c>
      <c r="H17" t="s">
        <v>91</v>
      </c>
      <c r="I17">
        <v>4.958333333333333</v>
      </c>
      <c r="J17">
        <v>26.59</v>
      </c>
      <c r="K17" s="66">
        <v>1.1585743964712399E-2</v>
      </c>
      <c r="L17" s="66">
        <v>5.016</v>
      </c>
      <c r="M17">
        <f t="shared" si="1"/>
        <v>5.016</v>
      </c>
      <c r="N17" t="s">
        <v>326</v>
      </c>
    </row>
    <row r="18" spans="1:15" x14ac:dyDescent="0.25">
      <c r="A18" t="s">
        <v>37</v>
      </c>
      <c r="B18" t="s">
        <v>12</v>
      </c>
      <c r="C18" t="s">
        <v>310</v>
      </c>
      <c r="D18" t="s">
        <v>319</v>
      </c>
      <c r="E18" t="s">
        <v>89</v>
      </c>
      <c r="F18" t="s">
        <v>317</v>
      </c>
      <c r="G18" s="13" t="s">
        <v>112</v>
      </c>
      <c r="H18" t="s">
        <v>91</v>
      </c>
      <c r="I18">
        <v>4.958333333333333</v>
      </c>
      <c r="J18">
        <v>0</v>
      </c>
      <c r="K18" s="66">
        <v>1.1585743964712399E-2</v>
      </c>
      <c r="L18" s="66">
        <v>4.2050000000000001</v>
      </c>
      <c r="M18">
        <f t="shared" si="1"/>
        <v>4.2050000000000001</v>
      </c>
      <c r="N18" t="s">
        <v>326</v>
      </c>
    </row>
    <row r="19" spans="1:15" x14ac:dyDescent="0.25">
      <c r="A19" t="s">
        <v>37</v>
      </c>
      <c r="B19" t="s">
        <v>12</v>
      </c>
      <c r="C19" t="s">
        <v>310</v>
      </c>
      <c r="D19" t="s">
        <v>319</v>
      </c>
      <c r="E19" t="s">
        <v>89</v>
      </c>
      <c r="F19" t="s">
        <v>318</v>
      </c>
      <c r="G19" s="13" t="s">
        <v>112</v>
      </c>
      <c r="H19" t="s">
        <v>91</v>
      </c>
      <c r="I19">
        <v>4.958333333333333</v>
      </c>
      <c r="J19">
        <v>0</v>
      </c>
      <c r="K19" s="66">
        <v>1.1585743964712399E-2</v>
      </c>
      <c r="L19" s="66">
        <v>4.8159999999999998</v>
      </c>
      <c r="M19">
        <f t="shared" si="1"/>
        <v>4.8159999999999998</v>
      </c>
      <c r="N19" t="s">
        <v>326</v>
      </c>
    </row>
    <row r="20" spans="1:15" x14ac:dyDescent="0.25">
      <c r="A20" t="s">
        <v>43</v>
      </c>
      <c r="B20" t="s">
        <v>12</v>
      </c>
      <c r="C20" t="s">
        <v>310</v>
      </c>
      <c r="D20" t="s">
        <v>319</v>
      </c>
      <c r="E20" t="s">
        <v>89</v>
      </c>
      <c r="F20" t="s">
        <v>316</v>
      </c>
      <c r="G20" s="13" t="s">
        <v>112</v>
      </c>
      <c r="H20" t="s">
        <v>91</v>
      </c>
      <c r="I20">
        <v>4.958333333333333</v>
      </c>
      <c r="J20">
        <v>26.59</v>
      </c>
      <c r="K20" s="66">
        <v>1.1585743964712399E-2</v>
      </c>
      <c r="L20" s="66">
        <v>5.016</v>
      </c>
      <c r="M20">
        <f t="shared" si="1"/>
        <v>5.016</v>
      </c>
      <c r="N20" t="s">
        <v>326</v>
      </c>
    </row>
    <row r="21" spans="1:15" x14ac:dyDescent="0.25">
      <c r="A21" t="s">
        <v>43</v>
      </c>
      <c r="B21" t="s">
        <v>12</v>
      </c>
      <c r="C21" t="s">
        <v>310</v>
      </c>
      <c r="D21" t="s">
        <v>319</v>
      </c>
      <c r="E21" t="s">
        <v>89</v>
      </c>
      <c r="F21" t="s">
        <v>317</v>
      </c>
      <c r="G21" s="13" t="s">
        <v>112</v>
      </c>
      <c r="H21" t="s">
        <v>91</v>
      </c>
      <c r="I21">
        <v>4.958333333333333</v>
      </c>
      <c r="J21">
        <v>0</v>
      </c>
      <c r="K21" s="66">
        <v>1.1585743964712399E-2</v>
      </c>
      <c r="L21" s="66">
        <v>4.2050000000000001</v>
      </c>
      <c r="M21">
        <f t="shared" si="1"/>
        <v>4.2050000000000001</v>
      </c>
      <c r="N21" t="s">
        <v>326</v>
      </c>
    </row>
    <row r="22" spans="1:15" x14ac:dyDescent="0.25">
      <c r="A22" t="s">
        <v>43</v>
      </c>
      <c r="B22" t="s">
        <v>12</v>
      </c>
      <c r="C22" t="s">
        <v>310</v>
      </c>
      <c r="D22" t="s">
        <v>319</v>
      </c>
      <c r="E22" t="s">
        <v>89</v>
      </c>
      <c r="F22" t="s">
        <v>318</v>
      </c>
      <c r="G22" s="13" t="s">
        <v>112</v>
      </c>
      <c r="H22" t="s">
        <v>91</v>
      </c>
      <c r="I22">
        <v>4.958333333333333</v>
      </c>
      <c r="J22">
        <v>0</v>
      </c>
      <c r="K22" s="66">
        <v>1.1585743964712399E-2</v>
      </c>
      <c r="L22" s="66">
        <v>4.8159999999999998</v>
      </c>
      <c r="M22">
        <f t="shared" si="1"/>
        <v>4.8159999999999998</v>
      </c>
      <c r="N22" t="s">
        <v>326</v>
      </c>
    </row>
    <row r="23" spans="1:15" x14ac:dyDescent="0.25">
      <c r="A23" t="s">
        <v>42</v>
      </c>
      <c r="B23" t="s">
        <v>12</v>
      </c>
      <c r="C23" t="s">
        <v>310</v>
      </c>
      <c r="D23" t="s">
        <v>319</v>
      </c>
      <c r="E23" t="s">
        <v>89</v>
      </c>
      <c r="F23" t="s">
        <v>316</v>
      </c>
      <c r="G23" s="13" t="s">
        <v>112</v>
      </c>
      <c r="H23" t="s">
        <v>91</v>
      </c>
      <c r="I23">
        <v>4.958333333333333</v>
      </c>
      <c r="J23">
        <v>26.59</v>
      </c>
      <c r="K23" s="66">
        <v>1.1585743964712399E-2</v>
      </c>
      <c r="L23" s="66">
        <v>5.016</v>
      </c>
      <c r="M23">
        <f t="shared" si="1"/>
        <v>5.016</v>
      </c>
      <c r="N23" t="s">
        <v>326</v>
      </c>
    </row>
    <row r="24" spans="1:15" x14ac:dyDescent="0.25">
      <c r="A24" t="s">
        <v>42</v>
      </c>
      <c r="B24" t="s">
        <v>12</v>
      </c>
      <c r="C24" t="s">
        <v>310</v>
      </c>
      <c r="D24" t="s">
        <v>319</v>
      </c>
      <c r="E24" t="s">
        <v>89</v>
      </c>
      <c r="F24" t="s">
        <v>317</v>
      </c>
      <c r="G24" s="13" t="s">
        <v>112</v>
      </c>
      <c r="H24" t="s">
        <v>91</v>
      </c>
      <c r="I24">
        <v>4.958333333333333</v>
      </c>
      <c r="J24">
        <v>0</v>
      </c>
      <c r="K24" s="66">
        <v>1.1585743964712399E-2</v>
      </c>
      <c r="L24" s="66">
        <v>4.2050000000000001</v>
      </c>
      <c r="M24">
        <f t="shared" si="1"/>
        <v>4.2050000000000001</v>
      </c>
      <c r="N24" t="s">
        <v>326</v>
      </c>
    </row>
    <row r="25" spans="1:15" x14ac:dyDescent="0.25">
      <c r="A25" t="s">
        <v>42</v>
      </c>
      <c r="B25" t="s">
        <v>12</v>
      </c>
      <c r="C25" t="s">
        <v>310</v>
      </c>
      <c r="D25" t="s">
        <v>319</v>
      </c>
      <c r="E25" t="s">
        <v>89</v>
      </c>
      <c r="F25" t="s">
        <v>318</v>
      </c>
      <c r="G25" s="13" t="s">
        <v>112</v>
      </c>
      <c r="H25" t="s">
        <v>91</v>
      </c>
      <c r="I25">
        <v>4.958333333333333</v>
      </c>
      <c r="J25">
        <v>0</v>
      </c>
      <c r="K25" s="66">
        <v>1.1585743964712399E-2</v>
      </c>
      <c r="L25" s="66">
        <v>4.8159999999999998</v>
      </c>
      <c r="M25">
        <f t="shared" si="1"/>
        <v>4.8159999999999998</v>
      </c>
      <c r="N25" t="s">
        <v>326</v>
      </c>
    </row>
    <row r="26" spans="1:15" x14ac:dyDescent="0.25">
      <c r="A26" t="s">
        <v>11</v>
      </c>
      <c r="B26" t="s">
        <v>19</v>
      </c>
      <c r="C26" t="s">
        <v>311</v>
      </c>
      <c r="D26" t="s">
        <v>321</v>
      </c>
      <c r="E26" t="s">
        <v>89</v>
      </c>
      <c r="F26" t="s">
        <v>316</v>
      </c>
      <c r="H26" t="s">
        <v>91</v>
      </c>
      <c r="I26" t="s">
        <v>335</v>
      </c>
      <c r="K26" s="73" t="s">
        <v>335</v>
      </c>
      <c r="L26" s="48">
        <v>7.5999999999999998E-2</v>
      </c>
      <c r="M26" s="8">
        <f>L26+M2/123</f>
        <v>7.6430894308943093E-2</v>
      </c>
      <c r="N26" t="s">
        <v>327</v>
      </c>
      <c r="O26" t="s">
        <v>379</v>
      </c>
    </row>
    <row r="27" spans="1:15" x14ac:dyDescent="0.25">
      <c r="A27" t="s">
        <v>11</v>
      </c>
      <c r="B27" t="s">
        <v>19</v>
      </c>
      <c r="C27" t="s">
        <v>311</v>
      </c>
      <c r="D27" t="s">
        <v>321</v>
      </c>
      <c r="E27" t="s">
        <v>89</v>
      </c>
      <c r="F27" t="s">
        <v>317</v>
      </c>
      <c r="H27" t="s">
        <v>91</v>
      </c>
      <c r="I27" t="s">
        <v>335</v>
      </c>
      <c r="K27" s="73" t="s">
        <v>335</v>
      </c>
      <c r="L27" s="48">
        <v>5.0999999999999997E-2</v>
      </c>
      <c r="M27" s="8">
        <f>L27+M3/123</f>
        <v>5.1154471544715446E-2</v>
      </c>
      <c r="N27" t="s">
        <v>327</v>
      </c>
      <c r="O27" t="s">
        <v>378</v>
      </c>
    </row>
    <row r="28" spans="1:15" x14ac:dyDescent="0.25">
      <c r="A28" t="s">
        <v>11</v>
      </c>
      <c r="B28" t="s">
        <v>19</v>
      </c>
      <c r="C28" t="s">
        <v>311</v>
      </c>
      <c r="D28" t="s">
        <v>321</v>
      </c>
      <c r="E28" t="s">
        <v>89</v>
      </c>
      <c r="F28" t="s">
        <v>318</v>
      </c>
      <c r="H28" t="s">
        <v>91</v>
      </c>
      <c r="I28" t="s">
        <v>335</v>
      </c>
      <c r="K28" s="73" t="s">
        <v>335</v>
      </c>
      <c r="L28" s="48">
        <v>3.6999999999999998E-2</v>
      </c>
      <c r="M28" s="8">
        <f>L28+M4/123</f>
        <v>3.7170731707317071E-2</v>
      </c>
      <c r="N28" t="s">
        <v>327</v>
      </c>
      <c r="O28" t="s">
        <v>378</v>
      </c>
    </row>
    <row r="29" spans="1:15" x14ac:dyDescent="0.25">
      <c r="A29" t="s">
        <v>40</v>
      </c>
      <c r="B29" t="s">
        <v>19</v>
      </c>
      <c r="C29" t="s">
        <v>311</v>
      </c>
      <c r="D29" t="s">
        <v>321</v>
      </c>
      <c r="E29" t="s">
        <v>89</v>
      </c>
      <c r="F29" t="s">
        <v>316</v>
      </c>
      <c r="G29" s="13" t="s">
        <v>307</v>
      </c>
      <c r="H29" t="s">
        <v>91</v>
      </c>
      <c r="I29" s="2">
        <v>10.436363636363636</v>
      </c>
      <c r="J29">
        <v>0</v>
      </c>
      <c r="K29">
        <v>0</v>
      </c>
      <c r="L29" s="48">
        <v>7.5999999999999998E-2</v>
      </c>
      <c r="M29">
        <f>L29</f>
        <v>7.5999999999999998E-2</v>
      </c>
      <c r="N29" t="s">
        <v>327</v>
      </c>
      <c r="O29" t="s">
        <v>375</v>
      </c>
    </row>
    <row r="30" spans="1:15" x14ac:dyDescent="0.25">
      <c r="A30" t="s">
        <v>40</v>
      </c>
      <c r="B30" t="s">
        <v>19</v>
      </c>
      <c r="C30" t="s">
        <v>311</v>
      </c>
      <c r="D30" t="s">
        <v>321</v>
      </c>
      <c r="E30" t="s">
        <v>89</v>
      </c>
      <c r="F30" t="s">
        <v>317</v>
      </c>
      <c r="G30" s="13" t="s">
        <v>307</v>
      </c>
      <c r="H30" t="s">
        <v>91</v>
      </c>
      <c r="I30" s="2">
        <v>10.436363636363636</v>
      </c>
      <c r="J30">
        <v>0</v>
      </c>
      <c r="K30">
        <v>0</v>
      </c>
      <c r="L30" s="48">
        <v>5.0999999999999997E-2</v>
      </c>
      <c r="M30">
        <f t="shared" ref="M30:M31" si="2">L30</f>
        <v>5.0999999999999997E-2</v>
      </c>
      <c r="N30" t="s">
        <v>327</v>
      </c>
      <c r="O30" t="s">
        <v>328</v>
      </c>
    </row>
    <row r="31" spans="1:15" x14ac:dyDescent="0.25">
      <c r="A31" t="s">
        <v>40</v>
      </c>
      <c r="B31" t="s">
        <v>19</v>
      </c>
      <c r="C31" t="s">
        <v>311</v>
      </c>
      <c r="D31" t="s">
        <v>321</v>
      </c>
      <c r="E31" t="s">
        <v>89</v>
      </c>
      <c r="F31" t="s">
        <v>318</v>
      </c>
      <c r="G31" s="13" t="s">
        <v>307</v>
      </c>
      <c r="H31" t="s">
        <v>91</v>
      </c>
      <c r="I31" s="2">
        <v>10.436363636363636</v>
      </c>
      <c r="J31">
        <v>0</v>
      </c>
      <c r="K31">
        <v>0</v>
      </c>
      <c r="L31" s="48">
        <v>3.6999999999999998E-2</v>
      </c>
      <c r="M31">
        <f t="shared" si="2"/>
        <v>3.6999999999999998E-2</v>
      </c>
      <c r="N31" t="s">
        <v>327</v>
      </c>
      <c r="O31" t="s">
        <v>328</v>
      </c>
    </row>
    <row r="32" spans="1:15" x14ac:dyDescent="0.2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25">
      <c r="A33" t="s">
        <v>37</v>
      </c>
      <c r="B33" t="s">
        <v>19</v>
      </c>
      <c r="C33" t="s">
        <v>311</v>
      </c>
      <c r="D33" t="s">
        <v>320</v>
      </c>
      <c r="E33" t="s">
        <v>89</v>
      </c>
      <c r="F33" t="s">
        <v>317</v>
      </c>
      <c r="G33" s="13" t="s">
        <v>308</v>
      </c>
      <c r="H33" t="s">
        <v>91</v>
      </c>
      <c r="I33">
        <v>0.23400000000000001</v>
      </c>
      <c r="J33">
        <v>0</v>
      </c>
      <c r="K33">
        <v>2.8358342136926399E-2</v>
      </c>
      <c r="L33" s="66">
        <v>8.5000000000000006E-2</v>
      </c>
      <c r="M33" s="13">
        <f t="shared" si="3"/>
        <v>1.1394101876675604E-2</v>
      </c>
      <c r="N33" t="s">
        <v>327</v>
      </c>
      <c r="O33" t="s">
        <v>329</v>
      </c>
    </row>
    <row r="34" spans="1:15" x14ac:dyDescent="0.2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2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25">
      <c r="A36" t="s">
        <v>36</v>
      </c>
      <c r="B36" t="s">
        <v>19</v>
      </c>
      <c r="C36" t="s">
        <v>311</v>
      </c>
      <c r="D36" t="s">
        <v>320</v>
      </c>
      <c r="E36" t="s">
        <v>89</v>
      </c>
      <c r="F36" t="s">
        <v>317</v>
      </c>
      <c r="G36" s="13" t="s">
        <v>308</v>
      </c>
      <c r="H36" t="s">
        <v>91</v>
      </c>
      <c r="I36">
        <v>0.23400000000000001</v>
      </c>
      <c r="J36">
        <v>0</v>
      </c>
      <c r="K36">
        <v>2.8358342136926399E-2</v>
      </c>
      <c r="L36" s="66">
        <v>8.5000000000000006E-2</v>
      </c>
      <c r="M36" s="13">
        <f t="shared" si="3"/>
        <v>1.1394101876675604E-2</v>
      </c>
      <c r="N36" t="s">
        <v>327</v>
      </c>
      <c r="O36" t="s">
        <v>329</v>
      </c>
    </row>
    <row r="37" spans="1:15" x14ac:dyDescent="0.2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25">
      <c r="A38" t="s">
        <v>43</v>
      </c>
      <c r="B38" t="s">
        <v>19</v>
      </c>
      <c r="C38" t="s">
        <v>311</v>
      </c>
      <c r="D38" t="s">
        <v>321</v>
      </c>
      <c r="E38" t="s">
        <v>89</v>
      </c>
      <c r="F38" t="s">
        <v>316</v>
      </c>
      <c r="G38" s="13" t="s">
        <v>307</v>
      </c>
      <c r="H38" t="s">
        <v>91</v>
      </c>
      <c r="I38" s="2">
        <v>10.436</v>
      </c>
      <c r="J38">
        <v>0</v>
      </c>
      <c r="K38">
        <v>2.8358342136926399E-2</v>
      </c>
      <c r="L38" s="48">
        <v>7.5999999999999998E-2</v>
      </c>
      <c r="M38" s="55">
        <f t="shared" ref="M38:M43" si="4">L38</f>
        <v>7.5999999999999998E-2</v>
      </c>
      <c r="N38" t="s">
        <v>327</v>
      </c>
      <c r="O38" t="s">
        <v>328</v>
      </c>
    </row>
    <row r="39" spans="1:15" x14ac:dyDescent="0.25">
      <c r="A39" t="s">
        <v>43</v>
      </c>
      <c r="B39" t="s">
        <v>19</v>
      </c>
      <c r="C39" t="s">
        <v>311</v>
      </c>
      <c r="D39" t="s">
        <v>321</v>
      </c>
      <c r="E39" t="s">
        <v>89</v>
      </c>
      <c r="F39" t="s">
        <v>317</v>
      </c>
      <c r="G39" s="13" t="s">
        <v>307</v>
      </c>
      <c r="H39" t="s">
        <v>91</v>
      </c>
      <c r="I39" s="2">
        <v>10.436</v>
      </c>
      <c r="J39">
        <v>0</v>
      </c>
      <c r="K39">
        <v>2.8358342136926399E-2</v>
      </c>
      <c r="L39" s="48">
        <v>5.0999999999999997E-2</v>
      </c>
      <c r="M39" s="55">
        <f t="shared" si="4"/>
        <v>5.0999999999999997E-2</v>
      </c>
      <c r="N39" t="s">
        <v>327</v>
      </c>
      <c r="O39" t="s">
        <v>328</v>
      </c>
    </row>
    <row r="40" spans="1:15" x14ac:dyDescent="0.25">
      <c r="A40" t="s">
        <v>43</v>
      </c>
      <c r="B40" t="s">
        <v>19</v>
      </c>
      <c r="C40" t="s">
        <v>311</v>
      </c>
      <c r="D40" t="s">
        <v>321</v>
      </c>
      <c r="E40" t="s">
        <v>89</v>
      </c>
      <c r="F40" t="s">
        <v>318</v>
      </c>
      <c r="G40" s="13" t="s">
        <v>307</v>
      </c>
      <c r="H40" t="s">
        <v>91</v>
      </c>
      <c r="I40" s="2">
        <v>10.436</v>
      </c>
      <c r="J40">
        <v>0</v>
      </c>
      <c r="K40">
        <v>2.8358342136926399E-2</v>
      </c>
      <c r="L40" s="48">
        <v>3.6999999999999998E-2</v>
      </c>
      <c r="M40" s="55">
        <f t="shared" si="4"/>
        <v>3.6999999999999998E-2</v>
      </c>
      <c r="N40" t="s">
        <v>327</v>
      </c>
      <c r="O40" t="s">
        <v>328</v>
      </c>
    </row>
    <row r="41" spans="1:15" x14ac:dyDescent="0.25">
      <c r="A41" t="s">
        <v>42</v>
      </c>
      <c r="B41" t="s">
        <v>19</v>
      </c>
      <c r="C41" t="s">
        <v>311</v>
      </c>
      <c r="D41" t="s">
        <v>321</v>
      </c>
      <c r="E41" t="s">
        <v>89</v>
      </c>
      <c r="F41" t="s">
        <v>316</v>
      </c>
      <c r="G41" s="13" t="s">
        <v>307</v>
      </c>
      <c r="H41" t="s">
        <v>91</v>
      </c>
      <c r="I41" s="2">
        <v>10.436</v>
      </c>
      <c r="J41">
        <v>0</v>
      </c>
      <c r="K41">
        <v>2.8358342136926399E-2</v>
      </c>
      <c r="L41" s="48">
        <v>7.5999999999999998E-2</v>
      </c>
      <c r="M41" s="55">
        <f t="shared" si="4"/>
        <v>7.5999999999999998E-2</v>
      </c>
      <c r="N41" t="s">
        <v>327</v>
      </c>
      <c r="O41" t="s">
        <v>328</v>
      </c>
    </row>
    <row r="42" spans="1:15" x14ac:dyDescent="0.25">
      <c r="A42" t="s">
        <v>42</v>
      </c>
      <c r="B42" t="s">
        <v>19</v>
      </c>
      <c r="C42" t="s">
        <v>311</v>
      </c>
      <c r="D42" t="s">
        <v>321</v>
      </c>
      <c r="E42" t="s">
        <v>89</v>
      </c>
      <c r="F42" t="s">
        <v>317</v>
      </c>
      <c r="G42" s="13" t="s">
        <v>307</v>
      </c>
      <c r="H42" t="s">
        <v>91</v>
      </c>
      <c r="I42" s="2">
        <v>10.436</v>
      </c>
      <c r="J42">
        <v>0</v>
      </c>
      <c r="K42">
        <v>2.8358342136926399E-2</v>
      </c>
      <c r="L42" s="48">
        <v>5.0999999999999997E-2</v>
      </c>
      <c r="M42" s="55">
        <f t="shared" si="4"/>
        <v>5.0999999999999997E-2</v>
      </c>
      <c r="N42" t="s">
        <v>327</v>
      </c>
      <c r="O42" t="s">
        <v>328</v>
      </c>
    </row>
    <row r="43" spans="1:15" x14ac:dyDescent="0.25">
      <c r="A43" t="s">
        <v>42</v>
      </c>
      <c r="B43" t="s">
        <v>19</v>
      </c>
      <c r="C43" t="s">
        <v>311</v>
      </c>
      <c r="D43" t="s">
        <v>321</v>
      </c>
      <c r="E43" t="s">
        <v>89</v>
      </c>
      <c r="F43" t="s">
        <v>318</v>
      </c>
      <c r="G43" s="13" t="s">
        <v>307</v>
      </c>
      <c r="H43" t="s">
        <v>91</v>
      </c>
      <c r="I43" s="2">
        <v>10.436</v>
      </c>
      <c r="J43">
        <v>0</v>
      </c>
      <c r="K43">
        <v>2.8358342136926399E-2</v>
      </c>
      <c r="L43" s="48">
        <v>3.6999999999999998E-2</v>
      </c>
      <c r="M43" s="55">
        <f t="shared" si="4"/>
        <v>3.6999999999999998E-2</v>
      </c>
      <c r="N43" t="s">
        <v>327</v>
      </c>
      <c r="O43" t="s">
        <v>328</v>
      </c>
    </row>
    <row r="44" spans="1:15" x14ac:dyDescent="0.25">
      <c r="A44" t="s">
        <v>43</v>
      </c>
      <c r="B44" t="s">
        <v>38</v>
      </c>
      <c r="C44" t="s">
        <v>311</v>
      </c>
      <c r="D44" t="s">
        <v>376</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25">
      <c r="A45" t="s">
        <v>43</v>
      </c>
      <c r="B45" t="s">
        <v>38</v>
      </c>
      <c r="C45" t="s">
        <v>311</v>
      </c>
      <c r="D45" t="s">
        <v>376</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25">
      <c r="A46" t="s">
        <v>43</v>
      </c>
      <c r="B46" t="s">
        <v>38</v>
      </c>
      <c r="C46" t="s">
        <v>311</v>
      </c>
      <c r="D46" t="s">
        <v>376</v>
      </c>
      <c r="E46" t="s">
        <v>89</v>
      </c>
      <c r="F46" t="s">
        <v>318</v>
      </c>
      <c r="G46" s="13" t="s">
        <v>330</v>
      </c>
      <c r="H46" t="s">
        <v>91</v>
      </c>
      <c r="I46">
        <v>0.186</v>
      </c>
      <c r="J46">
        <v>0</v>
      </c>
      <c r="K46">
        <v>2.8358342136926399E-2</v>
      </c>
      <c r="M46">
        <f t="shared" si="5"/>
        <v>0.19274611398963731</v>
      </c>
      <c r="N46" t="s">
        <v>331</v>
      </c>
      <c r="O46" t="s">
        <v>332</v>
      </c>
    </row>
    <row r="47" spans="1:15" x14ac:dyDescent="0.25">
      <c r="A47" t="s">
        <v>42</v>
      </c>
      <c r="B47" t="s">
        <v>38</v>
      </c>
      <c r="C47" t="s">
        <v>311</v>
      </c>
      <c r="D47" t="s">
        <v>376</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25">
      <c r="A48" t="s">
        <v>42</v>
      </c>
      <c r="B48" t="s">
        <v>38</v>
      </c>
      <c r="C48" t="s">
        <v>311</v>
      </c>
      <c r="D48" t="s">
        <v>376</v>
      </c>
      <c r="E48" t="s">
        <v>89</v>
      </c>
      <c r="F48" t="s">
        <v>317</v>
      </c>
      <c r="G48" s="13" t="s">
        <v>330</v>
      </c>
      <c r="H48" t="s">
        <v>91</v>
      </c>
      <c r="I48">
        <v>0.16900000000000001</v>
      </c>
      <c r="J48">
        <v>0</v>
      </c>
      <c r="K48">
        <v>2.8358342136926399E-2</v>
      </c>
      <c r="M48">
        <f t="shared" si="5"/>
        <v>0.1751295336787565</v>
      </c>
      <c r="N48" t="s">
        <v>331</v>
      </c>
      <c r="O48" t="s">
        <v>332</v>
      </c>
    </row>
    <row r="49" spans="1:15" x14ac:dyDescent="0.25">
      <c r="A49" t="s">
        <v>42</v>
      </c>
      <c r="B49" t="s">
        <v>38</v>
      </c>
      <c r="C49" t="s">
        <v>311</v>
      </c>
      <c r="D49" t="s">
        <v>376</v>
      </c>
      <c r="E49" t="s">
        <v>89</v>
      </c>
      <c r="F49" t="s">
        <v>318</v>
      </c>
      <c r="G49" s="13" t="s">
        <v>330</v>
      </c>
      <c r="H49" t="s">
        <v>91</v>
      </c>
      <c r="I49">
        <v>0.186</v>
      </c>
      <c r="J49">
        <v>0</v>
      </c>
      <c r="K49">
        <v>2.8358342136926399E-2</v>
      </c>
      <c r="M49">
        <f t="shared" si="5"/>
        <v>0.19274611398963731</v>
      </c>
      <c r="N49" t="s">
        <v>331</v>
      </c>
      <c r="O49" t="s">
        <v>332</v>
      </c>
    </row>
    <row r="50" spans="1:15" x14ac:dyDescent="0.25">
      <c r="A50" t="s">
        <v>48</v>
      </c>
      <c r="B50" t="s">
        <v>46</v>
      </c>
      <c r="C50" t="s">
        <v>311</v>
      </c>
      <c r="D50" t="s">
        <v>322</v>
      </c>
      <c r="E50" t="s">
        <v>89</v>
      </c>
      <c r="F50" t="s">
        <v>316</v>
      </c>
      <c r="G50" s="13" t="s">
        <v>330</v>
      </c>
      <c r="H50" t="s">
        <v>91</v>
      </c>
      <c r="I50">
        <v>0.23400000000000001</v>
      </c>
      <c r="J50">
        <v>0</v>
      </c>
      <c r="K50">
        <v>2.8358342136926399E-2</v>
      </c>
      <c r="L50">
        <v>1.7509999999999999</v>
      </c>
      <c r="M50" s="69">
        <f>L50/0.007</f>
        <v>250.14285714285711</v>
      </c>
      <c r="N50" t="s">
        <v>333</v>
      </c>
      <c r="O50" t="s">
        <v>334</v>
      </c>
    </row>
    <row r="51" spans="1:15" x14ac:dyDescent="0.25">
      <c r="A51" t="s">
        <v>48</v>
      </c>
      <c r="B51" t="s">
        <v>46</v>
      </c>
      <c r="C51" t="s">
        <v>311</v>
      </c>
      <c r="D51" t="s">
        <v>322</v>
      </c>
      <c r="E51" t="s">
        <v>89</v>
      </c>
      <c r="F51" t="s">
        <v>317</v>
      </c>
      <c r="G51" s="13" t="s">
        <v>330</v>
      </c>
      <c r="H51" t="s">
        <v>91</v>
      </c>
      <c r="I51">
        <v>0.23400000000000001</v>
      </c>
      <c r="J51">
        <v>0</v>
      </c>
      <c r="K51">
        <v>2.8358342136926399E-2</v>
      </c>
      <c r="L51">
        <v>0.78400000000000003</v>
      </c>
      <c r="M51" s="69">
        <f>L51/0.007</f>
        <v>112</v>
      </c>
      <c r="N51" t="s">
        <v>333</v>
      </c>
      <c r="O51" t="s">
        <v>334</v>
      </c>
    </row>
    <row r="52" spans="1:15" x14ac:dyDescent="0.25">
      <c r="A52" t="s">
        <v>48</v>
      </c>
      <c r="B52" t="s">
        <v>46</v>
      </c>
      <c r="C52" t="s">
        <v>311</v>
      </c>
      <c r="D52" t="s">
        <v>322</v>
      </c>
      <c r="E52" t="s">
        <v>89</v>
      </c>
      <c r="F52" t="s">
        <v>318</v>
      </c>
      <c r="G52" s="13" t="s">
        <v>330</v>
      </c>
      <c r="H52" t="s">
        <v>91</v>
      </c>
      <c r="I52">
        <v>0.23400000000000001</v>
      </c>
      <c r="J52">
        <v>0</v>
      </c>
      <c r="K52">
        <v>2.8358342136926399E-2</v>
      </c>
      <c r="L52">
        <v>0.70299999999999996</v>
      </c>
      <c r="M52" s="69">
        <f>L52/0.007</f>
        <v>100.42857142857142</v>
      </c>
      <c r="N52" t="s">
        <v>333</v>
      </c>
      <c r="O52" t="s">
        <v>334</v>
      </c>
    </row>
    <row r="53" spans="1:15" x14ac:dyDescent="0.25">
      <c r="A53" t="s">
        <v>37</v>
      </c>
      <c r="B53" t="s">
        <v>46</v>
      </c>
      <c r="C53" t="s">
        <v>311</v>
      </c>
      <c r="D53" t="s">
        <v>320</v>
      </c>
      <c r="E53" t="s">
        <v>89</v>
      </c>
      <c r="F53" t="s">
        <v>316</v>
      </c>
      <c r="G53" s="13" t="s">
        <v>308</v>
      </c>
      <c r="H53" t="s">
        <v>91</v>
      </c>
      <c r="I53">
        <v>0.23400000000000001</v>
      </c>
      <c r="J53">
        <v>0</v>
      </c>
      <c r="K53">
        <v>2.8358342136926399E-2</v>
      </c>
      <c r="L53">
        <v>0.24099999999999999</v>
      </c>
      <c r="M53" s="69">
        <f>L53/0.007</f>
        <v>34.428571428571423</v>
      </c>
      <c r="N53" t="s">
        <v>333</v>
      </c>
      <c r="O53" t="s">
        <v>334</v>
      </c>
    </row>
    <row r="54" spans="1:15" x14ac:dyDescent="0.25">
      <c r="A54" t="s">
        <v>37</v>
      </c>
      <c r="B54" t="s">
        <v>46</v>
      </c>
      <c r="C54" t="s">
        <v>311</v>
      </c>
      <c r="D54" t="s">
        <v>320</v>
      </c>
      <c r="E54" t="s">
        <v>89</v>
      </c>
      <c r="F54" t="s">
        <v>317</v>
      </c>
      <c r="G54" s="13" t="s">
        <v>308</v>
      </c>
      <c r="H54" t="s">
        <v>91</v>
      </c>
      <c r="I54">
        <v>0.23400000000000001</v>
      </c>
      <c r="J54">
        <v>0</v>
      </c>
      <c r="K54">
        <v>2.8358342136926399E-2</v>
      </c>
      <c r="L54" s="66">
        <v>8.5000000000000006E-2</v>
      </c>
      <c r="M54" s="69">
        <f>L54/0.007</f>
        <v>12.142857142857144</v>
      </c>
      <c r="N54" t="s">
        <v>333</v>
      </c>
      <c r="O54" t="s">
        <v>334</v>
      </c>
    </row>
    <row r="55" spans="1:15" x14ac:dyDescent="0.25">
      <c r="A55" t="s">
        <v>37</v>
      </c>
      <c r="B55" t="s">
        <v>46</v>
      </c>
      <c r="C55" t="s">
        <v>311</v>
      </c>
      <c r="D55" t="s">
        <v>320</v>
      </c>
      <c r="E55" t="s">
        <v>89</v>
      </c>
      <c r="F55" t="s">
        <v>318</v>
      </c>
      <c r="G55" s="13" t="s">
        <v>308</v>
      </c>
      <c r="H55" t="s">
        <v>91</v>
      </c>
      <c r="I55">
        <v>0.23400000000000001</v>
      </c>
      <c r="J55">
        <v>0</v>
      </c>
      <c r="K55">
        <v>2.8358342136926399E-2</v>
      </c>
      <c r="L55">
        <v>8.5999999999999993E-2</v>
      </c>
      <c r="M55" s="69">
        <f t="shared" ref="M55:M58" si="6">L55/0.007</f>
        <v>12.285714285714285</v>
      </c>
      <c r="N55" t="s">
        <v>333</v>
      </c>
      <c r="O55" t="s">
        <v>334</v>
      </c>
    </row>
    <row r="56" spans="1:15" x14ac:dyDescent="0.25">
      <c r="A56" t="s">
        <v>36</v>
      </c>
      <c r="B56" t="s">
        <v>46</v>
      </c>
      <c r="C56" t="s">
        <v>311</v>
      </c>
      <c r="D56" t="s">
        <v>320</v>
      </c>
      <c r="E56" t="s">
        <v>89</v>
      </c>
      <c r="F56" t="s">
        <v>316</v>
      </c>
      <c r="G56" s="13" t="s">
        <v>308</v>
      </c>
      <c r="H56" t="s">
        <v>91</v>
      </c>
      <c r="I56">
        <v>0.23400000000000001</v>
      </c>
      <c r="J56">
        <v>0</v>
      </c>
      <c r="K56">
        <v>2.8358342136926399E-2</v>
      </c>
      <c r="L56">
        <v>0.24099999999999999</v>
      </c>
      <c r="M56" s="69">
        <f t="shared" si="6"/>
        <v>34.428571428571423</v>
      </c>
      <c r="N56" t="s">
        <v>333</v>
      </c>
      <c r="O56" t="s">
        <v>334</v>
      </c>
    </row>
    <row r="57" spans="1:15" x14ac:dyDescent="0.25">
      <c r="A57" t="s">
        <v>36</v>
      </c>
      <c r="B57" t="s">
        <v>46</v>
      </c>
      <c r="C57" t="s">
        <v>311</v>
      </c>
      <c r="D57" t="s">
        <v>320</v>
      </c>
      <c r="E57" t="s">
        <v>89</v>
      </c>
      <c r="F57" t="s">
        <v>317</v>
      </c>
      <c r="G57" s="13" t="s">
        <v>308</v>
      </c>
      <c r="H57" t="s">
        <v>91</v>
      </c>
      <c r="I57">
        <v>0.23400000000000001</v>
      </c>
      <c r="J57">
        <v>0</v>
      </c>
      <c r="K57">
        <v>2.8358342136926399E-2</v>
      </c>
      <c r="L57" s="66">
        <v>8.5000000000000006E-2</v>
      </c>
      <c r="M57" s="69">
        <f t="shared" si="6"/>
        <v>12.142857142857144</v>
      </c>
      <c r="N57" t="s">
        <v>333</v>
      </c>
      <c r="O57" t="s">
        <v>334</v>
      </c>
    </row>
    <row r="58" spans="1:15" x14ac:dyDescent="0.25">
      <c r="A58" t="s">
        <v>36</v>
      </c>
      <c r="B58" t="s">
        <v>46</v>
      </c>
      <c r="C58" t="s">
        <v>311</v>
      </c>
      <c r="D58" t="s">
        <v>320</v>
      </c>
      <c r="E58" t="s">
        <v>89</v>
      </c>
      <c r="F58" t="s">
        <v>318</v>
      </c>
      <c r="G58" s="13" t="s">
        <v>308</v>
      </c>
      <c r="H58" t="s">
        <v>91</v>
      </c>
      <c r="I58">
        <v>0.23400000000000001</v>
      </c>
      <c r="J58">
        <v>0</v>
      </c>
      <c r="K58">
        <v>2.8358342136926399E-2</v>
      </c>
      <c r="L58">
        <v>8.5999999999999993E-2</v>
      </c>
      <c r="M58" s="69">
        <f t="shared" si="6"/>
        <v>12.285714285714285</v>
      </c>
      <c r="N58" t="s">
        <v>333</v>
      </c>
      <c r="O58" t="s">
        <v>334</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75" x14ac:dyDescent="0.25"/>
  <cols>
    <col min="1" max="1" width="20.625" bestFit="1" customWidth="1"/>
    <col min="2" max="2" width="21.875" bestFit="1" customWidth="1"/>
    <col min="3" max="3" width="13" bestFit="1" customWidth="1"/>
    <col min="4" max="4" width="49.75" bestFit="1" customWidth="1"/>
    <col min="5" max="5" width="9.875" bestFit="1" customWidth="1"/>
    <col min="6" max="6" width="7.25" bestFit="1" customWidth="1"/>
    <col min="7" max="7" width="11.375" bestFit="1" customWidth="1"/>
    <col min="8" max="8" width="13.125" bestFit="1" customWidth="1"/>
    <col min="9" max="9" width="14.75" bestFit="1" customWidth="1"/>
    <col min="10" max="10" width="18.25" bestFit="1" customWidth="1"/>
    <col min="11" max="11" width="5.5" bestFit="1" customWidth="1"/>
    <col min="13" max="13" width="56.5" bestFit="1" customWidth="1"/>
    <col min="14" max="14" width="9.875" bestFit="1" customWidth="1"/>
    <col min="15" max="15" width="7.25" bestFit="1" customWidth="1"/>
    <col min="16" max="16" width="11.375" bestFit="1" customWidth="1"/>
    <col min="17" max="17" width="13.125" bestFit="1" customWidth="1"/>
    <col min="18" max="18" width="14.75" bestFit="1" customWidth="1"/>
    <col min="19" max="19" width="18.25" bestFit="1" customWidth="1"/>
    <col min="20" max="20" width="5.5" bestFit="1" customWidth="1"/>
    <col min="21" max="21" width="5" bestFit="1" customWidth="1"/>
  </cols>
  <sheetData>
    <row r="1" spans="1:21" x14ac:dyDescent="0.25">
      <c r="A1" t="s">
        <v>0</v>
      </c>
      <c r="B1" t="s">
        <v>1</v>
      </c>
      <c r="C1" t="s">
        <v>309</v>
      </c>
      <c r="D1" t="s">
        <v>314</v>
      </c>
      <c r="E1" t="s">
        <v>380</v>
      </c>
      <c r="F1" t="s">
        <v>381</v>
      </c>
      <c r="G1" t="s">
        <v>386</v>
      </c>
      <c r="H1" t="s">
        <v>385</v>
      </c>
      <c r="I1" t="s">
        <v>384</v>
      </c>
      <c r="J1" t="s">
        <v>383</v>
      </c>
      <c r="K1" t="s">
        <v>382</v>
      </c>
      <c r="M1" s="13"/>
      <c r="N1" s="13"/>
      <c r="O1" s="13"/>
      <c r="P1" s="13"/>
      <c r="Q1" s="13"/>
      <c r="R1" s="13"/>
      <c r="S1" s="13"/>
      <c r="T1" s="13"/>
      <c r="U1" s="13"/>
    </row>
    <row r="2" spans="1:21" x14ac:dyDescent="0.25">
      <c r="A2" t="s">
        <v>11</v>
      </c>
      <c r="B2" t="s">
        <v>12</v>
      </c>
      <c r="C2" t="s">
        <v>310</v>
      </c>
      <c r="D2" t="s">
        <v>315</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25">
      <c r="A3" t="s">
        <v>22</v>
      </c>
      <c r="B3" t="s">
        <v>12</v>
      </c>
      <c r="C3" t="s">
        <v>310</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25">
      <c r="A4" t="s">
        <v>34</v>
      </c>
      <c r="B4" t="s">
        <v>12</v>
      </c>
      <c r="C4" t="s">
        <v>310</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25">
      <c r="A5" t="s">
        <v>36</v>
      </c>
      <c r="B5" t="s">
        <v>12</v>
      </c>
      <c r="C5" t="s">
        <v>310</v>
      </c>
      <c r="D5" t="s">
        <v>319</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25">
      <c r="A6" t="s">
        <v>37</v>
      </c>
      <c r="B6" t="s">
        <v>12</v>
      </c>
      <c r="C6" t="s">
        <v>310</v>
      </c>
      <c r="D6" t="s">
        <v>319</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25">
      <c r="A7" t="s">
        <v>43</v>
      </c>
      <c r="B7" t="s">
        <v>12</v>
      </c>
      <c r="C7" t="s">
        <v>310</v>
      </c>
      <c r="D7" t="s">
        <v>319</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25">
      <c r="A8" t="s">
        <v>42</v>
      </c>
      <c r="B8" t="s">
        <v>12</v>
      </c>
      <c r="C8" t="s">
        <v>310</v>
      </c>
      <c r="D8" t="s">
        <v>319</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25">
      <c r="A9" t="s">
        <v>11</v>
      </c>
      <c r="B9" t="s">
        <v>19</v>
      </c>
      <c r="C9" t="s">
        <v>311</v>
      </c>
      <c r="D9" t="s">
        <v>321</v>
      </c>
      <c r="E9" s="71">
        <v>0</v>
      </c>
      <c r="F9" s="71">
        <v>0</v>
      </c>
      <c r="G9" s="71">
        <v>0</v>
      </c>
      <c r="H9" s="71">
        <v>0.40625</v>
      </c>
      <c r="I9" s="71">
        <v>0.328125</v>
      </c>
      <c r="J9" s="71">
        <v>0.265625</v>
      </c>
      <c r="K9" s="71">
        <v>0</v>
      </c>
      <c r="M9" s="13"/>
      <c r="N9" s="13"/>
      <c r="O9" s="13"/>
      <c r="P9" s="13"/>
      <c r="Q9" s="13"/>
      <c r="R9" s="13"/>
      <c r="S9" s="13"/>
      <c r="T9" s="13"/>
      <c r="U9" s="13"/>
    </row>
    <row r="10" spans="1:21" x14ac:dyDescent="0.25">
      <c r="A10" t="s">
        <v>40</v>
      </c>
      <c r="B10" t="s">
        <v>19</v>
      </c>
      <c r="C10" t="s">
        <v>311</v>
      </c>
      <c r="D10" t="s">
        <v>321</v>
      </c>
      <c r="E10" s="40">
        <v>0</v>
      </c>
      <c r="F10" s="40">
        <v>0</v>
      </c>
      <c r="G10" s="40">
        <v>0</v>
      </c>
      <c r="H10" s="40">
        <v>0.40625</v>
      </c>
      <c r="I10" s="40">
        <v>0.328125</v>
      </c>
      <c r="J10" s="40">
        <v>0.265625</v>
      </c>
      <c r="K10" s="40">
        <v>0</v>
      </c>
      <c r="M10" s="13"/>
      <c r="N10" s="13"/>
      <c r="O10" s="13"/>
      <c r="P10" s="13"/>
      <c r="Q10" s="13"/>
      <c r="R10" s="13"/>
      <c r="S10" s="13"/>
      <c r="T10" s="13"/>
      <c r="U10" s="13"/>
    </row>
    <row r="11" spans="1:21" x14ac:dyDescent="0.25">
      <c r="A11" t="s">
        <v>37</v>
      </c>
      <c r="B11" t="s">
        <v>19</v>
      </c>
      <c r="C11" t="s">
        <v>311</v>
      </c>
      <c r="D11" t="s">
        <v>320</v>
      </c>
      <c r="E11" s="40">
        <v>0.5714285714285714</v>
      </c>
      <c r="F11" s="40">
        <v>0</v>
      </c>
      <c r="G11" s="40">
        <v>0</v>
      </c>
      <c r="H11" s="40">
        <v>0.14285714285714285</v>
      </c>
      <c r="I11" s="40">
        <v>0</v>
      </c>
      <c r="J11" s="40">
        <v>0.2857142857142857</v>
      </c>
      <c r="K11" s="40">
        <v>0</v>
      </c>
      <c r="M11" s="72"/>
    </row>
    <row r="12" spans="1:21" x14ac:dyDescent="0.25">
      <c r="A12" t="s">
        <v>36</v>
      </c>
      <c r="B12" t="s">
        <v>19</v>
      </c>
      <c r="C12" t="s">
        <v>311</v>
      </c>
      <c r="D12" t="s">
        <v>320</v>
      </c>
      <c r="E12" s="40">
        <v>0.5714285714285714</v>
      </c>
      <c r="F12" s="40">
        <v>0</v>
      </c>
      <c r="G12" s="40">
        <v>0</v>
      </c>
      <c r="H12" s="40">
        <v>0.14285714285714285</v>
      </c>
      <c r="I12" s="40">
        <v>0</v>
      </c>
      <c r="J12" s="40">
        <v>0.2857142857142857</v>
      </c>
      <c r="K12" s="40">
        <v>0</v>
      </c>
    </row>
    <row r="13" spans="1:21" x14ac:dyDescent="0.25">
      <c r="A13" t="s">
        <v>43</v>
      </c>
      <c r="B13" t="s">
        <v>19</v>
      </c>
      <c r="C13" t="s">
        <v>311</v>
      </c>
      <c r="D13" t="s">
        <v>321</v>
      </c>
      <c r="E13" s="40">
        <v>0</v>
      </c>
      <c r="F13" s="40">
        <v>0</v>
      </c>
      <c r="G13" s="40">
        <v>0</v>
      </c>
      <c r="H13" s="40">
        <v>0.40625</v>
      </c>
      <c r="I13" s="40">
        <v>0.328125</v>
      </c>
      <c r="J13" s="40">
        <v>0.265625</v>
      </c>
      <c r="K13" s="40">
        <v>0</v>
      </c>
    </row>
    <row r="14" spans="1:21" x14ac:dyDescent="0.25">
      <c r="A14" t="s">
        <v>42</v>
      </c>
      <c r="B14" t="s">
        <v>19</v>
      </c>
      <c r="C14" t="s">
        <v>311</v>
      </c>
      <c r="D14" t="s">
        <v>321</v>
      </c>
      <c r="E14" s="40">
        <v>0</v>
      </c>
      <c r="F14" s="40">
        <v>0</v>
      </c>
      <c r="G14" s="40">
        <v>0</v>
      </c>
      <c r="H14" s="40">
        <v>0.40625</v>
      </c>
      <c r="I14" s="40">
        <v>0.328125</v>
      </c>
      <c r="J14" s="40">
        <v>0.265625</v>
      </c>
      <c r="K14" s="40">
        <v>0</v>
      </c>
    </row>
    <row r="15" spans="1:21" x14ac:dyDescent="0.25">
      <c r="A15" t="s">
        <v>43</v>
      </c>
      <c r="B15" t="s">
        <v>38</v>
      </c>
      <c r="C15" t="s">
        <v>311</v>
      </c>
      <c r="D15" t="s">
        <v>376</v>
      </c>
      <c r="E15" s="71">
        <v>0</v>
      </c>
      <c r="F15" s="71">
        <v>0</v>
      </c>
      <c r="G15" s="71">
        <v>0</v>
      </c>
      <c r="H15" s="71">
        <v>4.7619047619047616E-2</v>
      </c>
      <c r="I15" s="71">
        <v>0</v>
      </c>
      <c r="J15" s="71">
        <v>0.95238095238095233</v>
      </c>
      <c r="K15" s="71">
        <v>0</v>
      </c>
    </row>
    <row r="16" spans="1:21" x14ac:dyDescent="0.25">
      <c r="A16" t="s">
        <v>42</v>
      </c>
      <c r="B16" t="s">
        <v>38</v>
      </c>
      <c r="C16" t="s">
        <v>311</v>
      </c>
      <c r="D16" t="s">
        <v>376</v>
      </c>
      <c r="E16" s="40">
        <v>0</v>
      </c>
      <c r="F16" s="40">
        <v>0</v>
      </c>
      <c r="G16" s="40">
        <v>0</v>
      </c>
      <c r="H16" s="40">
        <v>4.7619047619047616E-2</v>
      </c>
      <c r="I16" s="40">
        <v>0</v>
      </c>
      <c r="J16" s="40">
        <v>0.95238095238095233</v>
      </c>
      <c r="K16" s="40">
        <v>0</v>
      </c>
    </row>
    <row r="17" spans="1:11" x14ac:dyDescent="0.25">
      <c r="A17" t="s">
        <v>48</v>
      </c>
      <c r="B17" t="s">
        <v>46</v>
      </c>
      <c r="C17" t="s">
        <v>311</v>
      </c>
      <c r="D17" t="s">
        <v>322</v>
      </c>
      <c r="E17" s="71">
        <v>0.12209302325581395</v>
      </c>
      <c r="F17" s="71">
        <v>0</v>
      </c>
      <c r="G17" s="71">
        <v>0</v>
      </c>
      <c r="H17" s="71">
        <v>0.12790697674418605</v>
      </c>
      <c r="I17" s="71">
        <v>0.27325581395348836</v>
      </c>
      <c r="J17" s="71">
        <v>0.47093023255813954</v>
      </c>
      <c r="K17" s="71">
        <v>5.8139534883720929E-3</v>
      </c>
    </row>
    <row r="18" spans="1:11" x14ac:dyDescent="0.25">
      <c r="A18" t="s">
        <v>37</v>
      </c>
      <c r="B18" t="s">
        <v>46</v>
      </c>
      <c r="C18" t="s">
        <v>311</v>
      </c>
      <c r="D18" t="s">
        <v>320</v>
      </c>
      <c r="E18" s="40">
        <v>0.5714285714285714</v>
      </c>
      <c r="F18" s="40">
        <v>0</v>
      </c>
      <c r="G18" s="40">
        <v>0</v>
      </c>
      <c r="H18" s="40">
        <v>0.14285714285714285</v>
      </c>
      <c r="I18" s="40">
        <v>0</v>
      </c>
      <c r="J18" s="40">
        <v>0.2857142857142857</v>
      </c>
      <c r="K18" s="40">
        <v>0</v>
      </c>
    </row>
    <row r="19" spans="1:11" x14ac:dyDescent="0.2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344</v>
      </c>
      <c r="D2" t="s">
        <v>348</v>
      </c>
      <c r="E2" s="69">
        <f>34752*1000000/126832800000</f>
        <v>0.27399852404109976</v>
      </c>
      <c r="F2" t="s">
        <v>347</v>
      </c>
      <c r="G2" s="67" t="s">
        <v>346</v>
      </c>
    </row>
    <row r="3" spans="1:7" x14ac:dyDescent="0.25">
      <c r="A3" s="55" t="s">
        <v>19</v>
      </c>
      <c r="B3" s="55" t="s">
        <v>160</v>
      </c>
      <c r="C3" s="55" t="s">
        <v>345</v>
      </c>
      <c r="D3" t="s">
        <v>350</v>
      </c>
      <c r="E3" s="69">
        <f>343*1000000/126832800000</f>
        <v>2.7043477712389856E-3</v>
      </c>
      <c r="F3" t="s">
        <v>349</v>
      </c>
      <c r="G3" s="67" t="s">
        <v>346</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2024-03-01T22:29:04Z</dcterms:modified>
  <cp:category/>
  <cp:contentStatus/>
</cp:coreProperties>
</file>