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E1C4F415-2480-4E46-9779-68B62ADE20BE}" xr6:coauthVersionLast="47" xr6:coauthVersionMax="47" xr10:uidLastSave="{00000000-0000-0000-0000-000000000000}"/>
  <bookViews>
    <workbookView xWindow="0" yWindow="880" windowWidth="36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5" i="3" l="1"/>
  <c r="AA5" i="3"/>
  <c r="B3" i="6"/>
  <c r="AA14" i="3"/>
  <c r="AA13" i="3"/>
  <c r="G13" i="3" s="1"/>
  <c r="H13" i="3" s="1"/>
  <c r="AA11" i="3"/>
  <c r="G11" i="3" s="1"/>
  <c r="H11" i="3" s="1"/>
  <c r="AA3" i="3"/>
  <c r="G3" i="3" s="1"/>
  <c r="H3" i="3" s="1"/>
  <c r="E39" i="1"/>
  <c r="E40" i="1"/>
  <c r="E41" i="1"/>
  <c r="E42" i="1"/>
  <c r="E43" i="1"/>
  <c r="E44" i="1"/>
  <c r="E45" i="1"/>
  <c r="E46" i="1"/>
  <c r="E47" i="1"/>
  <c r="E48" i="1"/>
  <c r="E49" i="1"/>
  <c r="E50" i="1"/>
  <c r="E51" i="1"/>
  <c r="E52" i="1"/>
  <c r="E53" i="1"/>
  <c r="E54" i="1"/>
  <c r="E55" i="1"/>
  <c r="E56" i="1"/>
  <c r="E38" i="1"/>
  <c r="D39" i="1"/>
  <c r="D40" i="1"/>
  <c r="D41" i="1"/>
  <c r="D42" i="1"/>
  <c r="D43" i="1"/>
  <c r="D44" i="1"/>
  <c r="D45" i="1"/>
  <c r="D46" i="1"/>
  <c r="D47" i="1"/>
  <c r="D48" i="1"/>
  <c r="D49" i="1"/>
  <c r="D50" i="1"/>
  <c r="D51" i="1"/>
  <c r="D52" i="1"/>
  <c r="D53" i="1"/>
  <c r="D54" i="1"/>
  <c r="D55" i="1"/>
  <c r="D56" i="1"/>
  <c r="D38" i="1"/>
  <c r="AA18" i="3"/>
  <c r="AA19" i="3"/>
  <c r="AA20" i="3"/>
  <c r="AA12" i="3"/>
  <c r="G12" i="3" s="1"/>
  <c r="AA4" i="3"/>
  <c r="G4" i="3" s="1"/>
  <c r="H4" i="3" s="1"/>
  <c r="AA6" i="3"/>
  <c r="AA7" i="3"/>
  <c r="G7" i="3" s="1"/>
  <c r="H7" i="3" s="1"/>
  <c r="AA8" i="3"/>
  <c r="G8" i="3" s="1"/>
  <c r="AA9" i="3"/>
  <c r="D16" i="2"/>
  <c r="D15" i="2"/>
  <c r="E15" i="2"/>
  <c r="F15" i="2"/>
  <c r="C15" i="2"/>
  <c r="C13" i="2"/>
  <c r="D13" i="2"/>
  <c r="E13" i="2"/>
  <c r="F13" i="2"/>
  <c r="C3" i="2"/>
  <c r="H2" i="2"/>
  <c r="H12" i="3" l="1"/>
  <c r="G5" i="3"/>
  <c r="H5" i="3" s="1"/>
  <c r="G14" i="3"/>
  <c r="H14" i="3"/>
  <c r="I14" i="3" s="1"/>
  <c r="J14" i="3" s="1"/>
  <c r="K14" i="3" s="1"/>
  <c r="L14" i="3" s="1"/>
  <c r="M14" i="3" s="1"/>
  <c r="N14" i="3" s="1"/>
  <c r="O14" i="3" s="1"/>
  <c r="P14" i="3" s="1"/>
  <c r="Q14" i="3" s="1"/>
  <c r="R14" i="3" s="1"/>
  <c r="S14" i="3" s="1"/>
  <c r="T14" i="3" s="1"/>
  <c r="U14" i="3" s="1"/>
  <c r="V14" i="3" s="1"/>
  <c r="W14" i="3" s="1"/>
  <c r="X14" i="3" s="1"/>
  <c r="Y14" i="3" s="1"/>
  <c r="Z14" i="3" s="1"/>
  <c r="G9" i="3"/>
  <c r="H9" i="3" s="1"/>
  <c r="I9" i="3" s="1"/>
  <c r="J9" i="3" s="1"/>
  <c r="K9" i="3" s="1"/>
  <c r="L9" i="3" s="1"/>
  <c r="M9" i="3" s="1"/>
  <c r="N9" i="3" s="1"/>
  <c r="O9" i="3" s="1"/>
  <c r="P9" i="3" s="1"/>
  <c r="Q9" i="3" s="1"/>
  <c r="R9" i="3" s="1"/>
  <c r="S9" i="3" s="1"/>
  <c r="T9" i="3" s="1"/>
  <c r="U9" i="3" s="1"/>
  <c r="V9" i="3" s="1"/>
  <c r="W9" i="3" s="1"/>
  <c r="X9" i="3" s="1"/>
  <c r="Y9" i="3" s="1"/>
  <c r="Z9" i="3" s="1"/>
  <c r="H8" i="3"/>
  <c r="G6" i="3"/>
  <c r="H6" i="3" s="1"/>
  <c r="C4" i="2"/>
  <c r="D4" i="2" s="1"/>
  <c r="C16" i="2" l="1"/>
  <c r="B5" i="6"/>
  <c r="B2" i="6"/>
  <c r="G18" i="3"/>
  <c r="AA17" i="3"/>
  <c r="AA16" i="3"/>
  <c r="G16" i="3" s="1"/>
  <c r="H16" i="3" s="1"/>
  <c r="G15" i="3"/>
  <c r="H15" i="3" s="1"/>
  <c r="C9" i="2"/>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<sst xmlns="http://schemas.openxmlformats.org/spreadsheetml/2006/main" count="251" uniqueCount="102">
  <si>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</si>
  <si>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</si>
  <si>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</si>
  <si>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</si>
  <si>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</si>
  <si>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</si>
  <si>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</si>
  <si>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</si>
  <si>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</si>
  <si>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</si>
  <si>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</si>
  <si>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</si>
  <si>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</si>
  <si>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</si>
  <si>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</si>
  <si>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</si>
  <si>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</si>
  <si>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</si>
  <si>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</si>
  <si>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</si>
  <si>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</si>
  <si>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</si>
  <si>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</si>
  <si>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</si>
  <si>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</si>
  <si>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</si>
  <si>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</si>
  <si>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</si>
  <si>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</si>
  <si>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</si>
  <si>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</si>
  <si>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</si>
  <si>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</si>
  <si>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</si>
  <si>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</si>
  <si>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</si>
  <si>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</si>
  <si>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</si>
  <si>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</si>
  <si>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</si>
  <si>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</si>
  <si>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</si>
  <si>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</si>
  <si>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</si>
  <si>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</si>
  <si>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</si>
  <si>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</si>
  <si>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</si>
  <si>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</si>
  <si>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</si>
  <si>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</si>
  <si>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</si>
  <si>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</si>
  <si>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</si>
  <si>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</si>
  <si>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</si>
  <si>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</si>
  <si>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</si>
  <si>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</si>
  <si>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</si>
  <si>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</si>
  <si>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</si>
  <si>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</si>
  <si>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</si>
  <si>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</si>
  <si>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</si>
  <si>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</si>
  <si>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</si>
  <si>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</si>
  <si>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</si>
  <si>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</si>
  <si>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</si>
  <si>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</si>
  <si>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</si>
  <si>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</si>
  <si>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</si>
  <si>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</si>
  <si>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</si>
  <si>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</si>
  <si>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</si>
  <si>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</si>
  <si>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</si>
  <si>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</si>
  <si>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</si>
  <si>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</si>
  <si>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</si>
  <si>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</si>
  <si>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</si>
  <si>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</si>
  <si>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</si>
  <si>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</si>
  <si>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</si>
  <si>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</si>
  <si>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</si>
  <si>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</si>
  <si>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</si>
  <si>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Original Proportional</t>
  </si>
  <si>
    <t>Proportional x 1.5</t>
  </si>
  <si>
    <t>Proportional x 0.5</t>
  </si>
  <si>
    <t>Proportional x 0.5 Portfolio</t>
  </si>
  <si>
    <t xml:space="preserve">The 0.5x Proportional portfolio reflects a buildout of energy resources in the SJV consistent with the idea that the SJV contributes to the State's energy goals proportional to its resources, but scaled to half. That proportionality is defined differently for each feedstock to commodity pathway and should be thought of as a guiding principle rather than a strict rule. </t>
  </si>
  <si>
    <t>Animal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</si>
</sst>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56"/>
  <sheetViews>
    <sheetView zoomScale="133" workbookViewId="0">
      <selection activeCell="C8" sqref="C8:C2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7" t="s">
        <v>42</v>
      </c>
      <c r="B2" s="27"/>
      <c r="C2" s="27"/>
      <c r="D2" s="27" t="s">
        <v>41</v>
      </c>
      <c r="E2" s="27"/>
      <c r="F2" s="27"/>
    </row>
    <row r="3" spans="1:9" ht="84" customHeight="1" x14ac:dyDescent="0.2">
      <c r="A3" s="17" t="s">
        <v>88</v>
      </c>
      <c r="B3" s="28" t="s">
        <v>99</v>
      </c>
      <c r="C3" s="28"/>
      <c r="D3" s="29" t="s">
        <v>100</v>
      </c>
      <c r="E3" s="29"/>
      <c r="F3" s="29"/>
      <c r="G3" s="29" t="s">
        <v>94</v>
      </c>
      <c r="H3" s="29"/>
      <c r="I3" s="29"/>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13.3</v>
      </c>
      <c r="D8" s="13">
        <v>26.6</v>
      </c>
      <c r="E8" t="s">
        <v>25</v>
      </c>
      <c r="F8" t="s">
        <v>26</v>
      </c>
    </row>
    <row r="9" spans="1:9" x14ac:dyDescent="0.2">
      <c r="A9" t="s">
        <v>1</v>
      </c>
      <c r="B9" t="s">
        <v>2</v>
      </c>
      <c r="C9" s="11">
        <v>0.27500000000000002</v>
      </c>
      <c r="D9" s="14">
        <v>0.55000000000000004</v>
      </c>
      <c r="E9" t="s">
        <v>25</v>
      </c>
      <c r="F9" t="s">
        <v>27</v>
      </c>
    </row>
    <row r="10" spans="1:9" x14ac:dyDescent="0.2">
      <c r="A10" t="s">
        <v>1</v>
      </c>
      <c r="B10" t="s">
        <v>3</v>
      </c>
      <c r="C10" s="11">
        <v>7.4</v>
      </c>
      <c r="D10" s="13">
        <v>14.8</v>
      </c>
      <c r="E10" t="s">
        <v>25</v>
      </c>
      <c r="F10" t="s">
        <v>28</v>
      </c>
    </row>
    <row r="11" spans="1:9" x14ac:dyDescent="0.2">
      <c r="A11" t="s">
        <v>1</v>
      </c>
      <c r="B11" t="s">
        <v>4</v>
      </c>
      <c r="C11" s="11">
        <v>0.5</v>
      </c>
      <c r="D11" s="14">
        <v>1</v>
      </c>
      <c r="E11" t="s">
        <v>25</v>
      </c>
      <c r="F11" t="s">
        <v>29</v>
      </c>
    </row>
    <row r="12" spans="1:9" x14ac:dyDescent="0.2">
      <c r="A12" t="s">
        <v>1</v>
      </c>
      <c r="B12" t="s">
        <v>6</v>
      </c>
      <c r="C12" s="25">
        <v>1.0559006211180125E-2</v>
      </c>
      <c r="D12" s="14">
        <v>0.02</v>
      </c>
      <c r="E12" t="s">
        <v>25</v>
      </c>
      <c r="F12" t="s">
        <v>38</v>
      </c>
    </row>
    <row r="13" spans="1:9" x14ac:dyDescent="0.2">
      <c r="A13" t="s">
        <v>1</v>
      </c>
      <c r="B13" t="s">
        <v>5</v>
      </c>
      <c r="C13" s="25">
        <v>1.739130434782609E-3</v>
      </c>
      <c r="D13" s="13">
        <v>0.02</v>
      </c>
      <c r="E13" t="s">
        <v>25</v>
      </c>
      <c r="F13" t="s">
        <v>38</v>
      </c>
    </row>
    <row r="14" spans="1:9" x14ac:dyDescent="0.2">
      <c r="A14" t="s">
        <v>1</v>
      </c>
      <c r="B14" t="s">
        <v>11</v>
      </c>
      <c r="C14" s="25">
        <v>7.4534161490683237E-3</v>
      </c>
      <c r="D14" s="13"/>
    </row>
    <row r="15" spans="1:9" x14ac:dyDescent="0.2">
      <c r="A15" t="s">
        <v>1</v>
      </c>
      <c r="B15" t="s">
        <v>13</v>
      </c>
      <c r="C15" s="25">
        <v>2.4844720496894411E-4</v>
      </c>
      <c r="D15" s="14"/>
    </row>
    <row r="16" spans="1:9" x14ac:dyDescent="0.2">
      <c r="A16" t="s">
        <v>8</v>
      </c>
      <c r="B16" t="s">
        <v>0</v>
      </c>
      <c r="C16" s="21">
        <v>155000</v>
      </c>
      <c r="D16" s="16">
        <v>310000</v>
      </c>
      <c r="E16" t="s">
        <v>9</v>
      </c>
      <c r="F16" t="s">
        <v>30</v>
      </c>
    </row>
    <row r="17" spans="1:6" x14ac:dyDescent="0.2">
      <c r="A17" t="s">
        <v>8</v>
      </c>
      <c r="B17" t="s">
        <v>10</v>
      </c>
      <c r="C17" s="21">
        <v>5500</v>
      </c>
      <c r="D17" s="16">
        <v>11000</v>
      </c>
      <c r="E17" t="s">
        <v>9</v>
      </c>
      <c r="F17" t="s">
        <v>32</v>
      </c>
    </row>
    <row r="18" spans="1:6" x14ac:dyDescent="0.2">
      <c r="A18" t="s">
        <v>8</v>
      </c>
      <c r="B18" t="s">
        <v>6</v>
      </c>
      <c r="C18" s="26">
        <v>41927.434727666041</v>
      </c>
      <c r="D18" s="16">
        <v>70000</v>
      </c>
      <c r="E18" t="s">
        <v>9</v>
      </c>
      <c r="F18" t="s">
        <v>31</v>
      </c>
    </row>
    <row r="19" spans="1:6" x14ac:dyDescent="0.2">
      <c r="A19" t="s">
        <v>8</v>
      </c>
      <c r="B19" t="s">
        <v>5</v>
      </c>
      <c r="C19" s="26">
        <v>6905.6951316155837</v>
      </c>
      <c r="D19" s="16">
        <v>70000</v>
      </c>
      <c r="E19" t="s">
        <v>9</v>
      </c>
      <c r="F19" t="s">
        <v>31</v>
      </c>
    </row>
    <row r="20" spans="1:6" x14ac:dyDescent="0.2">
      <c r="A20" t="s">
        <v>8</v>
      </c>
      <c r="B20" t="s">
        <v>11</v>
      </c>
      <c r="C20" s="26">
        <v>19880.485767525541</v>
      </c>
      <c r="D20" s="16"/>
    </row>
    <row r="21" spans="1:6" x14ac:dyDescent="0.2">
      <c r="A21" t="s">
        <v>8</v>
      </c>
      <c r="B21" t="s">
        <v>13</v>
      </c>
      <c r="C21" s="26">
        <v>1286.3843731928289</v>
      </c>
      <c r="D21" s="16"/>
    </row>
    <row r="22" spans="1:6" x14ac:dyDescent="0.2">
      <c r="A22" t="s">
        <v>7</v>
      </c>
      <c r="B22" t="s">
        <v>11</v>
      </c>
      <c r="C22" s="11">
        <v>2.8846153846153846</v>
      </c>
      <c r="D22" s="13">
        <v>3</v>
      </c>
      <c r="E22" t="s">
        <v>12</v>
      </c>
      <c r="F22" t="s">
        <v>39</v>
      </c>
    </row>
    <row r="23" spans="1:6" x14ac:dyDescent="0.2">
      <c r="A23" t="s">
        <v>7</v>
      </c>
      <c r="B23" t="s">
        <v>13</v>
      </c>
      <c r="C23" s="11">
        <v>0.11538461538461539</v>
      </c>
      <c r="D23" s="13">
        <v>3</v>
      </c>
      <c r="E23" t="s">
        <v>12</v>
      </c>
      <c r="F23" t="s">
        <v>39</v>
      </c>
    </row>
    <row r="24" spans="1:6" x14ac:dyDescent="0.2">
      <c r="A24" t="s">
        <v>14</v>
      </c>
      <c r="B24" t="s">
        <v>6</v>
      </c>
      <c r="C24" s="11">
        <v>42.857142857142854</v>
      </c>
      <c r="D24" s="13">
        <v>50</v>
      </c>
      <c r="E24" t="s">
        <v>15</v>
      </c>
      <c r="F24" t="s">
        <v>40</v>
      </c>
    </row>
    <row r="25" spans="1:6" x14ac:dyDescent="0.2">
      <c r="A25" t="s">
        <v>14</v>
      </c>
      <c r="B25" t="s">
        <v>5</v>
      </c>
      <c r="C25" s="11">
        <v>7.1428571428571423</v>
      </c>
      <c r="D25" s="13">
        <v>50</v>
      </c>
      <c r="E25" t="s">
        <v>15</v>
      </c>
      <c r="F25" t="s">
        <v>40</v>
      </c>
    </row>
    <row r="26" spans="1:6" x14ac:dyDescent="0.2">
      <c r="A26" t="s">
        <v>14</v>
      </c>
      <c r="B26" t="s">
        <v>52</v>
      </c>
      <c r="C26" s="11">
        <v>2.5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5" x14ac:dyDescent="0.2">
      <c r="A33" s="5" t="s">
        <v>18</v>
      </c>
      <c r="B33" s="7">
        <f>SUM(B31:B32)</f>
        <v>1</v>
      </c>
    </row>
    <row r="35" spans="1:5" x14ac:dyDescent="0.2">
      <c r="A35" s="5" t="s">
        <v>22</v>
      </c>
    </row>
    <row r="37" spans="1:5" x14ac:dyDescent="0.2">
      <c r="C37" t="s">
        <v>96</v>
      </c>
      <c r="D37" t="s">
        <v>97</v>
      </c>
      <c r="E37" t="s">
        <v>98</v>
      </c>
    </row>
    <row r="38" spans="1:5" x14ac:dyDescent="0.2">
      <c r="C38">
        <v>26.6</v>
      </c>
      <c r="D38">
        <f>C38*1.5</f>
        <v>39.900000000000006</v>
      </c>
      <c r="E38">
        <f>C38*0.5</f>
        <v>13.3</v>
      </c>
    </row>
    <row r="39" spans="1:5" x14ac:dyDescent="0.2">
      <c r="C39">
        <v>0.55000000000000004</v>
      </c>
      <c r="D39">
        <f t="shared" ref="D39:D56" si="0">C39*1.5</f>
        <v>0.82500000000000007</v>
      </c>
      <c r="E39">
        <f t="shared" ref="E39:E56" si="1">C39*0.5</f>
        <v>0.27500000000000002</v>
      </c>
    </row>
    <row r="40" spans="1:5" x14ac:dyDescent="0.2">
      <c r="C40">
        <v>14.8</v>
      </c>
      <c r="D40">
        <f t="shared" si="0"/>
        <v>22.200000000000003</v>
      </c>
      <c r="E40">
        <f t="shared" si="1"/>
        <v>7.4</v>
      </c>
    </row>
    <row r="41" spans="1:5" x14ac:dyDescent="0.2">
      <c r="C41">
        <v>1</v>
      </c>
      <c r="D41">
        <f t="shared" si="0"/>
        <v>1.5</v>
      </c>
      <c r="E41">
        <f t="shared" si="1"/>
        <v>0.5</v>
      </c>
    </row>
    <row r="42" spans="1:5" x14ac:dyDescent="0.2">
      <c r="C42">
        <v>2.1118012422360249E-2</v>
      </c>
      <c r="D42">
        <f t="shared" si="0"/>
        <v>3.1677018633540374E-2</v>
      </c>
      <c r="E42">
        <f t="shared" si="1"/>
        <v>1.0559006211180125E-2</v>
      </c>
    </row>
    <row r="43" spans="1:5" x14ac:dyDescent="0.2">
      <c r="C43">
        <v>3.478260869565218E-3</v>
      </c>
      <c r="D43">
        <f t="shared" si="0"/>
        <v>5.2173913043478265E-3</v>
      </c>
      <c r="E43">
        <f t="shared" si="1"/>
        <v>1.739130434782609E-3</v>
      </c>
    </row>
    <row r="44" spans="1:5" x14ac:dyDescent="0.2">
      <c r="C44">
        <v>1.4906832298136647E-2</v>
      </c>
      <c r="D44">
        <f t="shared" si="0"/>
        <v>2.236024844720497E-2</v>
      </c>
      <c r="E44">
        <f t="shared" si="1"/>
        <v>7.4534161490683237E-3</v>
      </c>
    </row>
    <row r="45" spans="1:5" x14ac:dyDescent="0.2">
      <c r="C45">
        <v>4.9689440993788822E-4</v>
      </c>
      <c r="D45">
        <f t="shared" si="0"/>
        <v>7.4534161490683233E-4</v>
      </c>
      <c r="E45">
        <f t="shared" si="1"/>
        <v>2.4844720496894411E-4</v>
      </c>
    </row>
    <row r="46" spans="1:5" x14ac:dyDescent="0.2">
      <c r="C46">
        <v>310000</v>
      </c>
      <c r="D46">
        <f t="shared" si="0"/>
        <v>465000</v>
      </c>
      <c r="E46">
        <f t="shared" si="1"/>
        <v>155000</v>
      </c>
    </row>
    <row r="47" spans="1:5" x14ac:dyDescent="0.2">
      <c r="C47">
        <v>11000</v>
      </c>
      <c r="D47">
        <f t="shared" si="0"/>
        <v>16500</v>
      </c>
      <c r="E47">
        <f t="shared" si="1"/>
        <v>5500</v>
      </c>
    </row>
    <row r="48" spans="1:5" x14ac:dyDescent="0.2">
      <c r="C48">
        <v>83854.869455332082</v>
      </c>
      <c r="D48">
        <f t="shared" si="0"/>
        <v>125782.30418299812</v>
      </c>
      <c r="E48">
        <f t="shared" si="1"/>
        <v>41927.434727666041</v>
      </c>
    </row>
    <row r="49" spans="3:5" x14ac:dyDescent="0.2">
      <c r="C49">
        <v>13811.390263231167</v>
      </c>
      <c r="D49">
        <f t="shared" si="0"/>
        <v>20717.085394846752</v>
      </c>
      <c r="E49">
        <f t="shared" si="1"/>
        <v>6905.6951316155837</v>
      </c>
    </row>
    <row r="50" spans="3:5" x14ac:dyDescent="0.2">
      <c r="C50">
        <v>39760.971535051081</v>
      </c>
      <c r="D50">
        <f t="shared" si="0"/>
        <v>59641.457302576622</v>
      </c>
      <c r="E50">
        <f t="shared" si="1"/>
        <v>19880.485767525541</v>
      </c>
    </row>
    <row r="51" spans="3:5" x14ac:dyDescent="0.2">
      <c r="C51">
        <v>2572.7687463856578</v>
      </c>
      <c r="D51">
        <f t="shared" si="0"/>
        <v>3859.1531195784864</v>
      </c>
      <c r="E51">
        <f t="shared" si="1"/>
        <v>1286.3843731928289</v>
      </c>
    </row>
    <row r="52" spans="3:5" x14ac:dyDescent="0.2">
      <c r="C52">
        <v>5.7692307692307692</v>
      </c>
      <c r="D52">
        <f t="shared" si="0"/>
        <v>8.6538461538461533</v>
      </c>
      <c r="E52">
        <f t="shared" si="1"/>
        <v>2.8846153846153846</v>
      </c>
    </row>
    <row r="53" spans="3:5" x14ac:dyDescent="0.2">
      <c r="C53">
        <v>0.23076923076923078</v>
      </c>
      <c r="D53">
        <f t="shared" si="0"/>
        <v>0.34615384615384615</v>
      </c>
      <c r="E53">
        <f t="shared" si="1"/>
        <v>0.11538461538461539</v>
      </c>
    </row>
    <row r="54" spans="3:5" x14ac:dyDescent="0.2">
      <c r="C54">
        <v>85.714285714285708</v>
      </c>
      <c r="D54">
        <f t="shared" si="0"/>
        <v>128.57142857142856</v>
      </c>
      <c r="E54">
        <f t="shared" si="1"/>
        <v>42.857142857142854</v>
      </c>
    </row>
    <row r="55" spans="3:5" x14ac:dyDescent="0.2">
      <c r="C55">
        <v>14.285714285714285</v>
      </c>
      <c r="D55">
        <f t="shared" si="0"/>
        <v>21.428571428571427</v>
      </c>
      <c r="E55">
        <f t="shared" si="1"/>
        <v>7.1428571428571423</v>
      </c>
    </row>
    <row r="56" spans="3:5" x14ac:dyDescent="0.2">
      <c r="C56">
        <v>5</v>
      </c>
      <c r="D56">
        <f t="shared" si="0"/>
        <v>7.5</v>
      </c>
      <c r="E56">
        <f t="shared" si="1"/>
        <v>2.5</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B4" sqref="B4"/>
    </sheetView>
  </sheetViews>
  <sheetFormatPr baseColWidth="10" defaultRowHeight="16" x14ac:dyDescent="0.2"/>
  <cols>
    <col min="2" max="2" width="55.33203125" customWidth="1"/>
  </cols>
  <sheetData>
    <row r="1" spans="1:2" x14ac:dyDescent="0.2">
      <c r="A1" t="s">
        <v>89</v>
      </c>
      <c r="B1" t="s">
        <v>95</v>
      </c>
    </row>
    <row r="2" spans="1:2" x14ac:dyDescent="0.2">
      <c r="A2" t="s">
        <v>90</v>
      </c>
      <c r="B2" t="str">
        <f>portfolio_input!B3</f>
        <v>Proportional x 0.5 Portfolio</v>
      </c>
    </row>
    <row r="3" spans="1:2" x14ac:dyDescent="0.2">
      <c r="A3" t="s">
        <v>91</v>
      </c>
      <c r="B3" t="str">
        <f>portfolio_input!G3</f>
        <v>Nidhi Kalra (nidhi@rand.org)</v>
      </c>
    </row>
    <row r="4" spans="1:2" x14ac:dyDescent="0.2">
      <c r="A4" t="s">
        <v>92</v>
      </c>
      <c r="B4" s="24">
        <v>45322</v>
      </c>
    </row>
    <row r="5" spans="1:2" x14ac:dyDescent="0.2">
      <c r="A5" t="s">
        <v>93</v>
      </c>
      <c r="B5" t="str">
        <f>portfolio_input!D3</f>
        <v xml:space="preserve">The 0.5x Proportional portfolio reflects a buildout of energy resources in the SJV consistent with the idea that the SJV contributes to the State's energy goals proportional to its resources, but scaled to half. That proportionality is defined differently for each feedstock to commodity pathway and should be thought of as a guiding principle rather than a strict rule.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B20" sqref="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633.33333333333337</v>
      </c>
      <c r="H2">
        <f>$AA2/21+G2</f>
        <v>1266.6666666666667</v>
      </c>
      <c r="I2">
        <f t="shared" ref="I2:Z15" si="0">$AA2/21+H2</f>
        <v>1900</v>
      </c>
      <c r="J2">
        <f t="shared" si="0"/>
        <v>2533.3333333333335</v>
      </c>
      <c r="K2">
        <f t="shared" si="0"/>
        <v>3166.666666666667</v>
      </c>
      <c r="L2">
        <f t="shared" si="0"/>
        <v>3800.0000000000005</v>
      </c>
      <c r="M2">
        <f t="shared" si="0"/>
        <v>4433.3333333333339</v>
      </c>
      <c r="N2">
        <f t="shared" si="0"/>
        <v>5066.666666666667</v>
      </c>
      <c r="O2">
        <f t="shared" si="0"/>
        <v>5700</v>
      </c>
      <c r="P2">
        <f t="shared" si="0"/>
        <v>6333.333333333333</v>
      </c>
      <c r="Q2">
        <f t="shared" si="0"/>
        <v>6966.6666666666661</v>
      </c>
      <c r="R2">
        <f t="shared" si="0"/>
        <v>7599.9999999999991</v>
      </c>
      <c r="S2">
        <f t="shared" si="0"/>
        <v>8233.3333333333321</v>
      </c>
      <c r="T2">
        <f t="shared" si="0"/>
        <v>8866.6666666666661</v>
      </c>
      <c r="U2">
        <f t="shared" si="0"/>
        <v>9500</v>
      </c>
      <c r="V2">
        <f t="shared" si="0"/>
        <v>10133.333333333334</v>
      </c>
      <c r="W2">
        <f t="shared" si="0"/>
        <v>10766.666666666668</v>
      </c>
      <c r="X2">
        <f t="shared" si="0"/>
        <v>11400.000000000002</v>
      </c>
      <c r="Y2">
        <f t="shared" si="0"/>
        <v>12033.333333333336</v>
      </c>
      <c r="Z2">
        <f t="shared" si="0"/>
        <v>12666.66666666667</v>
      </c>
      <c r="AA2">
        <f>portfolio_input!C8*1000</f>
        <v>13300</v>
      </c>
    </row>
    <row r="3" spans="1:27" x14ac:dyDescent="0.2">
      <c r="A3" t="s">
        <v>2</v>
      </c>
      <c r="B3" t="s">
        <v>2</v>
      </c>
      <c r="C3" t="s">
        <v>64</v>
      </c>
      <c r="D3" t="s">
        <v>1</v>
      </c>
      <c r="E3" t="s">
        <v>62</v>
      </c>
      <c r="F3" t="s">
        <v>63</v>
      </c>
      <c r="G3" s="18">
        <f t="shared" ref="G3:G9" si="1">AA3/21</f>
        <v>13.095238095238095</v>
      </c>
      <c r="H3">
        <f t="shared" ref="H3:W9" si="2">$AA3/21+G3</f>
        <v>26.19047619047619</v>
      </c>
      <c r="I3">
        <f t="shared" ref="H3:W15" si="3">$AA3/21+H3</f>
        <v>39.285714285714285</v>
      </c>
      <c r="J3">
        <f t="shared" si="3"/>
        <v>52.38095238095238</v>
      </c>
      <c r="K3">
        <f t="shared" si="3"/>
        <v>65.476190476190482</v>
      </c>
      <c r="L3">
        <f t="shared" si="3"/>
        <v>78.571428571428584</v>
      </c>
      <c r="M3">
        <f t="shared" si="3"/>
        <v>91.666666666666686</v>
      </c>
      <c r="N3">
        <f t="shared" si="3"/>
        <v>104.76190476190479</v>
      </c>
      <c r="O3">
        <f t="shared" si="3"/>
        <v>117.85714285714289</v>
      </c>
      <c r="P3">
        <f t="shared" si="3"/>
        <v>130.95238095238099</v>
      </c>
      <c r="Q3">
        <f t="shared" si="3"/>
        <v>144.04761904761909</v>
      </c>
      <c r="R3">
        <f t="shared" si="3"/>
        <v>157.1428571428572</v>
      </c>
      <c r="S3">
        <f t="shared" si="3"/>
        <v>170.2380952380953</v>
      </c>
      <c r="T3">
        <f t="shared" si="3"/>
        <v>183.3333333333334</v>
      </c>
      <c r="U3">
        <f t="shared" si="3"/>
        <v>196.4285714285715</v>
      </c>
      <c r="V3">
        <f t="shared" si="3"/>
        <v>209.5238095238096</v>
      </c>
      <c r="W3">
        <f t="shared" si="3"/>
        <v>222.61904761904771</v>
      </c>
      <c r="X3">
        <f t="shared" si="0"/>
        <v>235.71428571428581</v>
      </c>
      <c r="Y3">
        <f t="shared" si="0"/>
        <v>248.80952380952391</v>
      </c>
      <c r="Z3">
        <f t="shared" si="0"/>
        <v>261.90476190476198</v>
      </c>
      <c r="AA3">
        <f>portfolio_input!C9*1000</f>
        <v>275</v>
      </c>
    </row>
    <row r="4" spans="1:27" x14ac:dyDescent="0.2">
      <c r="A4" t="s">
        <v>3</v>
      </c>
      <c r="B4" t="s">
        <v>3</v>
      </c>
      <c r="C4" t="s">
        <v>65</v>
      </c>
      <c r="D4" t="s">
        <v>1</v>
      </c>
      <c r="E4" t="s">
        <v>62</v>
      </c>
      <c r="F4" t="s">
        <v>63</v>
      </c>
      <c r="G4" s="18">
        <f t="shared" si="1"/>
        <v>352.38095238095241</v>
      </c>
      <c r="H4">
        <f t="shared" si="2"/>
        <v>704.76190476190482</v>
      </c>
      <c r="I4">
        <f t="shared" si="0"/>
        <v>1057.1428571428573</v>
      </c>
      <c r="J4">
        <f t="shared" si="0"/>
        <v>1409.5238095238096</v>
      </c>
      <c r="K4">
        <f t="shared" si="0"/>
        <v>1761.9047619047619</v>
      </c>
      <c r="L4">
        <f t="shared" si="0"/>
        <v>2114.2857142857142</v>
      </c>
      <c r="M4">
        <f t="shared" si="0"/>
        <v>2466.6666666666665</v>
      </c>
      <c r="N4">
        <f t="shared" si="0"/>
        <v>2819.0476190476188</v>
      </c>
      <c r="O4">
        <f t="shared" si="0"/>
        <v>3171.4285714285711</v>
      </c>
      <c r="P4">
        <f t="shared" si="0"/>
        <v>3523.8095238095234</v>
      </c>
      <c r="Q4">
        <f t="shared" si="0"/>
        <v>3876.1904761904757</v>
      </c>
      <c r="R4">
        <f t="shared" si="0"/>
        <v>4228.5714285714284</v>
      </c>
      <c r="S4">
        <f t="shared" si="0"/>
        <v>4580.9523809523807</v>
      </c>
      <c r="T4">
        <f t="shared" si="0"/>
        <v>4933.333333333333</v>
      </c>
      <c r="U4">
        <f t="shared" si="0"/>
        <v>5285.7142857142853</v>
      </c>
      <c r="V4">
        <f t="shared" si="0"/>
        <v>5638.0952380952376</v>
      </c>
      <c r="W4">
        <f t="shared" si="0"/>
        <v>5990.4761904761899</v>
      </c>
      <c r="X4">
        <f t="shared" si="0"/>
        <v>6342.8571428571422</v>
      </c>
      <c r="Y4">
        <f t="shared" si="0"/>
        <v>6695.2380952380945</v>
      </c>
      <c r="Z4">
        <f t="shared" si="0"/>
        <v>7047.6190476190468</v>
      </c>
      <c r="AA4">
        <f>portfolio_input!C10*1000</f>
        <v>7400</v>
      </c>
    </row>
    <row r="5" spans="1:27" x14ac:dyDescent="0.2">
      <c r="A5" t="s">
        <v>4</v>
      </c>
      <c r="B5" t="s">
        <v>4</v>
      </c>
      <c r="C5" t="s">
        <v>66</v>
      </c>
      <c r="D5" t="s">
        <v>1</v>
      </c>
      <c r="E5" t="s">
        <v>62</v>
      </c>
      <c r="F5" t="s">
        <v>63</v>
      </c>
      <c r="G5" s="18">
        <f t="shared" si="1"/>
        <v>23.80952380952381</v>
      </c>
      <c r="H5">
        <f t="shared" si="2"/>
        <v>47.61904761904762</v>
      </c>
      <c r="I5">
        <f t="shared" si="0"/>
        <v>71.428571428571431</v>
      </c>
      <c r="J5">
        <f t="shared" si="0"/>
        <v>95.238095238095241</v>
      </c>
      <c r="K5">
        <f t="shared" si="0"/>
        <v>119.04761904761905</v>
      </c>
      <c r="L5">
        <f t="shared" si="0"/>
        <v>142.85714285714286</v>
      </c>
      <c r="M5">
        <f t="shared" si="0"/>
        <v>166.66666666666669</v>
      </c>
      <c r="N5">
        <f t="shared" si="0"/>
        <v>190.47619047619048</v>
      </c>
      <c r="O5">
        <f t="shared" si="0"/>
        <v>214.28571428571428</v>
      </c>
      <c r="P5">
        <f t="shared" si="0"/>
        <v>238.09523809523807</v>
      </c>
      <c r="Q5">
        <f t="shared" si="0"/>
        <v>261.90476190476187</v>
      </c>
      <c r="R5">
        <f t="shared" si="0"/>
        <v>285.71428571428567</v>
      </c>
      <c r="S5">
        <f t="shared" si="0"/>
        <v>309.52380952380946</v>
      </c>
      <c r="T5">
        <f t="shared" si="0"/>
        <v>333.33333333333326</v>
      </c>
      <c r="U5">
        <f t="shared" si="0"/>
        <v>357.14285714285705</v>
      </c>
      <c r="V5">
        <f t="shared" si="0"/>
        <v>380.95238095238085</v>
      </c>
      <c r="W5">
        <f t="shared" si="0"/>
        <v>404.76190476190465</v>
      </c>
      <c r="X5">
        <f t="shared" si="0"/>
        <v>428.57142857142844</v>
      </c>
      <c r="Y5">
        <f t="shared" si="0"/>
        <v>452.38095238095224</v>
      </c>
      <c r="Z5">
        <f t="shared" si="0"/>
        <v>476.19047619047603</v>
      </c>
      <c r="AA5">
        <f>portfolio_input!C11*1000</f>
        <v>500</v>
      </c>
    </row>
    <row r="6" spans="1:27" x14ac:dyDescent="0.2">
      <c r="A6" t="s">
        <v>6</v>
      </c>
      <c r="B6" t="s">
        <v>6</v>
      </c>
      <c r="C6" t="s">
        <v>67</v>
      </c>
      <c r="D6" t="s">
        <v>1</v>
      </c>
      <c r="E6" t="s">
        <v>62</v>
      </c>
      <c r="F6" t="s">
        <v>63</v>
      </c>
      <c r="G6" s="18">
        <f t="shared" si="1"/>
        <v>0.50280981958000592</v>
      </c>
      <c r="H6">
        <f t="shared" si="2"/>
        <v>1.0056196391600118</v>
      </c>
      <c r="I6">
        <f t="shared" si="0"/>
        <v>1.5084294587400178</v>
      </c>
      <c r="J6">
        <f t="shared" si="0"/>
        <v>2.0112392783200237</v>
      </c>
      <c r="K6">
        <f t="shared" si="0"/>
        <v>2.5140490979000294</v>
      </c>
      <c r="L6">
        <f t="shared" si="0"/>
        <v>3.0168589174800351</v>
      </c>
      <c r="M6">
        <f t="shared" si="0"/>
        <v>3.5196687370600408</v>
      </c>
      <c r="N6">
        <f t="shared" si="0"/>
        <v>4.0224785566400465</v>
      </c>
      <c r="O6">
        <f t="shared" si="0"/>
        <v>4.5252883762200522</v>
      </c>
      <c r="P6">
        <f t="shared" si="0"/>
        <v>5.0280981958000579</v>
      </c>
      <c r="Q6">
        <f t="shared" si="0"/>
        <v>5.5309080153800636</v>
      </c>
      <c r="R6">
        <f t="shared" si="0"/>
        <v>6.0337178349600693</v>
      </c>
      <c r="S6">
        <f t="shared" si="0"/>
        <v>6.536527654540075</v>
      </c>
      <c r="T6">
        <f t="shared" si="0"/>
        <v>7.0393374741200807</v>
      </c>
      <c r="U6">
        <f t="shared" si="0"/>
        <v>7.5421472937000864</v>
      </c>
      <c r="V6">
        <f t="shared" si="0"/>
        <v>8.044957113280093</v>
      </c>
      <c r="W6">
        <f t="shared" si="0"/>
        <v>8.5477669328600996</v>
      </c>
      <c r="X6">
        <f t="shared" si="0"/>
        <v>9.0505767524401062</v>
      </c>
      <c r="Y6">
        <f t="shared" si="0"/>
        <v>9.5533865720201128</v>
      </c>
      <c r="Z6">
        <f t="shared" si="0"/>
        <v>10.056196391600119</v>
      </c>
      <c r="AA6">
        <f>portfolio_input!C12*1000</f>
        <v>10.559006211180124</v>
      </c>
    </row>
    <row r="7" spans="1:27" x14ac:dyDescent="0.2">
      <c r="A7" t="s">
        <v>5</v>
      </c>
      <c r="B7" t="s">
        <v>5</v>
      </c>
      <c r="C7" t="s">
        <v>67</v>
      </c>
      <c r="D7" t="s">
        <v>1</v>
      </c>
      <c r="E7" t="s">
        <v>62</v>
      </c>
      <c r="F7" t="s">
        <v>63</v>
      </c>
      <c r="G7" s="18">
        <f t="shared" si="1"/>
        <v>8.2815734989648046E-2</v>
      </c>
      <c r="H7">
        <f t="shared" si="2"/>
        <v>0.16563146997929609</v>
      </c>
      <c r="I7">
        <f t="shared" si="0"/>
        <v>0.24844720496894412</v>
      </c>
      <c r="J7">
        <f t="shared" si="0"/>
        <v>0.33126293995859218</v>
      </c>
      <c r="K7">
        <f t="shared" si="0"/>
        <v>0.41407867494824024</v>
      </c>
      <c r="L7">
        <f t="shared" si="0"/>
        <v>0.4968944099378883</v>
      </c>
      <c r="M7">
        <f t="shared" si="0"/>
        <v>0.57971014492753636</v>
      </c>
      <c r="N7">
        <f t="shared" si="0"/>
        <v>0.66252587991718437</v>
      </c>
      <c r="O7">
        <f t="shared" si="0"/>
        <v>0.74534161490683237</v>
      </c>
      <c r="P7">
        <f t="shared" si="0"/>
        <v>0.82815734989648038</v>
      </c>
      <c r="Q7">
        <f t="shared" si="0"/>
        <v>0.91097308488612838</v>
      </c>
      <c r="R7">
        <f t="shared" si="0"/>
        <v>0.99378881987577639</v>
      </c>
      <c r="S7">
        <f t="shared" si="0"/>
        <v>1.0766045548654244</v>
      </c>
      <c r="T7">
        <f t="shared" si="0"/>
        <v>1.1594202898550725</v>
      </c>
      <c r="U7">
        <f t="shared" si="0"/>
        <v>1.2422360248447206</v>
      </c>
      <c r="V7">
        <f t="shared" si="0"/>
        <v>1.3250517598343687</v>
      </c>
      <c r="W7">
        <f t="shared" si="0"/>
        <v>1.4078674948240169</v>
      </c>
      <c r="X7">
        <f t="shared" si="0"/>
        <v>1.490683229813665</v>
      </c>
      <c r="Y7">
        <f t="shared" si="0"/>
        <v>1.5734989648033131</v>
      </c>
      <c r="Z7">
        <f t="shared" si="0"/>
        <v>1.6563146997929612</v>
      </c>
      <c r="AA7">
        <f>portfolio_input!C13*1000</f>
        <v>1.7391304347826089</v>
      </c>
    </row>
    <row r="8" spans="1:27" x14ac:dyDescent="0.2">
      <c r="A8" t="s">
        <v>11</v>
      </c>
      <c r="B8" t="s">
        <v>11</v>
      </c>
      <c r="C8" t="s">
        <v>84</v>
      </c>
      <c r="D8" t="s">
        <v>1</v>
      </c>
      <c r="E8" t="s">
        <v>62</v>
      </c>
      <c r="F8" t="s">
        <v>63</v>
      </c>
      <c r="G8" s="18">
        <f t="shared" si="1"/>
        <v>0.35492457852706305</v>
      </c>
      <c r="H8">
        <f t="shared" si="2"/>
        <v>0.7098491570541261</v>
      </c>
      <c r="I8">
        <f t="shared" si="0"/>
        <v>1.064773735581189</v>
      </c>
      <c r="J8">
        <f t="shared" si="0"/>
        <v>1.4196983141082522</v>
      </c>
      <c r="K8">
        <f t="shared" si="0"/>
        <v>1.7746228926353154</v>
      </c>
      <c r="L8">
        <f t="shared" si="0"/>
        <v>2.1295474711623785</v>
      </c>
      <c r="M8">
        <f t="shared" si="0"/>
        <v>2.4844720496894417</v>
      </c>
      <c r="N8">
        <f t="shared" si="0"/>
        <v>2.8393966282165048</v>
      </c>
      <c r="O8">
        <f t="shared" si="0"/>
        <v>3.194321206743568</v>
      </c>
      <c r="P8">
        <f t="shared" si="0"/>
        <v>3.5492457852706312</v>
      </c>
      <c r="Q8">
        <f t="shared" si="0"/>
        <v>3.9041703637976943</v>
      </c>
      <c r="R8">
        <f t="shared" si="0"/>
        <v>4.259094942324757</v>
      </c>
      <c r="S8">
        <f t="shared" si="0"/>
        <v>4.6140195208518202</v>
      </c>
      <c r="T8">
        <f t="shared" si="0"/>
        <v>4.9689440993788834</v>
      </c>
      <c r="U8">
        <f t="shared" si="0"/>
        <v>5.3238686779059465</v>
      </c>
      <c r="V8">
        <f t="shared" si="0"/>
        <v>5.6787932564330097</v>
      </c>
      <c r="W8">
        <f t="shared" si="0"/>
        <v>6.0337178349600729</v>
      </c>
      <c r="X8">
        <f t="shared" si="0"/>
        <v>6.388642413487136</v>
      </c>
      <c r="Y8">
        <f t="shared" si="0"/>
        <v>6.7435669920141992</v>
      </c>
      <c r="Z8">
        <f t="shared" si="0"/>
        <v>7.0984915705412623</v>
      </c>
      <c r="AA8">
        <f>portfolio_input!C14*1000</f>
        <v>7.4534161490683237</v>
      </c>
    </row>
    <row r="9" spans="1:27" x14ac:dyDescent="0.2">
      <c r="A9" t="s">
        <v>13</v>
      </c>
      <c r="B9" t="s">
        <v>13</v>
      </c>
      <c r="C9" t="s">
        <v>84</v>
      </c>
      <c r="D9" t="s">
        <v>1</v>
      </c>
      <c r="E9" t="s">
        <v>62</v>
      </c>
      <c r="F9" t="s">
        <v>63</v>
      </c>
      <c r="G9" s="18">
        <f t="shared" si="1"/>
        <v>1.1830819284235433E-2</v>
      </c>
      <c r="H9">
        <f t="shared" si="2"/>
        <v>2.3661638568470866E-2</v>
      </c>
      <c r="I9">
        <f t="shared" si="2"/>
        <v>3.5492457852706299E-2</v>
      </c>
      <c r="J9">
        <f t="shared" si="2"/>
        <v>4.7323277136941733E-2</v>
      </c>
      <c r="K9">
        <f t="shared" si="2"/>
        <v>5.9154096421177166E-2</v>
      </c>
      <c r="L9">
        <f t="shared" si="2"/>
        <v>7.0984915705412599E-2</v>
      </c>
      <c r="M9">
        <f t="shared" si="2"/>
        <v>8.2815734989648032E-2</v>
      </c>
      <c r="N9">
        <f t="shared" si="2"/>
        <v>9.4646554273883465E-2</v>
      </c>
      <c r="O9">
        <f t="shared" si="2"/>
        <v>0.1064773735581189</v>
      </c>
      <c r="P9">
        <f t="shared" si="2"/>
        <v>0.11830819284235433</v>
      </c>
      <c r="Q9">
        <f t="shared" si="2"/>
        <v>0.13013901212658976</v>
      </c>
      <c r="R9">
        <f t="shared" si="2"/>
        <v>0.1419698314108252</v>
      </c>
      <c r="S9">
        <f t="shared" si="2"/>
        <v>0.15380065069506063</v>
      </c>
      <c r="T9">
        <f t="shared" si="2"/>
        <v>0.16563146997929606</v>
      </c>
      <c r="U9">
        <f t="shared" si="2"/>
        <v>0.1774622892635315</v>
      </c>
      <c r="V9">
        <f t="shared" si="2"/>
        <v>0.18929310854776693</v>
      </c>
      <c r="W9">
        <f t="shared" si="2"/>
        <v>0.20112392783200236</v>
      </c>
      <c r="X9">
        <f t="shared" si="0"/>
        <v>0.2129547471162378</v>
      </c>
      <c r="Y9">
        <f t="shared" si="0"/>
        <v>0.22478556640047323</v>
      </c>
      <c r="Z9">
        <f t="shared" si="0"/>
        <v>0.23661638568470866</v>
      </c>
      <c r="AA9">
        <f>portfolio_input!C15*1000</f>
        <v>0.2484472049689441</v>
      </c>
    </row>
    <row r="10" spans="1:27" x14ac:dyDescent="0.2">
      <c r="A10" t="s">
        <v>0</v>
      </c>
      <c r="B10" t="s">
        <v>0</v>
      </c>
      <c r="C10" t="s">
        <v>68</v>
      </c>
      <c r="D10" t="s">
        <v>8</v>
      </c>
      <c r="E10" t="s">
        <v>9</v>
      </c>
      <c r="F10" t="s">
        <v>69</v>
      </c>
      <c r="G10" s="18">
        <f t="shared" ref="G10:G20" si="4">AA10/21</f>
        <v>7380.9523809523807</v>
      </c>
      <c r="H10">
        <f t="shared" si="3"/>
        <v>14761.904761904761</v>
      </c>
      <c r="I10">
        <f t="shared" si="0"/>
        <v>22142.857142857141</v>
      </c>
      <c r="J10">
        <f t="shared" si="0"/>
        <v>29523.809523809523</v>
      </c>
      <c r="K10">
        <f t="shared" si="0"/>
        <v>36904.761904761901</v>
      </c>
      <c r="L10">
        <f t="shared" si="0"/>
        <v>44285.714285714283</v>
      </c>
      <c r="M10">
        <f t="shared" si="0"/>
        <v>51666.666666666664</v>
      </c>
      <c r="N10">
        <f t="shared" si="0"/>
        <v>59047.619047619046</v>
      </c>
      <c r="O10">
        <f t="shared" si="0"/>
        <v>66428.57142857142</v>
      </c>
      <c r="P10">
        <f t="shared" si="0"/>
        <v>73809.523809523802</v>
      </c>
      <c r="Q10">
        <f t="shared" si="0"/>
        <v>81190.476190476184</v>
      </c>
      <c r="R10">
        <f t="shared" si="0"/>
        <v>88571.428571428565</v>
      </c>
      <c r="S10">
        <f t="shared" si="0"/>
        <v>95952.380952380947</v>
      </c>
      <c r="T10">
        <f t="shared" si="0"/>
        <v>103333.33333333333</v>
      </c>
      <c r="U10">
        <f t="shared" si="0"/>
        <v>110714.28571428571</v>
      </c>
      <c r="V10">
        <f t="shared" si="0"/>
        <v>118095.23809523809</v>
      </c>
      <c r="W10">
        <f t="shared" si="0"/>
        <v>125476.19047619047</v>
      </c>
      <c r="X10">
        <f t="shared" si="0"/>
        <v>132857.14285714284</v>
      </c>
      <c r="Y10">
        <f t="shared" si="0"/>
        <v>140238.09523809521</v>
      </c>
      <c r="Z10">
        <f t="shared" si="0"/>
        <v>147619.04761904757</v>
      </c>
      <c r="AA10" s="18">
        <f>portfolio_input!C16</f>
        <v>155000</v>
      </c>
    </row>
    <row r="11" spans="1:27" x14ac:dyDescent="0.2">
      <c r="A11" t="s">
        <v>10</v>
      </c>
      <c r="B11" t="s">
        <v>10</v>
      </c>
      <c r="C11" t="s">
        <v>70</v>
      </c>
      <c r="D11" t="s">
        <v>8</v>
      </c>
      <c r="E11" t="s">
        <v>9</v>
      </c>
      <c r="F11" t="s">
        <v>69</v>
      </c>
      <c r="G11" s="18">
        <f t="shared" ref="G11:G14" si="5">AA11/21</f>
        <v>261.90476190476193</v>
      </c>
      <c r="H11">
        <f t="shared" ref="H11:H14" si="6">$AA11/21+G11</f>
        <v>523.80952380952385</v>
      </c>
      <c r="I11">
        <f t="shared" si="0"/>
        <v>785.71428571428578</v>
      </c>
      <c r="J11">
        <f t="shared" si="0"/>
        <v>1047.6190476190477</v>
      </c>
      <c r="K11">
        <f t="shared" si="0"/>
        <v>1309.5238095238096</v>
      </c>
      <c r="L11">
        <f t="shared" si="0"/>
        <v>1571.4285714285716</v>
      </c>
      <c r="M11">
        <f t="shared" si="0"/>
        <v>1833.3333333333335</v>
      </c>
      <c r="N11">
        <f t="shared" si="0"/>
        <v>2095.2380952380954</v>
      </c>
      <c r="O11">
        <f t="shared" si="0"/>
        <v>2357.1428571428573</v>
      </c>
      <c r="P11">
        <f t="shared" si="0"/>
        <v>2619.0476190476193</v>
      </c>
      <c r="Q11">
        <f t="shared" si="0"/>
        <v>2880.9523809523812</v>
      </c>
      <c r="R11">
        <f t="shared" si="0"/>
        <v>3142.8571428571431</v>
      </c>
      <c r="S11">
        <f t="shared" si="0"/>
        <v>3404.761904761905</v>
      </c>
      <c r="T11">
        <f t="shared" si="0"/>
        <v>3666.666666666667</v>
      </c>
      <c r="U11">
        <f t="shared" si="0"/>
        <v>3928.5714285714289</v>
      </c>
      <c r="V11">
        <f t="shared" si="0"/>
        <v>4190.4761904761908</v>
      </c>
      <c r="W11">
        <f t="shared" si="0"/>
        <v>4452.3809523809523</v>
      </c>
      <c r="X11">
        <f t="shared" si="0"/>
        <v>4714.2857142857138</v>
      </c>
      <c r="Y11">
        <f t="shared" si="0"/>
        <v>4976.1904761904752</v>
      </c>
      <c r="Z11">
        <f t="shared" si="0"/>
        <v>5238.0952380952367</v>
      </c>
      <c r="AA11" s="18">
        <f>portfolio_input!C17</f>
        <v>5500</v>
      </c>
    </row>
    <row r="12" spans="1:27" x14ac:dyDescent="0.2">
      <c r="A12" t="s">
        <v>6</v>
      </c>
      <c r="B12" t="s">
        <v>6</v>
      </c>
      <c r="C12" t="s">
        <v>71</v>
      </c>
      <c r="D12" t="s">
        <v>8</v>
      </c>
      <c r="E12" t="s">
        <v>9</v>
      </c>
      <c r="F12" t="s">
        <v>69</v>
      </c>
      <c r="G12" s="18">
        <f t="shared" si="5"/>
        <v>1996.54451084124</v>
      </c>
      <c r="H12">
        <f t="shared" si="6"/>
        <v>3993.0890216824801</v>
      </c>
      <c r="I12">
        <f t="shared" si="0"/>
        <v>5989.6335325237196</v>
      </c>
      <c r="J12">
        <f t="shared" si="0"/>
        <v>7986.1780433649601</v>
      </c>
      <c r="K12">
        <f t="shared" si="0"/>
        <v>9982.7225542062006</v>
      </c>
      <c r="L12">
        <f t="shared" si="0"/>
        <v>11979.267065047441</v>
      </c>
      <c r="M12">
        <f t="shared" si="0"/>
        <v>13975.811575888682</v>
      </c>
      <c r="N12">
        <f t="shared" si="0"/>
        <v>15972.356086729922</v>
      </c>
      <c r="O12">
        <f t="shared" si="0"/>
        <v>17968.900597571163</v>
      </c>
      <c r="P12">
        <f t="shared" si="0"/>
        <v>19965.445108412401</v>
      </c>
      <c r="Q12">
        <f t="shared" si="0"/>
        <v>21961.98961925364</v>
      </c>
      <c r="R12">
        <f t="shared" si="0"/>
        <v>23958.534130094878</v>
      </c>
      <c r="S12">
        <f t="shared" si="0"/>
        <v>25955.078640936117</v>
      </c>
      <c r="T12">
        <f t="shared" si="0"/>
        <v>27951.623151777356</v>
      </c>
      <c r="U12">
        <f t="shared" si="0"/>
        <v>29948.167662618594</v>
      </c>
      <c r="V12">
        <f t="shared" si="0"/>
        <v>31944.712173459833</v>
      </c>
      <c r="W12">
        <f t="shared" si="0"/>
        <v>33941.256684301072</v>
      </c>
      <c r="X12">
        <f t="shared" si="0"/>
        <v>35937.80119514231</v>
      </c>
      <c r="Y12">
        <f t="shared" si="0"/>
        <v>37934.345705983549</v>
      </c>
      <c r="Z12">
        <f t="shared" si="0"/>
        <v>39930.890216824788</v>
      </c>
      <c r="AA12" s="18">
        <f>portfolio_input!C18</f>
        <v>41927.434727666041</v>
      </c>
    </row>
    <row r="13" spans="1:27" x14ac:dyDescent="0.2">
      <c r="A13" t="s">
        <v>5</v>
      </c>
      <c r="B13" t="s">
        <v>5</v>
      </c>
      <c r="C13" t="s">
        <v>71</v>
      </c>
      <c r="D13" t="s">
        <v>8</v>
      </c>
      <c r="E13" t="s">
        <v>9</v>
      </c>
      <c r="F13" t="s">
        <v>69</v>
      </c>
      <c r="G13" s="18">
        <f t="shared" si="5"/>
        <v>328.84262531502782</v>
      </c>
      <c r="H13">
        <f t="shared" si="6"/>
        <v>657.68525063005563</v>
      </c>
      <c r="I13">
        <f t="shared" si="0"/>
        <v>986.52787594508345</v>
      </c>
      <c r="J13">
        <f t="shared" si="0"/>
        <v>1315.3705012601113</v>
      </c>
      <c r="K13">
        <f t="shared" si="0"/>
        <v>1644.2131265751391</v>
      </c>
      <c r="L13">
        <f t="shared" si="0"/>
        <v>1973.0557518901669</v>
      </c>
      <c r="M13">
        <f t="shared" si="0"/>
        <v>2301.8983772051947</v>
      </c>
      <c r="N13">
        <f t="shared" si="0"/>
        <v>2630.7410025202225</v>
      </c>
      <c r="O13">
        <f t="shared" si="0"/>
        <v>2959.5836278352504</v>
      </c>
      <c r="P13">
        <f t="shared" si="0"/>
        <v>3288.4262531502782</v>
      </c>
      <c r="Q13">
        <f t="shared" si="0"/>
        <v>3617.268878465306</v>
      </c>
      <c r="R13">
        <f t="shared" si="0"/>
        <v>3946.1115037803338</v>
      </c>
      <c r="S13">
        <f t="shared" si="0"/>
        <v>4274.9541290953621</v>
      </c>
      <c r="T13">
        <f t="shared" si="0"/>
        <v>4603.7967544103903</v>
      </c>
      <c r="U13">
        <f t="shared" si="0"/>
        <v>4932.6393797254186</v>
      </c>
      <c r="V13">
        <f t="shared" si="0"/>
        <v>5261.4820050404469</v>
      </c>
      <c r="W13">
        <f t="shared" si="0"/>
        <v>5590.3246303554752</v>
      </c>
      <c r="X13">
        <f t="shared" si="0"/>
        <v>5919.1672556705034</v>
      </c>
      <c r="Y13">
        <f t="shared" si="0"/>
        <v>6248.0098809855317</v>
      </c>
      <c r="Z13">
        <f t="shared" si="0"/>
        <v>6576.85250630056</v>
      </c>
      <c r="AA13" s="18">
        <f>portfolio_input!C19</f>
        <v>6905.6951316155837</v>
      </c>
    </row>
    <row r="14" spans="1:27" x14ac:dyDescent="0.2">
      <c r="A14" t="s">
        <v>11</v>
      </c>
      <c r="B14" t="s">
        <v>11</v>
      </c>
      <c r="C14" t="s">
        <v>71</v>
      </c>
      <c r="D14" t="s">
        <v>8</v>
      </c>
      <c r="E14" t="s">
        <v>9</v>
      </c>
      <c r="F14" t="s">
        <v>69</v>
      </c>
      <c r="G14" s="18">
        <f t="shared" si="5"/>
        <v>946.68979845359718</v>
      </c>
      <c r="H14">
        <f t="shared" si="6"/>
        <v>1893.3795969071944</v>
      </c>
      <c r="I14">
        <f t="shared" si="0"/>
        <v>2840.0693953607915</v>
      </c>
      <c r="J14">
        <f t="shared" si="0"/>
        <v>3786.7591938143887</v>
      </c>
      <c r="K14">
        <f t="shared" si="0"/>
        <v>4733.4489922679859</v>
      </c>
      <c r="L14">
        <f t="shared" si="0"/>
        <v>5680.1387907215831</v>
      </c>
      <c r="M14">
        <f t="shared" si="0"/>
        <v>6626.8285891751802</v>
      </c>
      <c r="N14">
        <f t="shared" si="0"/>
        <v>7573.5183876287774</v>
      </c>
      <c r="O14">
        <f t="shared" si="0"/>
        <v>8520.2081860823746</v>
      </c>
      <c r="P14">
        <f t="shared" si="0"/>
        <v>9466.8979845359718</v>
      </c>
      <c r="Q14">
        <f t="shared" si="0"/>
        <v>10413.587782989569</v>
      </c>
      <c r="R14">
        <f t="shared" si="0"/>
        <v>11360.277581443166</v>
      </c>
      <c r="S14">
        <f t="shared" si="0"/>
        <v>12306.967379896763</v>
      </c>
      <c r="T14">
        <f t="shared" si="0"/>
        <v>13253.65717835036</v>
      </c>
      <c r="U14">
        <f t="shared" si="0"/>
        <v>14200.346976803958</v>
      </c>
      <c r="V14">
        <f t="shared" si="0"/>
        <v>15147.036775257555</v>
      </c>
      <c r="W14">
        <f t="shared" si="0"/>
        <v>16093.726573711152</v>
      </c>
      <c r="X14">
        <f t="shared" si="0"/>
        <v>17040.416372164749</v>
      </c>
      <c r="Y14">
        <f t="shared" si="0"/>
        <v>17987.106170618346</v>
      </c>
      <c r="Z14">
        <f t="shared" si="0"/>
        <v>18933.795969071944</v>
      </c>
      <c r="AA14" s="18">
        <f>portfolio_input!C20</f>
        <v>19880.485767525541</v>
      </c>
    </row>
    <row r="15" spans="1:27" x14ac:dyDescent="0.2">
      <c r="A15" t="s">
        <v>13</v>
      </c>
      <c r="B15" t="s">
        <v>13</v>
      </c>
      <c r="C15" t="s">
        <v>85</v>
      </c>
      <c r="D15" t="s">
        <v>8</v>
      </c>
      <c r="E15" t="s">
        <v>9</v>
      </c>
      <c r="F15" t="s">
        <v>69</v>
      </c>
      <c r="G15" s="18">
        <f t="shared" si="4"/>
        <v>61.256398723468045</v>
      </c>
      <c r="H15">
        <f t="shared" si="3"/>
        <v>122.51279744693609</v>
      </c>
      <c r="I15">
        <f t="shared" si="0"/>
        <v>183.76919617040414</v>
      </c>
      <c r="J15">
        <f t="shared" si="0"/>
        <v>245.02559489387218</v>
      </c>
      <c r="K15">
        <f t="shared" si="0"/>
        <v>306.28199361734022</v>
      </c>
      <c r="L15">
        <f t="shared" si="0"/>
        <v>367.53839234080829</v>
      </c>
      <c r="M15">
        <f t="shared" si="0"/>
        <v>428.79479106427635</v>
      </c>
      <c r="N15">
        <f t="shared" si="0"/>
        <v>490.05118978774442</v>
      </c>
      <c r="O15">
        <f t="shared" si="0"/>
        <v>551.30758851121243</v>
      </c>
      <c r="P15">
        <f t="shared" si="0"/>
        <v>612.56398723468044</v>
      </c>
      <c r="Q15">
        <f t="shared" si="0"/>
        <v>673.82038595814845</v>
      </c>
      <c r="R15">
        <f t="shared" si="0"/>
        <v>735.07678468161646</v>
      </c>
      <c r="S15">
        <f t="shared" si="0"/>
        <v>796.33318340508447</v>
      </c>
      <c r="T15">
        <f t="shared" si="0"/>
        <v>857.58958212855248</v>
      </c>
      <c r="U15">
        <f t="shared" si="0"/>
        <v>918.84598085202049</v>
      </c>
      <c r="V15">
        <f t="shared" si="0"/>
        <v>980.1023795754885</v>
      </c>
      <c r="W15">
        <f t="shared" si="0"/>
        <v>1041.3587782989566</v>
      </c>
      <c r="X15">
        <f t="shared" si="0"/>
        <v>1102.6151770224246</v>
      </c>
      <c r="Y15">
        <f t="shared" si="0"/>
        <v>1163.8715757458926</v>
      </c>
      <c r="Z15">
        <f t="shared" si="0"/>
        <v>1225.1279744693607</v>
      </c>
      <c r="AA15" s="18">
        <f>portfolio_input!C21</f>
        <v>1286.3843731928289</v>
      </c>
    </row>
    <row r="16" spans="1:27" x14ac:dyDescent="0.2">
      <c r="A16" t="s">
        <v>11</v>
      </c>
      <c r="B16" t="s">
        <v>11</v>
      </c>
      <c r="C16" t="s">
        <v>72</v>
      </c>
      <c r="D16" t="s">
        <v>7</v>
      </c>
      <c r="E16" t="s">
        <v>12</v>
      </c>
      <c r="F16" t="s">
        <v>73</v>
      </c>
      <c r="G16" s="18">
        <f t="shared" si="4"/>
        <v>137.36263736263737</v>
      </c>
      <c r="H16">
        <f t="shared" ref="H16:Z16" si="7">$AA16/21+G16</f>
        <v>274.72527472527474</v>
      </c>
      <c r="I16">
        <f t="shared" si="7"/>
        <v>412.08791208791212</v>
      </c>
      <c r="J16">
        <f t="shared" si="7"/>
        <v>549.45054945054949</v>
      </c>
      <c r="K16">
        <f t="shared" si="7"/>
        <v>686.8131868131868</v>
      </c>
      <c r="L16">
        <f t="shared" si="7"/>
        <v>824.17582417582412</v>
      </c>
      <c r="M16">
        <f t="shared" si="7"/>
        <v>961.53846153846143</v>
      </c>
      <c r="N16">
        <f t="shared" si="7"/>
        <v>1098.9010989010987</v>
      </c>
      <c r="O16">
        <f t="shared" si="7"/>
        <v>1236.2637362637361</v>
      </c>
      <c r="P16">
        <f t="shared" si="7"/>
        <v>1373.6263736263734</v>
      </c>
      <c r="Q16">
        <f t="shared" si="7"/>
        <v>1510.9890109890107</v>
      </c>
      <c r="R16">
        <f t="shared" si="7"/>
        <v>1648.351648351648</v>
      </c>
      <c r="S16">
        <f t="shared" si="7"/>
        <v>1785.7142857142853</v>
      </c>
      <c r="T16">
        <f t="shared" si="7"/>
        <v>1923.0769230769226</v>
      </c>
      <c r="U16">
        <f t="shared" si="7"/>
        <v>2060.43956043956</v>
      </c>
      <c r="V16">
        <f t="shared" si="7"/>
        <v>2197.8021978021975</v>
      </c>
      <c r="W16">
        <f t="shared" si="7"/>
        <v>2335.164835164835</v>
      </c>
      <c r="X16">
        <f t="shared" si="7"/>
        <v>2472.5274725274726</v>
      </c>
      <c r="Y16">
        <f t="shared" si="7"/>
        <v>2609.8901098901101</v>
      </c>
      <c r="Z16">
        <f t="shared" si="7"/>
        <v>2747.2527472527477</v>
      </c>
      <c r="AA16" s="18">
        <f>portfolio_input!C22*1000</f>
        <v>2884.6153846153848</v>
      </c>
    </row>
    <row r="17" spans="1:27" x14ac:dyDescent="0.2">
      <c r="A17" t="s">
        <v>13</v>
      </c>
      <c r="B17" t="s">
        <v>13</v>
      </c>
      <c r="C17" t="s">
        <v>72</v>
      </c>
      <c r="D17" t="s">
        <v>7</v>
      </c>
      <c r="E17" t="s">
        <v>12</v>
      </c>
      <c r="F17" t="s">
        <v>73</v>
      </c>
      <c r="G17" s="18">
        <f t="shared" si="4"/>
        <v>5.4945054945054945</v>
      </c>
      <c r="H17">
        <f t="shared" ref="H17:Z17" si="8">$AA17/21+G17</f>
        <v>10.989010989010989</v>
      </c>
      <c r="I17">
        <f t="shared" si="8"/>
        <v>16.483516483516482</v>
      </c>
      <c r="J17">
        <f t="shared" si="8"/>
        <v>21.978021978021978</v>
      </c>
      <c r="K17">
        <f t="shared" si="8"/>
        <v>27.472527472527474</v>
      </c>
      <c r="L17">
        <f t="shared" si="8"/>
        <v>32.967032967032971</v>
      </c>
      <c r="M17">
        <f t="shared" si="8"/>
        <v>38.461538461538467</v>
      </c>
      <c r="N17">
        <f t="shared" si="8"/>
        <v>43.956043956043963</v>
      </c>
      <c r="O17">
        <f t="shared" si="8"/>
        <v>49.45054945054946</v>
      </c>
      <c r="P17">
        <f t="shared" si="8"/>
        <v>54.945054945054956</v>
      </c>
      <c r="Q17">
        <f t="shared" si="8"/>
        <v>60.439560439560452</v>
      </c>
      <c r="R17">
        <f t="shared" si="8"/>
        <v>65.934065934065941</v>
      </c>
      <c r="S17">
        <f t="shared" si="8"/>
        <v>71.428571428571431</v>
      </c>
      <c r="T17">
        <f t="shared" si="8"/>
        <v>76.92307692307692</v>
      </c>
      <c r="U17">
        <f t="shared" si="8"/>
        <v>82.417582417582409</v>
      </c>
      <c r="V17">
        <f t="shared" si="8"/>
        <v>87.912087912087898</v>
      </c>
      <c r="W17">
        <f t="shared" si="8"/>
        <v>93.406593406593387</v>
      </c>
      <c r="X17">
        <f t="shared" si="8"/>
        <v>98.901098901098877</v>
      </c>
      <c r="Y17">
        <f t="shared" si="8"/>
        <v>104.39560439560437</v>
      </c>
      <c r="Z17">
        <f t="shared" si="8"/>
        <v>109.89010989010985</v>
      </c>
      <c r="AA17" s="18">
        <f>portfolio_input!C23*1000</f>
        <v>115.38461538461539</v>
      </c>
    </row>
    <row r="18" spans="1:27" x14ac:dyDescent="0.2">
      <c r="A18" t="s">
        <v>6</v>
      </c>
      <c r="B18" t="s">
        <v>6</v>
      </c>
      <c r="C18" t="s">
        <v>76</v>
      </c>
      <c r="D18" t="s">
        <v>14</v>
      </c>
      <c r="E18" t="s">
        <v>15</v>
      </c>
      <c r="F18" t="s">
        <v>75</v>
      </c>
      <c r="G18" s="18">
        <f t="shared" si="4"/>
        <v>2.0408163265306123</v>
      </c>
      <c r="H18">
        <f t="shared" ref="H18:Z18" si="9">$AA18/21+G18</f>
        <v>4.0816326530612246</v>
      </c>
      <c r="I18">
        <f t="shared" si="9"/>
        <v>6.1224489795918373</v>
      </c>
      <c r="J18">
        <f t="shared" si="9"/>
        <v>8.1632653061224492</v>
      </c>
      <c r="K18">
        <f t="shared" si="9"/>
        <v>10.204081632653061</v>
      </c>
      <c r="L18">
        <f t="shared" si="9"/>
        <v>12.244897959183673</v>
      </c>
      <c r="M18">
        <f t="shared" si="9"/>
        <v>14.285714285714285</v>
      </c>
      <c r="N18">
        <f t="shared" si="9"/>
        <v>16.326530612244898</v>
      </c>
      <c r="O18">
        <f t="shared" si="9"/>
        <v>18.367346938775512</v>
      </c>
      <c r="P18">
        <f t="shared" si="9"/>
        <v>20.408163265306126</v>
      </c>
      <c r="Q18">
        <f t="shared" si="9"/>
        <v>22.448979591836739</v>
      </c>
      <c r="R18">
        <f t="shared" si="9"/>
        <v>24.489795918367353</v>
      </c>
      <c r="S18">
        <f t="shared" si="9"/>
        <v>26.530612244897966</v>
      </c>
      <c r="T18">
        <f t="shared" si="9"/>
        <v>28.57142857142858</v>
      </c>
      <c r="U18">
        <f t="shared" si="9"/>
        <v>30.612244897959194</v>
      </c>
      <c r="V18">
        <f t="shared" si="9"/>
        <v>32.653061224489804</v>
      </c>
      <c r="W18">
        <f t="shared" si="9"/>
        <v>34.693877551020414</v>
      </c>
      <c r="X18">
        <f t="shared" si="9"/>
        <v>36.734693877551024</v>
      </c>
      <c r="Y18">
        <f t="shared" si="9"/>
        <v>38.775510204081634</v>
      </c>
      <c r="Z18">
        <f t="shared" si="9"/>
        <v>40.816326530612244</v>
      </c>
      <c r="AA18">
        <f>portfolio_input!C24</f>
        <v>42.857142857142854</v>
      </c>
    </row>
    <row r="19" spans="1:27" x14ac:dyDescent="0.2">
      <c r="A19" t="s">
        <v>5</v>
      </c>
      <c r="B19" t="s">
        <v>5</v>
      </c>
      <c r="C19" t="s">
        <v>76</v>
      </c>
      <c r="D19" t="s">
        <v>14</v>
      </c>
      <c r="E19" t="s">
        <v>15</v>
      </c>
      <c r="F19" t="s">
        <v>75</v>
      </c>
      <c r="G19" s="18">
        <f t="shared" si="4"/>
        <v>0.3401360544217687</v>
      </c>
      <c r="H19">
        <f t="shared" ref="H19:Z19" si="10">$AA19/21+G19</f>
        <v>0.68027210884353739</v>
      </c>
      <c r="I19">
        <f t="shared" si="10"/>
        <v>1.0204081632653061</v>
      </c>
      <c r="J19">
        <f t="shared" si="10"/>
        <v>1.3605442176870748</v>
      </c>
      <c r="K19">
        <f t="shared" si="10"/>
        <v>1.7006802721088434</v>
      </c>
      <c r="L19">
        <f t="shared" si="10"/>
        <v>2.0408163265306123</v>
      </c>
      <c r="M19">
        <f t="shared" si="10"/>
        <v>2.3809523809523809</v>
      </c>
      <c r="N19">
        <f t="shared" si="10"/>
        <v>2.7210884353741496</v>
      </c>
      <c r="O19">
        <f t="shared" si="10"/>
        <v>3.0612244897959182</v>
      </c>
      <c r="P19">
        <f t="shared" si="10"/>
        <v>3.4013605442176869</v>
      </c>
      <c r="Q19">
        <f t="shared" si="10"/>
        <v>3.7414965986394555</v>
      </c>
      <c r="R19">
        <f t="shared" si="10"/>
        <v>4.0816326530612246</v>
      </c>
      <c r="S19">
        <f t="shared" si="10"/>
        <v>4.4217687074829932</v>
      </c>
      <c r="T19">
        <f t="shared" si="10"/>
        <v>4.7619047619047619</v>
      </c>
      <c r="U19">
        <f t="shared" si="10"/>
        <v>5.1020408163265305</v>
      </c>
      <c r="V19">
        <f t="shared" si="10"/>
        <v>5.4421768707482991</v>
      </c>
      <c r="W19">
        <f t="shared" si="10"/>
        <v>5.7823129251700678</v>
      </c>
      <c r="X19">
        <f t="shared" si="10"/>
        <v>6.1224489795918364</v>
      </c>
      <c r="Y19">
        <f t="shared" si="10"/>
        <v>6.4625850340136051</v>
      </c>
      <c r="Z19">
        <f t="shared" si="10"/>
        <v>6.8027210884353737</v>
      </c>
      <c r="AA19">
        <f>portfolio_input!C25</f>
        <v>7.1428571428571423</v>
      </c>
    </row>
    <row r="20" spans="1:27" x14ac:dyDescent="0.2">
      <c r="A20" t="s">
        <v>52</v>
      </c>
      <c r="B20" t="s">
        <v>101</v>
      </c>
      <c r="C20" t="s">
        <v>74</v>
      </c>
      <c r="D20" t="s">
        <v>14</v>
      </c>
      <c r="E20" t="s">
        <v>15</v>
      </c>
      <c r="F20" t="s">
        <v>75</v>
      </c>
      <c r="G20" s="18">
        <f t="shared" si="4"/>
        <v>0.11904761904761904</v>
      </c>
      <c r="H20">
        <f t="shared" ref="H20:Z20" si="11">$AA20/21+G20</f>
        <v>0.23809523809523808</v>
      </c>
      <c r="I20">
        <f t="shared" si="11"/>
        <v>0.3571428571428571</v>
      </c>
      <c r="J20">
        <f t="shared" si="11"/>
        <v>0.47619047619047616</v>
      </c>
      <c r="K20">
        <f t="shared" si="11"/>
        <v>0.59523809523809523</v>
      </c>
      <c r="L20">
        <f t="shared" si="11"/>
        <v>0.7142857142857143</v>
      </c>
      <c r="M20">
        <f t="shared" si="11"/>
        <v>0.83333333333333337</v>
      </c>
      <c r="N20">
        <f t="shared" si="11"/>
        <v>0.95238095238095244</v>
      </c>
      <c r="O20">
        <f t="shared" si="11"/>
        <v>1.0714285714285714</v>
      </c>
      <c r="P20">
        <f t="shared" si="11"/>
        <v>1.1904761904761905</v>
      </c>
      <c r="Q20">
        <f t="shared" si="11"/>
        <v>1.3095238095238095</v>
      </c>
      <c r="R20">
        <f t="shared" si="11"/>
        <v>1.4285714285714286</v>
      </c>
      <c r="S20">
        <f t="shared" si="11"/>
        <v>1.5476190476190477</v>
      </c>
      <c r="T20">
        <f t="shared" si="11"/>
        <v>1.6666666666666667</v>
      </c>
      <c r="U20">
        <f t="shared" si="11"/>
        <v>1.7857142857142858</v>
      </c>
      <c r="V20">
        <f t="shared" si="11"/>
        <v>1.9047619047619049</v>
      </c>
      <c r="W20">
        <f t="shared" si="11"/>
        <v>2.0238095238095237</v>
      </c>
      <c r="X20">
        <f t="shared" si="11"/>
        <v>2.1428571428571428</v>
      </c>
      <c r="Y20">
        <f t="shared" si="11"/>
        <v>2.2619047619047619</v>
      </c>
      <c r="Z20">
        <f t="shared" si="11"/>
        <v>2.3809523809523809</v>
      </c>
      <c r="AA20">
        <f>portfolio_input!C26</f>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15" sqref="C15:F15"/>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2" spans="1:8" x14ac:dyDescent="0.2">
      <c r="C22" s="18"/>
      <c r="D22" s="18"/>
      <c r="E22" s="18"/>
      <c r="F22" s="18"/>
      <c r="H22" s="18"/>
    </row>
    <row r="23" spans="1:8" x14ac:dyDescent="0.2">
      <c r="C23" s="19"/>
      <c r="D23" s="19"/>
      <c r="E23" s="19"/>
      <c r="F23" s="19"/>
      <c r="H23" s="19"/>
    </row>
    <row r="24" spans="1:8" x14ac:dyDescent="0.2">
      <c r="C24" s="19"/>
      <c r="D24" s="19"/>
      <c r="E24" s="19"/>
      <c r="F24" s="19"/>
      <c r="H24" s="19"/>
    </row>
    <row r="25" spans="1:8" x14ac:dyDescent="0.2">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2024-02-06T02:17:35Z</dcterms:modified>
</cp:coreProperties>
</file>