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65D475F5-3F0D-7944-9D6B-F15C02F28AAA}" xr6:coauthVersionLast="47" xr6:coauthVersionMax="47" xr10:uidLastSave="{00000000-0000-0000-0000-000000000000}"/>
  <bookViews>
    <workbookView xWindow="140" yWindow="920" windowWidth="36000" windowHeight="20800"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 r="D23" i="2"/>
  <c r="H23" i="2" s="1"/>
  <c r="C23" i="2"/>
  <c r="D22" i="2"/>
  <c r="E22" i="2"/>
  <c r="F22" i="2"/>
  <c r="C22" i="2"/>
  <c r="G23" i="2"/>
  <c r="F21" i="2"/>
  <c r="F24" i="2"/>
  <c r="E24" i="2"/>
  <c r="E21" i="2"/>
  <c r="D21" i="2"/>
  <c r="H22" i="2"/>
  <c r="C21" i="2"/>
  <c r="H24" i="2"/>
  <c r="H21" i="2"/>
  <c r="AA18" i="3" l="1"/>
  <c r="AA19" i="3"/>
  <c r="AA20" i="3"/>
  <c r="AA15" i="3"/>
  <c r="G11" i="3"/>
  <c r="H11" i="3" s="1"/>
  <c r="AA11" i="3"/>
  <c r="AA12" i="3"/>
  <c r="AA13" i="3"/>
  <c r="G13" i="3" s="1"/>
  <c r="H13" i="3" s="1"/>
  <c r="AA14" i="3"/>
  <c r="G14" i="3" s="1"/>
  <c r="H14" i="3" s="1"/>
  <c r="I14" i="3" s="1"/>
  <c r="J14" i="3" s="1"/>
  <c r="K14" i="3" s="1"/>
  <c r="L14" i="3" s="1"/>
  <c r="M14" i="3" s="1"/>
  <c r="N14" i="3" s="1"/>
  <c r="O14" i="3" s="1"/>
  <c r="P14" i="3" s="1"/>
  <c r="Q14" i="3" s="1"/>
  <c r="R14" i="3" s="1"/>
  <c r="S14" i="3" s="1"/>
  <c r="T14" i="3" s="1"/>
  <c r="U14" i="3" s="1"/>
  <c r="V14" i="3" s="1"/>
  <c r="W14" i="3" s="1"/>
  <c r="X14" i="3" s="1"/>
  <c r="Y14" i="3" s="1"/>
  <c r="Z14" i="3" s="1"/>
  <c r="G3" i="3"/>
  <c r="H3" i="3" s="1"/>
  <c r="G4" i="3"/>
  <c r="H4" i="3" s="1"/>
  <c r="G5" i="3"/>
  <c r="H5" i="3"/>
  <c r="G6" i="3"/>
  <c r="H6" i="3"/>
  <c r="G9" i="3"/>
  <c r="AA3" i="3"/>
  <c r="AA4" i="3"/>
  <c r="AA5" i="3"/>
  <c r="AA6" i="3"/>
  <c r="AA7" i="3"/>
  <c r="G7" i="3" s="1"/>
  <c r="H7" i="3" s="1"/>
  <c r="AA8" i="3"/>
  <c r="G8" i="3" s="1"/>
  <c r="H8" i="3" s="1"/>
  <c r="AA9" i="3"/>
  <c r="D16" i="2"/>
  <c r="D15" i="2"/>
  <c r="E15" i="2"/>
  <c r="F15" i="2"/>
  <c r="C15" i="2"/>
  <c r="C13" i="2"/>
  <c r="D13" i="2"/>
  <c r="E13" i="2"/>
  <c r="F13" i="2"/>
  <c r="C3" i="2"/>
  <c r="H2" i="2"/>
  <c r="H9" i="3" l="1"/>
  <c r="I9" i="3" s="1"/>
  <c r="J9" i="3" s="1"/>
  <c r="K9" i="3" s="1"/>
  <c r="L9" i="3" s="1"/>
  <c r="M9" i="3" s="1"/>
  <c r="N9" i="3" s="1"/>
  <c r="O9" i="3" s="1"/>
  <c r="P9" i="3" s="1"/>
  <c r="Q9" i="3" s="1"/>
  <c r="R9" i="3" s="1"/>
  <c r="S9" i="3" s="1"/>
  <c r="T9" i="3" s="1"/>
  <c r="U9" i="3" s="1"/>
  <c r="V9" i="3" s="1"/>
  <c r="W9" i="3" s="1"/>
  <c r="X9" i="3" s="1"/>
  <c r="Y9" i="3" s="1"/>
  <c r="Z9" i="3" s="1"/>
  <c r="G12" i="3"/>
  <c r="H12" i="3" s="1"/>
  <c r="C4" i="2"/>
  <c r="D4" i="2" s="1"/>
  <c r="C16" i="2" l="1"/>
  <c r="B5" i="6"/>
  <c r="B3" i="6"/>
  <c r="B2" i="6"/>
  <c r="G18" i="3"/>
  <c r="AA17" i="3"/>
  <c r="AA16" i="3"/>
  <c r="G16" i="3" s="1"/>
  <c r="H16" i="3" s="1"/>
  <c r="G15" i="3"/>
  <c r="H15" i="3" s="1"/>
  <c r="C9" i="2"/>
  <c r="C17" i="1"/>
  <c r="C16" i="1"/>
  <c r="AA10" i="3" s="1"/>
  <c r="C9" i="1"/>
  <c r="C10" i="1"/>
  <c r="C11" i="1"/>
  <c r="C8" i="1"/>
  <c r="AA2" i="3" s="1"/>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<sst xmlns="http://schemas.openxmlformats.org/spreadsheetml/2006/main" count="254" uniqueCount="102">
  <si>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</si>
  <si>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</si>
  <si>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</si>
  <si>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</si>
  <si>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</si>
  <si>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</si>
  <si>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</si>
  <si>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</si>
  <si>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</si>
  <si>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</si>
  <si>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</si>
  <si>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</si>
  <si>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</si>
  <si>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</si>
  <si>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</si>
  <si>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</si>
  <si>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</si>
  <si>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</si>
  <si>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</si>
  <si>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</si>
  <si>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</si>
  <si>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</si>
  <si>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</si>
  <si>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</si>
  <si>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</si>
  <si>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</si>
  <si>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</si>
  <si>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</si>
  <si>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</si>
  <si>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</si>
  <si>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</si>
  <si>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</si>
  <si>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</si>
  <si>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</si>
  <si>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</si>
  <si>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</si>
  <si>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</si>
  <si>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</si>
  <si>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</si>
  <si>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</si>
  <si>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</si>
  <si>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</si>
  <si>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</si>
  <si>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</si>
  <si>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</si>
  <si>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</si>
  <si>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</si>
  <si>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</si>
  <si>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</si>
  <si>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</si>
  <si>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</si>
  <si>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</si>
  <si>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</si>
  <si>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</si>
  <si>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</si>
  <si>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</si>
  <si>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</si>
  <si>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</si>
  <si>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</si>
  <si>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</si>
  <si>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</si>
  <si>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</si>
  <si>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</si>
  <si>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</si>
  <si>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</si>
  <si>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</si>
  <si>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</si>
  <si>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</si>
  <si>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</si>
  <si>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</si>
  <si>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</si>
  <si>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</si>
  <si>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</si>
  <si>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</si>
  <si>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</si>
  <si>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</si>
  <si>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</si>
  <si>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</si>
  <si>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</si>
  <si>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</si>
  <si>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</si>
  <si>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</si>
  <si>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</si>
  <si>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</si>
  <si>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</si>
  <si>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</si>
  <si>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</si>
  <si>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</si>
  <si>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</si>
  <si>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</si>
  <si>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</si>
  <si>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</si>
  <si>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</si>
  <si>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</si>
  <si>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</si>
  <si>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</si>
  <si>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H2 Potential</t>
  </si>
  <si>
    <t>SAF</t>
  </si>
  <si>
    <t>Biogas</t>
  </si>
  <si>
    <t>Total</t>
  </si>
  <si>
    <t>Max Bioenergy</t>
  </si>
  <si>
    <t>This portfolio uses all available biomass, split out across the different pathways.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</si>
</sst>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5">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xf numFmtId="1" fontId="10" fillId="3" borderId="1" xfId="0" applyNumberFormat="1" applyFont="1" applyFill="1" applyBorder="1" applyAlignment="1">
      <alignment horizontal="center"/>
    </xf>
    <xf numFmtId="43" fontId="0" fillId="0" borderId="0" xfId="2" applyFont="1"/>
    <xf numFmtId="4" fontId="0" fillId="0" borderId="0" xfId="0" applyNumberFormat="1"/>
    <xf numFmtId="0" fontId="0" fillId="0" borderId="0" xfId="0" applyNumberFormat="1"/>
    <xf numFmtId="2" fontId="0" fillId="0" borderId="0" xfId="0" applyNumberFormat="1"/>
    <xf numFmtId="43" fontId="0" fillId="0" borderId="0" xfId="0" applyNumberFormat="1"/>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abSelected="1" zoomScale="133" workbookViewId="0">
      <selection activeCell="D3" sqref="D3:F3"/>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26" t="s">
        <v>42</v>
      </c>
      <c r="B2" s="26"/>
      <c r="C2" s="26"/>
      <c r="D2" s="26" t="s">
        <v>41</v>
      </c>
      <c r="E2" s="26"/>
      <c r="F2" s="26"/>
    </row>
    <row r="3" spans="1:9" ht="84" customHeight="1" x14ac:dyDescent="0.2">
      <c r="A3" s="17" t="s">
        <v>88</v>
      </c>
      <c r="B3" s="27" t="s">
        <v>100</v>
      </c>
      <c r="C3" s="27"/>
      <c r="D3" s="28" t="s">
        <v>101</v>
      </c>
      <c r="E3" s="28"/>
      <c r="F3" s="28"/>
      <c r="G3" s="28" t="s">
        <v>94</v>
      </c>
      <c r="H3" s="28"/>
      <c r="I3" s="28"/>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f>D8</f>
        <v>26.6</v>
      </c>
      <c r="D8" s="13">
        <v>26.6</v>
      </c>
      <c r="E8" t="s">
        <v>25</v>
      </c>
      <c r="F8" t="s">
        <v>26</v>
      </c>
    </row>
    <row r="9" spans="1:9" x14ac:dyDescent="0.2">
      <c r="A9" t="s">
        <v>1</v>
      </c>
      <c r="B9" t="s">
        <v>2</v>
      </c>
      <c r="C9" s="11">
        <f t="shared" ref="C9:C11" si="0">D9</f>
        <v>0.55000000000000004</v>
      </c>
      <c r="D9" s="14">
        <v>0.55000000000000004</v>
      </c>
      <c r="E9" t="s">
        <v>25</v>
      </c>
      <c r="F9" t="s">
        <v>27</v>
      </c>
    </row>
    <row r="10" spans="1:9" x14ac:dyDescent="0.2">
      <c r="A10" t="s">
        <v>1</v>
      </c>
      <c r="B10" t="s">
        <v>3</v>
      </c>
      <c r="C10" s="11">
        <f t="shared" si="0"/>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5">
        <v>0.28050000000000003</v>
      </c>
      <c r="D12" s="14">
        <v>0.02</v>
      </c>
      <c r="E12" t="s">
        <v>25</v>
      </c>
      <c r="F12" t="s">
        <v>38</v>
      </c>
    </row>
    <row r="13" spans="1:9" x14ac:dyDescent="0.2">
      <c r="A13" t="s">
        <v>1</v>
      </c>
      <c r="B13" t="s">
        <v>5</v>
      </c>
      <c r="C13" s="25">
        <v>4.6200000000000005E-2</v>
      </c>
      <c r="D13" s="13">
        <v>0.02</v>
      </c>
      <c r="E13" t="s">
        <v>25</v>
      </c>
      <c r="F13" t="s">
        <v>38</v>
      </c>
    </row>
    <row r="14" spans="1:9" x14ac:dyDescent="0.2">
      <c r="A14" t="s">
        <v>1</v>
      </c>
      <c r="B14" t="s">
        <v>11</v>
      </c>
      <c r="C14" s="25">
        <v>0.19800000000000001</v>
      </c>
      <c r="D14" s="13"/>
    </row>
    <row r="15" spans="1:9" x14ac:dyDescent="0.2">
      <c r="A15" t="s">
        <v>1</v>
      </c>
      <c r="B15" t="s">
        <v>13</v>
      </c>
      <c r="C15" s="25">
        <v>6.6000000000000008E-3</v>
      </c>
      <c r="D15" s="14"/>
    </row>
    <row r="16" spans="1:9" x14ac:dyDescent="0.2">
      <c r="A16" t="s">
        <v>8</v>
      </c>
      <c r="B16" t="s">
        <v>0</v>
      </c>
      <c r="C16" s="21">
        <f>D16</f>
        <v>310000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9">
        <v>215769.23076923078</v>
      </c>
      <c r="D18" s="16">
        <v>70000</v>
      </c>
      <c r="E18" t="s">
        <v>9</v>
      </c>
      <c r="F18" t="s">
        <v>31</v>
      </c>
    </row>
    <row r="19" spans="1:6" x14ac:dyDescent="0.2">
      <c r="A19" t="s">
        <v>8</v>
      </c>
      <c r="B19" t="s">
        <v>5</v>
      </c>
      <c r="C19" s="29">
        <v>35538.461538461546</v>
      </c>
      <c r="D19" s="16">
        <v>70000</v>
      </c>
      <c r="E19" t="s">
        <v>9</v>
      </c>
      <c r="F19" t="s">
        <v>31</v>
      </c>
    </row>
    <row r="20" spans="1:6" x14ac:dyDescent="0.2">
      <c r="A20" t="s">
        <v>8</v>
      </c>
      <c r="B20" t="s">
        <v>11</v>
      </c>
      <c r="C20" s="29">
        <v>102310.03039513678</v>
      </c>
      <c r="D20" s="16"/>
    </row>
    <row r="21" spans="1:6" x14ac:dyDescent="0.2">
      <c r="A21" t="s">
        <v>8</v>
      </c>
      <c r="B21" t="s">
        <v>13</v>
      </c>
      <c r="C21" s="29">
        <v>6620.0607902735564</v>
      </c>
      <c r="D21" s="16"/>
    </row>
    <row r="22" spans="1:6" x14ac:dyDescent="0.2">
      <c r="A22" t="s">
        <v>7</v>
      </c>
      <c r="B22" t="s">
        <v>11</v>
      </c>
      <c r="C22" s="11">
        <v>9.9</v>
      </c>
      <c r="D22" s="13">
        <v>3</v>
      </c>
      <c r="E22" t="s">
        <v>12</v>
      </c>
      <c r="F22" t="s">
        <v>39</v>
      </c>
    </row>
    <row r="23" spans="1:6" x14ac:dyDescent="0.2">
      <c r="A23" t="s">
        <v>7</v>
      </c>
      <c r="B23" t="s">
        <v>13</v>
      </c>
      <c r="C23" s="11">
        <v>0.39600000000000002</v>
      </c>
      <c r="D23" s="13">
        <v>3</v>
      </c>
      <c r="E23" t="s">
        <v>12</v>
      </c>
      <c r="F23" t="s">
        <v>39</v>
      </c>
    </row>
    <row r="24" spans="1:6" x14ac:dyDescent="0.2">
      <c r="A24" t="s">
        <v>14</v>
      </c>
      <c r="B24" t="s">
        <v>6</v>
      </c>
      <c r="C24" s="11">
        <v>158.4</v>
      </c>
      <c r="D24" s="13">
        <v>50</v>
      </c>
      <c r="E24" t="s">
        <v>15</v>
      </c>
      <c r="F24" t="s">
        <v>40</v>
      </c>
    </row>
    <row r="25" spans="1:6" x14ac:dyDescent="0.2">
      <c r="A25" t="s">
        <v>14</v>
      </c>
      <c r="B25" t="s">
        <v>5</v>
      </c>
      <c r="C25" s="11">
        <v>26.400000000000002</v>
      </c>
      <c r="D25" s="13">
        <v>50</v>
      </c>
      <c r="E25" t="s">
        <v>15</v>
      </c>
      <c r="F25" t="s">
        <v>40</v>
      </c>
    </row>
    <row r="26" spans="1:6" x14ac:dyDescent="0.2">
      <c r="A26" t="s">
        <v>14</v>
      </c>
      <c r="B26" t="s">
        <v>52</v>
      </c>
      <c r="C26" s="11">
        <f>Sheet2!G23</f>
        <v>13</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95</v>
      </c>
    </row>
    <row r="2" spans="1:2" x14ac:dyDescent="0.2">
      <c r="A2" t="s">
        <v>90</v>
      </c>
      <c r="B2" t="str">
        <f>portfolio_input!B3</f>
        <v>Max Bioenergy</v>
      </c>
    </row>
    <row r="3" spans="1:2" x14ac:dyDescent="0.2">
      <c r="A3" t="s">
        <v>91</v>
      </c>
      <c r="B3" t="str">
        <f>portfolio_input!D3</f>
        <v>This portfolio uses all available biomass, split out across the different pathways.</v>
      </c>
    </row>
    <row r="4" spans="1:2" x14ac:dyDescent="0.2">
      <c r="A4" t="s">
        <v>92</v>
      </c>
      <c r="B4" s="24">
        <v>45322</v>
      </c>
    </row>
    <row r="5" spans="1:2" x14ac:dyDescent="0.2">
      <c r="A5" t="s">
        <v>93</v>
      </c>
      <c r="B5" t="str">
        <f>portfolio_input!D3</f>
        <v>This portfolio uses all available biomass, split out across the different pathways.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AA9" sqref="AA2:AA9"/>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1266.6666666666667</v>
      </c>
      <c r="H2">
        <f>$AA2/21+G2</f>
        <v>2533.3333333333335</v>
      </c>
      <c r="I2">
        <f t="shared" ref="I2:Z15" si="0">$AA2/21+H2</f>
        <v>3800</v>
      </c>
      <c r="J2">
        <f t="shared" si="0"/>
        <v>5066.666666666667</v>
      </c>
      <c r="K2">
        <f t="shared" si="0"/>
        <v>6333.3333333333339</v>
      </c>
      <c r="L2">
        <f t="shared" si="0"/>
        <v>7600.0000000000009</v>
      </c>
      <c r="M2">
        <f t="shared" si="0"/>
        <v>8866.6666666666679</v>
      </c>
      <c r="N2">
        <f t="shared" si="0"/>
        <v>10133.333333333334</v>
      </c>
      <c r="O2">
        <f t="shared" si="0"/>
        <v>11400</v>
      </c>
      <c r="P2">
        <f t="shared" si="0"/>
        <v>12666.666666666666</v>
      </c>
      <c r="Q2">
        <f t="shared" si="0"/>
        <v>13933.333333333332</v>
      </c>
      <c r="R2">
        <f t="shared" si="0"/>
        <v>15199.999999999998</v>
      </c>
      <c r="S2">
        <f t="shared" si="0"/>
        <v>16466.666666666664</v>
      </c>
      <c r="T2">
        <f t="shared" si="0"/>
        <v>17733.333333333332</v>
      </c>
      <c r="U2">
        <f t="shared" si="0"/>
        <v>19000</v>
      </c>
      <c r="V2">
        <f t="shared" si="0"/>
        <v>20266.666666666668</v>
      </c>
      <c r="W2">
        <f t="shared" si="0"/>
        <v>21533.333333333336</v>
      </c>
      <c r="X2">
        <f t="shared" si="0"/>
        <v>22800.000000000004</v>
      </c>
      <c r="Y2">
        <f t="shared" si="0"/>
        <v>24066.666666666672</v>
      </c>
      <c r="Z2">
        <f t="shared" si="0"/>
        <v>25333.333333333339</v>
      </c>
      <c r="AA2">
        <f>portfolio_input!C8*1000</f>
        <v>26600</v>
      </c>
    </row>
    <row r="3" spans="1:27" x14ac:dyDescent="0.2">
      <c r="A3" t="s">
        <v>2</v>
      </c>
      <c r="B3" t="s">
        <v>2</v>
      </c>
      <c r="C3" t="s">
        <v>64</v>
      </c>
      <c r="D3" t="s">
        <v>1</v>
      </c>
      <c r="E3" t="s">
        <v>62</v>
      </c>
      <c r="F3" t="s">
        <v>63</v>
      </c>
      <c r="G3" s="18">
        <f t="shared" ref="G3:G9" si="1">AA3/21</f>
        <v>26.19047619047619</v>
      </c>
      <c r="H3">
        <f t="shared" ref="H3:W9" si="2">$AA3/21+G3</f>
        <v>52.38095238095238</v>
      </c>
      <c r="I3">
        <f t="shared" ref="H3:W15" si="3">$AA3/21+H3</f>
        <v>78.571428571428569</v>
      </c>
      <c r="J3">
        <f t="shared" si="3"/>
        <v>104.76190476190476</v>
      </c>
      <c r="K3">
        <f t="shared" si="3"/>
        <v>130.95238095238096</v>
      </c>
      <c r="L3">
        <f t="shared" si="3"/>
        <v>157.14285714285717</v>
      </c>
      <c r="M3">
        <f t="shared" si="3"/>
        <v>183.33333333333337</v>
      </c>
      <c r="N3">
        <f t="shared" si="3"/>
        <v>209.52380952380958</v>
      </c>
      <c r="O3">
        <f t="shared" si="3"/>
        <v>235.71428571428578</v>
      </c>
      <c r="P3">
        <f t="shared" si="3"/>
        <v>261.90476190476198</v>
      </c>
      <c r="Q3">
        <f t="shared" si="3"/>
        <v>288.09523809523819</v>
      </c>
      <c r="R3">
        <f t="shared" si="3"/>
        <v>314.28571428571439</v>
      </c>
      <c r="S3">
        <f t="shared" si="3"/>
        <v>340.4761904761906</v>
      </c>
      <c r="T3">
        <f t="shared" si="3"/>
        <v>366.6666666666668</v>
      </c>
      <c r="U3">
        <f t="shared" si="3"/>
        <v>392.857142857143</v>
      </c>
      <c r="V3">
        <f t="shared" si="3"/>
        <v>419.04761904761921</v>
      </c>
      <c r="W3">
        <f t="shared" si="3"/>
        <v>445.23809523809541</v>
      </c>
      <c r="X3">
        <f t="shared" si="0"/>
        <v>471.42857142857162</v>
      </c>
      <c r="Y3">
        <f t="shared" si="0"/>
        <v>497.61904761904782</v>
      </c>
      <c r="Z3">
        <f t="shared" si="0"/>
        <v>523.80952380952397</v>
      </c>
      <c r="AA3">
        <f>portfolio_input!C9*1000</f>
        <v>550</v>
      </c>
    </row>
    <row r="4" spans="1:27" x14ac:dyDescent="0.2">
      <c r="A4" t="s">
        <v>3</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4</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6</v>
      </c>
      <c r="B6" t="s">
        <v>6</v>
      </c>
      <c r="C6" t="s">
        <v>67</v>
      </c>
      <c r="D6" t="s">
        <v>1</v>
      </c>
      <c r="E6" t="s">
        <v>62</v>
      </c>
      <c r="F6" t="s">
        <v>63</v>
      </c>
      <c r="G6" s="18">
        <f t="shared" si="1"/>
        <v>13.357142857142858</v>
      </c>
      <c r="H6">
        <f t="shared" si="2"/>
        <v>26.714285714285715</v>
      </c>
      <c r="I6">
        <f t="shared" si="0"/>
        <v>40.071428571428569</v>
      </c>
      <c r="J6">
        <f t="shared" si="0"/>
        <v>53.428571428571431</v>
      </c>
      <c r="K6">
        <f t="shared" si="0"/>
        <v>66.785714285714292</v>
      </c>
      <c r="L6">
        <f t="shared" si="0"/>
        <v>80.142857142857153</v>
      </c>
      <c r="M6">
        <f t="shared" si="0"/>
        <v>93.500000000000014</v>
      </c>
      <c r="N6">
        <f t="shared" si="0"/>
        <v>106.85714285714288</v>
      </c>
      <c r="O6">
        <f t="shared" si="0"/>
        <v>120.21428571428574</v>
      </c>
      <c r="P6">
        <f t="shared" si="0"/>
        <v>133.57142857142858</v>
      </c>
      <c r="Q6">
        <f t="shared" si="0"/>
        <v>146.92857142857144</v>
      </c>
      <c r="R6">
        <f t="shared" si="0"/>
        <v>160.28571428571431</v>
      </c>
      <c r="S6">
        <f t="shared" si="0"/>
        <v>173.64285714285717</v>
      </c>
      <c r="T6">
        <f t="shared" si="0"/>
        <v>187.00000000000003</v>
      </c>
      <c r="U6">
        <f t="shared" si="0"/>
        <v>200.35714285714289</v>
      </c>
      <c r="V6">
        <f t="shared" si="0"/>
        <v>213.71428571428575</v>
      </c>
      <c r="W6">
        <f t="shared" si="0"/>
        <v>227.07142857142861</v>
      </c>
      <c r="X6">
        <f t="shared" si="0"/>
        <v>240.42857142857147</v>
      </c>
      <c r="Y6">
        <f t="shared" si="0"/>
        <v>253.78571428571433</v>
      </c>
      <c r="Z6">
        <f t="shared" si="0"/>
        <v>267.14285714285717</v>
      </c>
      <c r="AA6">
        <f>portfolio_input!C12*1000</f>
        <v>280.5</v>
      </c>
    </row>
    <row r="7" spans="1:27" x14ac:dyDescent="0.2">
      <c r="A7" t="s">
        <v>5</v>
      </c>
      <c r="B7" t="s">
        <v>5</v>
      </c>
      <c r="C7" t="s">
        <v>67</v>
      </c>
      <c r="D7" t="s">
        <v>1</v>
      </c>
      <c r="E7" t="s">
        <v>62</v>
      </c>
      <c r="F7" t="s">
        <v>63</v>
      </c>
      <c r="G7" s="18">
        <f t="shared" si="1"/>
        <v>2.2000000000000002</v>
      </c>
      <c r="H7">
        <f t="shared" si="2"/>
        <v>4.4000000000000004</v>
      </c>
      <c r="I7">
        <f t="shared" si="0"/>
        <v>6.6000000000000005</v>
      </c>
      <c r="J7">
        <f t="shared" si="0"/>
        <v>8.8000000000000007</v>
      </c>
      <c r="K7">
        <f t="shared" si="0"/>
        <v>11</v>
      </c>
      <c r="L7">
        <f t="shared" si="0"/>
        <v>13.2</v>
      </c>
      <c r="M7">
        <f t="shared" si="0"/>
        <v>15.399999999999999</v>
      </c>
      <c r="N7">
        <f t="shared" si="0"/>
        <v>17.599999999999998</v>
      </c>
      <c r="O7">
        <f t="shared" si="0"/>
        <v>19.799999999999997</v>
      </c>
      <c r="P7">
        <f t="shared" si="0"/>
        <v>21.999999999999996</v>
      </c>
      <c r="Q7">
        <f t="shared" si="0"/>
        <v>24.199999999999996</v>
      </c>
      <c r="R7">
        <f t="shared" si="0"/>
        <v>26.399999999999995</v>
      </c>
      <c r="S7">
        <f t="shared" si="0"/>
        <v>28.599999999999994</v>
      </c>
      <c r="T7">
        <f t="shared" si="0"/>
        <v>30.799999999999994</v>
      </c>
      <c r="U7">
        <f t="shared" si="0"/>
        <v>32.999999999999993</v>
      </c>
      <c r="V7">
        <f t="shared" si="0"/>
        <v>35.199999999999996</v>
      </c>
      <c r="W7">
        <f t="shared" si="0"/>
        <v>37.4</v>
      </c>
      <c r="X7">
        <f t="shared" si="0"/>
        <v>39.6</v>
      </c>
      <c r="Y7">
        <f t="shared" si="0"/>
        <v>41.800000000000004</v>
      </c>
      <c r="Z7">
        <f t="shared" si="0"/>
        <v>44.000000000000007</v>
      </c>
      <c r="AA7">
        <f>portfolio_input!C13*1000</f>
        <v>46.2</v>
      </c>
    </row>
    <row r="8" spans="1:27" x14ac:dyDescent="0.2">
      <c r="A8" t="s">
        <v>11</v>
      </c>
      <c r="B8" t="s">
        <v>11</v>
      </c>
      <c r="C8" t="s">
        <v>84</v>
      </c>
      <c r="D8" t="s">
        <v>1</v>
      </c>
      <c r="E8" t="s">
        <v>62</v>
      </c>
      <c r="F8" t="s">
        <v>63</v>
      </c>
      <c r="G8" s="18">
        <f t="shared" si="1"/>
        <v>9.4285714285714288</v>
      </c>
      <c r="H8">
        <f t="shared" si="2"/>
        <v>18.857142857142858</v>
      </c>
      <c r="I8">
        <f t="shared" si="0"/>
        <v>28.285714285714285</v>
      </c>
      <c r="J8">
        <f t="shared" si="0"/>
        <v>37.714285714285715</v>
      </c>
      <c r="K8">
        <f t="shared" si="0"/>
        <v>47.142857142857146</v>
      </c>
      <c r="L8">
        <f t="shared" si="0"/>
        <v>56.571428571428577</v>
      </c>
      <c r="M8">
        <f t="shared" si="0"/>
        <v>66</v>
      </c>
      <c r="N8">
        <f t="shared" si="0"/>
        <v>75.428571428571431</v>
      </c>
      <c r="O8">
        <f t="shared" si="0"/>
        <v>84.857142857142861</v>
      </c>
      <c r="P8">
        <f t="shared" si="0"/>
        <v>94.285714285714292</v>
      </c>
      <c r="Q8">
        <f t="shared" si="0"/>
        <v>103.71428571428572</v>
      </c>
      <c r="R8">
        <f t="shared" si="0"/>
        <v>113.14285714285715</v>
      </c>
      <c r="S8">
        <f t="shared" si="0"/>
        <v>122.57142857142858</v>
      </c>
      <c r="T8">
        <f t="shared" si="0"/>
        <v>132</v>
      </c>
      <c r="U8">
        <f t="shared" si="0"/>
        <v>141.42857142857142</v>
      </c>
      <c r="V8">
        <f t="shared" si="0"/>
        <v>150.85714285714283</v>
      </c>
      <c r="W8">
        <f t="shared" si="0"/>
        <v>160.28571428571425</v>
      </c>
      <c r="X8">
        <f t="shared" si="0"/>
        <v>169.71428571428567</v>
      </c>
      <c r="Y8">
        <f t="shared" si="0"/>
        <v>179.14285714285708</v>
      </c>
      <c r="Z8">
        <f t="shared" si="0"/>
        <v>188.5714285714285</v>
      </c>
      <c r="AA8">
        <f>portfolio_input!C14*1000</f>
        <v>198</v>
      </c>
    </row>
    <row r="9" spans="1:27" x14ac:dyDescent="0.2">
      <c r="A9" t="s">
        <v>13</v>
      </c>
      <c r="B9" t="s">
        <v>13</v>
      </c>
      <c r="C9" t="s">
        <v>84</v>
      </c>
      <c r="D9" t="s">
        <v>1</v>
      </c>
      <c r="E9" t="s">
        <v>62</v>
      </c>
      <c r="F9" t="s">
        <v>63</v>
      </c>
      <c r="G9" s="18">
        <f t="shared" si="1"/>
        <v>0.31428571428571433</v>
      </c>
      <c r="H9">
        <f t="shared" si="2"/>
        <v>0.62857142857142867</v>
      </c>
      <c r="I9">
        <f t="shared" si="2"/>
        <v>0.94285714285714306</v>
      </c>
      <c r="J9">
        <f t="shared" si="2"/>
        <v>1.2571428571428573</v>
      </c>
      <c r="K9">
        <f t="shared" si="2"/>
        <v>1.5714285714285716</v>
      </c>
      <c r="L9">
        <f t="shared" si="2"/>
        <v>1.8857142857142859</v>
      </c>
      <c r="M9">
        <f t="shared" si="2"/>
        <v>2.2000000000000002</v>
      </c>
      <c r="N9">
        <f t="shared" si="2"/>
        <v>2.5142857142857147</v>
      </c>
      <c r="O9">
        <f t="shared" si="2"/>
        <v>2.8285714285714292</v>
      </c>
      <c r="P9">
        <f t="shared" si="2"/>
        <v>3.1428571428571437</v>
      </c>
      <c r="Q9">
        <f t="shared" si="2"/>
        <v>3.4571428571428582</v>
      </c>
      <c r="R9">
        <f t="shared" si="2"/>
        <v>3.7714285714285727</v>
      </c>
      <c r="S9">
        <f t="shared" si="2"/>
        <v>4.0857142857142872</v>
      </c>
      <c r="T9">
        <f t="shared" si="2"/>
        <v>4.4000000000000012</v>
      </c>
      <c r="U9">
        <f t="shared" si="2"/>
        <v>4.7142857142857153</v>
      </c>
      <c r="V9">
        <f t="shared" si="2"/>
        <v>5.0285714285714294</v>
      </c>
      <c r="W9">
        <f t="shared" si="2"/>
        <v>5.3428571428571434</v>
      </c>
      <c r="X9">
        <f t="shared" si="0"/>
        <v>5.6571428571428575</v>
      </c>
      <c r="Y9">
        <f t="shared" si="0"/>
        <v>5.9714285714285715</v>
      </c>
      <c r="Z9">
        <f t="shared" si="0"/>
        <v>6.2857142857142856</v>
      </c>
      <c r="AA9">
        <f>portfolio_input!C15*1000</f>
        <v>6.6000000000000005</v>
      </c>
    </row>
    <row r="10" spans="1:27" x14ac:dyDescent="0.2">
      <c r="A10" t="s">
        <v>0</v>
      </c>
      <c r="B10" t="s">
        <v>0</v>
      </c>
      <c r="C10" t="s">
        <v>68</v>
      </c>
      <c r="D10" t="s">
        <v>8</v>
      </c>
      <c r="E10" t="s">
        <v>9</v>
      </c>
      <c r="F10" t="s">
        <v>69</v>
      </c>
      <c r="G10" s="18">
        <f t="shared" ref="G3:G20" si="4">AA10/21</f>
        <v>14761.904761904761</v>
      </c>
      <c r="H10">
        <f t="shared" si="3"/>
        <v>29523.809523809523</v>
      </c>
      <c r="I10">
        <f t="shared" si="0"/>
        <v>44285.714285714283</v>
      </c>
      <c r="J10">
        <f t="shared" si="0"/>
        <v>59047.619047619046</v>
      </c>
      <c r="K10">
        <f t="shared" si="0"/>
        <v>73809.523809523802</v>
      </c>
      <c r="L10">
        <f t="shared" si="0"/>
        <v>88571.428571428565</v>
      </c>
      <c r="M10">
        <f t="shared" si="0"/>
        <v>103333.33333333333</v>
      </c>
      <c r="N10">
        <f t="shared" si="0"/>
        <v>118095.23809523809</v>
      </c>
      <c r="O10">
        <f t="shared" si="0"/>
        <v>132857.14285714284</v>
      </c>
      <c r="P10">
        <f t="shared" si="0"/>
        <v>147619.0476190476</v>
      </c>
      <c r="Q10">
        <f t="shared" si="0"/>
        <v>162380.95238095237</v>
      </c>
      <c r="R10">
        <f t="shared" si="0"/>
        <v>177142.85714285713</v>
      </c>
      <c r="S10">
        <f t="shared" si="0"/>
        <v>191904.76190476189</v>
      </c>
      <c r="T10">
        <f t="shared" si="0"/>
        <v>206666.66666666666</v>
      </c>
      <c r="U10">
        <f t="shared" si="0"/>
        <v>221428.57142857142</v>
      </c>
      <c r="V10">
        <f t="shared" si="0"/>
        <v>236190.47619047618</v>
      </c>
      <c r="W10">
        <f t="shared" si="0"/>
        <v>250952.38095238095</v>
      </c>
      <c r="X10">
        <f t="shared" si="0"/>
        <v>265714.28571428568</v>
      </c>
      <c r="Y10">
        <f t="shared" si="0"/>
        <v>280476.19047619042</v>
      </c>
      <c r="Z10">
        <f t="shared" si="0"/>
        <v>295238.09523809515</v>
      </c>
      <c r="AA10" s="18">
        <f>portfolio_input!C16</f>
        <v>310000</v>
      </c>
    </row>
    <row r="11" spans="1:27" x14ac:dyDescent="0.2">
      <c r="A11" t="s">
        <v>10</v>
      </c>
      <c r="B11" t="s">
        <v>10</v>
      </c>
      <c r="C11" t="s">
        <v>70</v>
      </c>
      <c r="D11" t="s">
        <v>8</v>
      </c>
      <c r="E11" t="s">
        <v>9</v>
      </c>
      <c r="F11" t="s">
        <v>69</v>
      </c>
      <c r="G11" s="18">
        <f t="shared" ref="G11:G14" si="5">AA11/21</f>
        <v>523.80952380952385</v>
      </c>
      <c r="H11">
        <f t="shared" ref="H11:H14" si="6">$AA11/21+G11</f>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portfolio_input!C17</f>
        <v>11000</v>
      </c>
    </row>
    <row r="12" spans="1:27" x14ac:dyDescent="0.2">
      <c r="A12" t="s">
        <v>6</v>
      </c>
      <c r="B12" t="s">
        <v>6</v>
      </c>
      <c r="C12" t="s">
        <v>71</v>
      </c>
      <c r="D12" t="s">
        <v>8</v>
      </c>
      <c r="E12" t="s">
        <v>9</v>
      </c>
      <c r="F12" t="s">
        <v>69</v>
      </c>
      <c r="G12" s="18">
        <f t="shared" si="5"/>
        <v>10274.725274725275</v>
      </c>
      <c r="H12">
        <f t="shared" si="6"/>
        <v>20549.45054945055</v>
      </c>
      <c r="I12">
        <f t="shared" si="0"/>
        <v>30824.175824175825</v>
      </c>
      <c r="J12">
        <f t="shared" si="0"/>
        <v>41098.9010989011</v>
      </c>
      <c r="K12">
        <f t="shared" si="0"/>
        <v>51373.626373626379</v>
      </c>
      <c r="L12">
        <f t="shared" si="0"/>
        <v>61648.351648351658</v>
      </c>
      <c r="M12">
        <f t="shared" si="0"/>
        <v>71923.076923076937</v>
      </c>
      <c r="N12">
        <f t="shared" si="0"/>
        <v>82197.802197802215</v>
      </c>
      <c r="O12">
        <f t="shared" si="0"/>
        <v>92472.527472527494</v>
      </c>
      <c r="P12">
        <f t="shared" si="0"/>
        <v>102747.25274725277</v>
      </c>
      <c r="Q12">
        <f t="shared" si="0"/>
        <v>113021.97802197805</v>
      </c>
      <c r="R12">
        <f t="shared" si="0"/>
        <v>123296.70329670333</v>
      </c>
      <c r="S12">
        <f t="shared" si="0"/>
        <v>133571.42857142861</v>
      </c>
      <c r="T12">
        <f t="shared" si="0"/>
        <v>143846.15384615387</v>
      </c>
      <c r="U12">
        <f t="shared" si="0"/>
        <v>154120.87912087914</v>
      </c>
      <c r="V12">
        <f t="shared" si="0"/>
        <v>164395.6043956044</v>
      </c>
      <c r="W12">
        <f t="shared" si="0"/>
        <v>174670.32967032967</v>
      </c>
      <c r="X12">
        <f t="shared" si="0"/>
        <v>184945.05494505493</v>
      </c>
      <c r="Y12">
        <f t="shared" si="0"/>
        <v>195219.78021978019</v>
      </c>
      <c r="Z12">
        <f t="shared" si="0"/>
        <v>205494.50549450546</v>
      </c>
      <c r="AA12" s="18">
        <f>portfolio_input!C18</f>
        <v>215769.23076923078</v>
      </c>
    </row>
    <row r="13" spans="1:27" x14ac:dyDescent="0.2">
      <c r="A13" t="s">
        <v>5</v>
      </c>
      <c r="B13" t="s">
        <v>5</v>
      </c>
      <c r="C13" t="s">
        <v>71</v>
      </c>
      <c r="D13" t="s">
        <v>8</v>
      </c>
      <c r="E13" t="s">
        <v>9</v>
      </c>
      <c r="F13" t="s">
        <v>69</v>
      </c>
      <c r="G13" s="18">
        <f t="shared" si="5"/>
        <v>1692.3076923076926</v>
      </c>
      <c r="H13">
        <f t="shared" si="6"/>
        <v>3384.6153846153852</v>
      </c>
      <c r="I13">
        <f t="shared" si="0"/>
        <v>5076.923076923078</v>
      </c>
      <c r="J13">
        <f t="shared" si="0"/>
        <v>6769.2307692307704</v>
      </c>
      <c r="K13">
        <f t="shared" si="0"/>
        <v>8461.5384615384628</v>
      </c>
      <c r="L13">
        <f t="shared" si="0"/>
        <v>10153.846153846156</v>
      </c>
      <c r="M13">
        <f t="shared" si="0"/>
        <v>11846.153846153849</v>
      </c>
      <c r="N13">
        <f t="shared" si="0"/>
        <v>13538.461538461543</v>
      </c>
      <c r="O13">
        <f t="shared" si="0"/>
        <v>15230.769230769236</v>
      </c>
      <c r="P13">
        <f t="shared" si="0"/>
        <v>16923.076923076929</v>
      </c>
      <c r="Q13">
        <f t="shared" si="0"/>
        <v>18615.384615384621</v>
      </c>
      <c r="R13">
        <f t="shared" si="0"/>
        <v>20307.692307692312</v>
      </c>
      <c r="S13">
        <f t="shared" si="0"/>
        <v>22000.000000000004</v>
      </c>
      <c r="T13">
        <f t="shared" si="0"/>
        <v>23692.307692307695</v>
      </c>
      <c r="U13">
        <f t="shared" si="0"/>
        <v>25384.615384615387</v>
      </c>
      <c r="V13">
        <f t="shared" si="0"/>
        <v>27076.923076923078</v>
      </c>
      <c r="W13">
        <f t="shared" si="0"/>
        <v>28769.23076923077</v>
      </c>
      <c r="X13">
        <f t="shared" si="0"/>
        <v>30461.538461538461</v>
      </c>
      <c r="Y13">
        <f t="shared" si="0"/>
        <v>32153.846153846152</v>
      </c>
      <c r="Z13">
        <f t="shared" si="0"/>
        <v>33846.153846153844</v>
      </c>
      <c r="AA13" s="18">
        <f>portfolio_input!C19</f>
        <v>35538.461538461546</v>
      </c>
    </row>
    <row r="14" spans="1:27" x14ac:dyDescent="0.2">
      <c r="A14" t="s">
        <v>11</v>
      </c>
      <c r="B14" t="s">
        <v>11</v>
      </c>
      <c r="C14" t="s">
        <v>71</v>
      </c>
      <c r="D14" t="s">
        <v>8</v>
      </c>
      <c r="E14" t="s">
        <v>9</v>
      </c>
      <c r="F14" t="s">
        <v>69</v>
      </c>
      <c r="G14" s="18">
        <f t="shared" si="5"/>
        <v>4871.9062092922277</v>
      </c>
      <c r="H14">
        <f t="shared" si="6"/>
        <v>9743.8124185844554</v>
      </c>
      <c r="I14">
        <f t="shared" si="0"/>
        <v>14615.718627876682</v>
      </c>
      <c r="J14">
        <f t="shared" si="0"/>
        <v>19487.624837168911</v>
      </c>
      <c r="K14">
        <f t="shared" si="0"/>
        <v>24359.531046461139</v>
      </c>
      <c r="L14">
        <f t="shared" si="0"/>
        <v>29231.437255753368</v>
      </c>
      <c r="M14">
        <f t="shared" si="0"/>
        <v>34103.343465045597</v>
      </c>
      <c r="N14">
        <f t="shared" si="0"/>
        <v>38975.249674337821</v>
      </c>
      <c r="O14">
        <f t="shared" si="0"/>
        <v>43847.155883630046</v>
      </c>
      <c r="P14">
        <f t="shared" si="0"/>
        <v>48719.062092922271</v>
      </c>
      <c r="Q14">
        <f t="shared" si="0"/>
        <v>53590.968302214496</v>
      </c>
      <c r="R14">
        <f t="shared" si="0"/>
        <v>58462.874511506721</v>
      </c>
      <c r="S14">
        <f t="shared" si="0"/>
        <v>63334.780720798946</v>
      </c>
      <c r="T14">
        <f t="shared" si="0"/>
        <v>68206.686930091179</v>
      </c>
      <c r="U14">
        <f t="shared" si="0"/>
        <v>73078.593139383403</v>
      </c>
      <c r="V14">
        <f t="shared" si="0"/>
        <v>77950.499348675628</v>
      </c>
      <c r="W14">
        <f t="shared" si="0"/>
        <v>82822.405557967853</v>
      </c>
      <c r="X14">
        <f t="shared" si="0"/>
        <v>87694.311767260078</v>
      </c>
      <c r="Y14">
        <f t="shared" si="0"/>
        <v>92566.217976552303</v>
      </c>
      <c r="Z14">
        <f t="shared" si="0"/>
        <v>97438.124185844528</v>
      </c>
      <c r="AA14" s="18">
        <f>portfolio_input!C20</f>
        <v>102310.03039513678</v>
      </c>
    </row>
    <row r="15" spans="1:27" x14ac:dyDescent="0.2">
      <c r="A15" t="s">
        <v>13</v>
      </c>
      <c r="B15" t="s">
        <v>13</v>
      </c>
      <c r="C15" t="s">
        <v>85</v>
      </c>
      <c r="D15" t="s">
        <v>8</v>
      </c>
      <c r="E15" t="s">
        <v>9</v>
      </c>
      <c r="F15" t="s">
        <v>69</v>
      </c>
      <c r="G15" s="18">
        <f t="shared" si="4"/>
        <v>315.24099001302648</v>
      </c>
      <c r="H15">
        <f t="shared" si="3"/>
        <v>630.48198002605295</v>
      </c>
      <c r="I15">
        <f t="shared" si="0"/>
        <v>945.72297003907943</v>
      </c>
      <c r="J15">
        <f t="shared" si="0"/>
        <v>1260.9639600521059</v>
      </c>
      <c r="K15">
        <f t="shared" si="0"/>
        <v>1576.2049500651324</v>
      </c>
      <c r="L15">
        <f t="shared" si="0"/>
        <v>1891.4459400781589</v>
      </c>
      <c r="M15">
        <f t="shared" si="0"/>
        <v>2206.6869300911853</v>
      </c>
      <c r="N15">
        <f t="shared" si="0"/>
        <v>2521.9279201042118</v>
      </c>
      <c r="O15">
        <f t="shared" si="0"/>
        <v>2837.1689101172383</v>
      </c>
      <c r="P15">
        <f t="shared" si="0"/>
        <v>3152.4099001302648</v>
      </c>
      <c r="Q15">
        <f t="shared" si="0"/>
        <v>3467.6508901432912</v>
      </c>
      <c r="R15">
        <f t="shared" si="0"/>
        <v>3782.8918801563177</v>
      </c>
      <c r="S15">
        <f t="shared" si="0"/>
        <v>4098.1328701693437</v>
      </c>
      <c r="T15">
        <f t="shared" si="0"/>
        <v>4413.3738601823698</v>
      </c>
      <c r="U15">
        <f t="shared" si="0"/>
        <v>4728.6148501953958</v>
      </c>
      <c r="V15">
        <f t="shared" si="0"/>
        <v>5043.8558402084218</v>
      </c>
      <c r="W15">
        <f t="shared" si="0"/>
        <v>5359.0968302214478</v>
      </c>
      <c r="X15">
        <f t="shared" si="0"/>
        <v>5674.3378202344738</v>
      </c>
      <c r="Y15">
        <f t="shared" si="0"/>
        <v>5989.5788102474999</v>
      </c>
      <c r="Z15">
        <f t="shared" si="0"/>
        <v>6304.8198002605259</v>
      </c>
      <c r="AA15" s="18">
        <f>portfolio_input!C21</f>
        <v>6620.0607902735564</v>
      </c>
    </row>
    <row r="16" spans="1:27" x14ac:dyDescent="0.2">
      <c r="A16" t="s">
        <v>11</v>
      </c>
      <c r="B16" t="s">
        <v>11</v>
      </c>
      <c r="C16" t="s">
        <v>72</v>
      </c>
      <c r="D16" t="s">
        <v>7</v>
      </c>
      <c r="E16" t="s">
        <v>12</v>
      </c>
      <c r="F16" t="s">
        <v>73</v>
      </c>
      <c r="G16" s="18">
        <f t="shared" si="4"/>
        <v>471.42857142857144</v>
      </c>
      <c r="H16">
        <f t="shared" ref="H16:Z16" si="7">$AA16/21+G16</f>
        <v>942.85714285714289</v>
      </c>
      <c r="I16">
        <f t="shared" si="7"/>
        <v>1414.2857142857142</v>
      </c>
      <c r="J16">
        <f t="shared" si="7"/>
        <v>1885.7142857142858</v>
      </c>
      <c r="K16">
        <f t="shared" si="7"/>
        <v>2357.1428571428573</v>
      </c>
      <c r="L16">
        <f t="shared" si="7"/>
        <v>2828.5714285714289</v>
      </c>
      <c r="M16">
        <f t="shared" si="7"/>
        <v>3300.0000000000005</v>
      </c>
      <c r="N16">
        <f t="shared" si="7"/>
        <v>3771.428571428572</v>
      </c>
      <c r="O16">
        <f t="shared" si="7"/>
        <v>4242.8571428571431</v>
      </c>
      <c r="P16">
        <f t="shared" si="7"/>
        <v>4714.2857142857147</v>
      </c>
      <c r="Q16">
        <f t="shared" si="7"/>
        <v>5185.7142857142862</v>
      </c>
      <c r="R16">
        <f t="shared" si="7"/>
        <v>5657.1428571428578</v>
      </c>
      <c r="S16">
        <f t="shared" si="7"/>
        <v>6128.5714285714294</v>
      </c>
      <c r="T16">
        <f t="shared" si="7"/>
        <v>6600.0000000000009</v>
      </c>
      <c r="U16">
        <f t="shared" si="7"/>
        <v>7071.4285714285725</v>
      </c>
      <c r="V16">
        <f t="shared" si="7"/>
        <v>7542.857142857144</v>
      </c>
      <c r="W16">
        <f t="shared" si="7"/>
        <v>8014.2857142857156</v>
      </c>
      <c r="X16">
        <f t="shared" si="7"/>
        <v>8485.7142857142862</v>
      </c>
      <c r="Y16">
        <f t="shared" si="7"/>
        <v>8957.1428571428569</v>
      </c>
      <c r="Z16">
        <f t="shared" si="7"/>
        <v>9428.5714285714275</v>
      </c>
      <c r="AA16" s="18">
        <f>portfolio_input!C22*1000</f>
        <v>9900</v>
      </c>
    </row>
    <row r="17" spans="1:27" x14ac:dyDescent="0.2">
      <c r="A17" t="s">
        <v>13</v>
      </c>
      <c r="B17" t="s">
        <v>13</v>
      </c>
      <c r="C17" t="s">
        <v>72</v>
      </c>
      <c r="D17" t="s">
        <v>7</v>
      </c>
      <c r="E17" t="s">
        <v>12</v>
      </c>
      <c r="F17" t="s">
        <v>73</v>
      </c>
      <c r="G17" s="18">
        <f t="shared" si="4"/>
        <v>18.857142857142858</v>
      </c>
      <c r="H17">
        <f t="shared" ref="H17:Z17" si="8">$AA17/21+G17</f>
        <v>37.714285714285715</v>
      </c>
      <c r="I17">
        <f t="shared" si="8"/>
        <v>56.571428571428569</v>
      </c>
      <c r="J17">
        <f t="shared" si="8"/>
        <v>75.428571428571431</v>
      </c>
      <c r="K17">
        <f t="shared" si="8"/>
        <v>94.285714285714292</v>
      </c>
      <c r="L17">
        <f t="shared" si="8"/>
        <v>113.14285714285715</v>
      </c>
      <c r="M17">
        <f t="shared" si="8"/>
        <v>132</v>
      </c>
      <c r="N17">
        <f t="shared" si="8"/>
        <v>150.85714285714286</v>
      </c>
      <c r="O17">
        <f t="shared" si="8"/>
        <v>169.71428571428572</v>
      </c>
      <c r="P17">
        <f t="shared" si="8"/>
        <v>188.57142857142858</v>
      </c>
      <c r="Q17">
        <f t="shared" si="8"/>
        <v>207.42857142857144</v>
      </c>
      <c r="R17">
        <f t="shared" si="8"/>
        <v>226.28571428571431</v>
      </c>
      <c r="S17">
        <f t="shared" si="8"/>
        <v>245.14285714285717</v>
      </c>
      <c r="T17">
        <f t="shared" si="8"/>
        <v>264</v>
      </c>
      <c r="U17">
        <f t="shared" si="8"/>
        <v>282.85714285714283</v>
      </c>
      <c r="V17">
        <f t="shared" si="8"/>
        <v>301.71428571428567</v>
      </c>
      <c r="W17">
        <f t="shared" si="8"/>
        <v>320.5714285714285</v>
      </c>
      <c r="X17">
        <f t="shared" si="8"/>
        <v>339.42857142857133</v>
      </c>
      <c r="Y17">
        <f t="shared" si="8"/>
        <v>358.28571428571416</v>
      </c>
      <c r="Z17">
        <f t="shared" si="8"/>
        <v>377.142857142857</v>
      </c>
      <c r="AA17" s="18">
        <f>portfolio_input!C23*1000</f>
        <v>396</v>
      </c>
    </row>
    <row r="18" spans="1:27" x14ac:dyDescent="0.2">
      <c r="A18" t="s">
        <v>6</v>
      </c>
      <c r="B18" t="s">
        <v>6</v>
      </c>
      <c r="C18" t="s">
        <v>76</v>
      </c>
      <c r="D18" t="s">
        <v>14</v>
      </c>
      <c r="E18" t="s">
        <v>15</v>
      </c>
      <c r="F18" t="s">
        <v>75</v>
      </c>
      <c r="G18" s="18">
        <f t="shared" si="4"/>
        <v>7.5428571428571427</v>
      </c>
      <c r="H18">
        <f t="shared" ref="H18:Z18" si="9">$AA18/21+G18</f>
        <v>15.085714285714285</v>
      </c>
      <c r="I18">
        <f t="shared" si="9"/>
        <v>22.628571428571426</v>
      </c>
      <c r="J18">
        <f t="shared" si="9"/>
        <v>30.171428571428571</v>
      </c>
      <c r="K18">
        <f t="shared" si="9"/>
        <v>37.714285714285715</v>
      </c>
      <c r="L18">
        <f t="shared" si="9"/>
        <v>45.25714285714286</v>
      </c>
      <c r="M18">
        <f t="shared" si="9"/>
        <v>52.800000000000004</v>
      </c>
      <c r="N18">
        <f t="shared" si="9"/>
        <v>60.342857142857149</v>
      </c>
      <c r="O18">
        <f t="shared" si="9"/>
        <v>67.885714285714286</v>
      </c>
      <c r="P18">
        <f t="shared" si="9"/>
        <v>75.428571428571431</v>
      </c>
      <c r="Q18">
        <f t="shared" si="9"/>
        <v>82.971428571428575</v>
      </c>
      <c r="R18">
        <f t="shared" si="9"/>
        <v>90.51428571428572</v>
      </c>
      <c r="S18">
        <f t="shared" si="9"/>
        <v>98.057142857142864</v>
      </c>
      <c r="T18">
        <f t="shared" si="9"/>
        <v>105.60000000000001</v>
      </c>
      <c r="U18">
        <f t="shared" si="9"/>
        <v>113.14285714285715</v>
      </c>
      <c r="V18">
        <f t="shared" si="9"/>
        <v>120.6857142857143</v>
      </c>
      <c r="W18">
        <f t="shared" si="9"/>
        <v>128.22857142857143</v>
      </c>
      <c r="X18">
        <f t="shared" si="9"/>
        <v>135.77142857142857</v>
      </c>
      <c r="Y18">
        <f t="shared" si="9"/>
        <v>143.31428571428572</v>
      </c>
      <c r="Z18">
        <f t="shared" si="9"/>
        <v>150.85714285714286</v>
      </c>
      <c r="AA18">
        <f>portfolio_input!C24</f>
        <v>158.4</v>
      </c>
    </row>
    <row r="19" spans="1:27" x14ac:dyDescent="0.2">
      <c r="A19" t="s">
        <v>5</v>
      </c>
      <c r="B19" t="s">
        <v>5</v>
      </c>
      <c r="C19" t="s">
        <v>76</v>
      </c>
      <c r="D19" t="s">
        <v>14</v>
      </c>
      <c r="E19" t="s">
        <v>15</v>
      </c>
      <c r="F19" t="s">
        <v>75</v>
      </c>
      <c r="G19" s="18">
        <f t="shared" si="4"/>
        <v>1.2571428571428573</v>
      </c>
      <c r="H19">
        <f t="shared" ref="H19:Z19" si="10">$AA19/21+G19</f>
        <v>2.5142857142857147</v>
      </c>
      <c r="I19">
        <f t="shared" si="10"/>
        <v>3.7714285714285722</v>
      </c>
      <c r="J19">
        <f t="shared" si="10"/>
        <v>5.0285714285714294</v>
      </c>
      <c r="K19">
        <f t="shared" si="10"/>
        <v>6.2857142857142865</v>
      </c>
      <c r="L19">
        <f t="shared" si="10"/>
        <v>7.5428571428571436</v>
      </c>
      <c r="M19">
        <f t="shared" si="10"/>
        <v>8.8000000000000007</v>
      </c>
      <c r="N19">
        <f t="shared" si="10"/>
        <v>10.057142857142859</v>
      </c>
      <c r="O19">
        <f t="shared" si="10"/>
        <v>11.314285714285717</v>
      </c>
      <c r="P19">
        <f t="shared" si="10"/>
        <v>12.571428571428575</v>
      </c>
      <c r="Q19">
        <f t="shared" si="10"/>
        <v>13.828571428571433</v>
      </c>
      <c r="R19">
        <f t="shared" si="10"/>
        <v>15.085714285714291</v>
      </c>
      <c r="S19">
        <f t="shared" si="10"/>
        <v>16.342857142857149</v>
      </c>
      <c r="T19">
        <f t="shared" si="10"/>
        <v>17.600000000000005</v>
      </c>
      <c r="U19">
        <f t="shared" si="10"/>
        <v>18.857142857142861</v>
      </c>
      <c r="V19">
        <f t="shared" si="10"/>
        <v>20.114285714285717</v>
      </c>
      <c r="W19">
        <f t="shared" si="10"/>
        <v>21.371428571428574</v>
      </c>
      <c r="X19">
        <f t="shared" si="10"/>
        <v>22.62857142857143</v>
      </c>
      <c r="Y19">
        <f t="shared" si="10"/>
        <v>23.885714285714286</v>
      </c>
      <c r="Z19">
        <f t="shared" si="10"/>
        <v>25.142857142857142</v>
      </c>
      <c r="AA19">
        <f>portfolio_input!C25</f>
        <v>26.400000000000002</v>
      </c>
    </row>
    <row r="20" spans="1:27" x14ac:dyDescent="0.2">
      <c r="A20" t="s">
        <v>52</v>
      </c>
      <c r="B20" t="s">
        <v>52</v>
      </c>
      <c r="C20" t="s">
        <v>74</v>
      </c>
      <c r="D20" t="s">
        <v>14</v>
      </c>
      <c r="E20" t="s">
        <v>15</v>
      </c>
      <c r="F20" t="s">
        <v>75</v>
      </c>
      <c r="G20" s="18">
        <f t="shared" si="4"/>
        <v>0.61904761904761907</v>
      </c>
      <c r="H20">
        <f t="shared" ref="H20:Z20" si="11">$AA20/21+G20</f>
        <v>1.2380952380952381</v>
      </c>
      <c r="I20">
        <f t="shared" si="11"/>
        <v>1.8571428571428572</v>
      </c>
      <c r="J20">
        <f t="shared" si="11"/>
        <v>2.4761904761904763</v>
      </c>
      <c r="K20">
        <f t="shared" si="11"/>
        <v>3.0952380952380953</v>
      </c>
      <c r="L20">
        <f t="shared" si="11"/>
        <v>3.7142857142857144</v>
      </c>
      <c r="M20">
        <f t="shared" si="11"/>
        <v>4.3333333333333339</v>
      </c>
      <c r="N20">
        <f t="shared" si="11"/>
        <v>4.9523809523809526</v>
      </c>
      <c r="O20">
        <f t="shared" si="11"/>
        <v>5.5714285714285712</v>
      </c>
      <c r="P20">
        <f t="shared" si="11"/>
        <v>6.1904761904761898</v>
      </c>
      <c r="Q20">
        <f t="shared" si="11"/>
        <v>6.8095238095238084</v>
      </c>
      <c r="R20">
        <f t="shared" si="11"/>
        <v>7.428571428571427</v>
      </c>
      <c r="S20">
        <f t="shared" si="11"/>
        <v>8.0476190476190457</v>
      </c>
      <c r="T20">
        <f t="shared" si="11"/>
        <v>8.6666666666666643</v>
      </c>
      <c r="U20">
        <f t="shared" si="11"/>
        <v>9.2857142857142829</v>
      </c>
      <c r="V20">
        <f t="shared" si="11"/>
        <v>9.9047619047619015</v>
      </c>
      <c r="W20">
        <f t="shared" si="11"/>
        <v>10.52380952380952</v>
      </c>
      <c r="X20">
        <f t="shared" si="11"/>
        <v>11.142857142857139</v>
      </c>
      <c r="Y20">
        <f t="shared" si="11"/>
        <v>11.761904761904757</v>
      </c>
      <c r="Z20">
        <f t="shared" si="11"/>
        <v>12.380952380952376</v>
      </c>
      <c r="AA20">
        <f>portfolio_input!C26</f>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AA9" sqref="AA2:AA9"/>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23" sqref="C23:D23"/>
    </sheetView>
  </sheetViews>
  <sheetFormatPr baseColWidth="10" defaultRowHeight="16" x14ac:dyDescent="0.2"/>
  <cols>
    <col min="1" max="2" width="28.1640625" customWidth="1"/>
    <col min="3" max="4" width="16.83203125" customWidth="1"/>
    <col min="5" max="6" width="17.33203125" customWidth="1"/>
    <col min="8" max="8" width="11.5" bestFit="1"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0" spans="1:8" x14ac:dyDescent="0.2">
      <c r="C20">
        <v>0.33</v>
      </c>
      <c r="D20">
        <v>0.33</v>
      </c>
      <c r="E20">
        <v>0.33</v>
      </c>
      <c r="F20">
        <v>0.33</v>
      </c>
      <c r="G20">
        <v>1</v>
      </c>
      <c r="H20" t="s">
        <v>99</v>
      </c>
    </row>
    <row r="21" spans="1:8" x14ac:dyDescent="0.2">
      <c r="A21" t="s">
        <v>96</v>
      </c>
      <c r="B21" s="19">
        <v>0.25</v>
      </c>
      <c r="C21" s="30">
        <f>C20*C2</f>
        <v>215769.23076923078</v>
      </c>
      <c r="D21" s="30">
        <f>D20*D2</f>
        <v>35538.461538461546</v>
      </c>
      <c r="E21" s="30">
        <f>E2*E20</f>
        <v>102310.03039513678</v>
      </c>
      <c r="F21" s="30">
        <f>F2*F20</f>
        <v>6620.0607902735564</v>
      </c>
      <c r="H21" s="34">
        <f>SUM(C21:F21)</f>
        <v>360237.78349310264</v>
      </c>
    </row>
    <row r="22" spans="1:8" x14ac:dyDescent="0.2">
      <c r="A22" t="s">
        <v>1</v>
      </c>
      <c r="B22" s="19">
        <v>0.25</v>
      </c>
      <c r="C22" s="31">
        <f>C20*C10</f>
        <v>0.28050000000000003</v>
      </c>
      <c r="D22" s="31">
        <f t="shared" ref="D22:F22" si="4">D20*D10</f>
        <v>4.6200000000000005E-2</v>
      </c>
      <c r="E22" s="31">
        <f t="shared" si="4"/>
        <v>0.19800000000000001</v>
      </c>
      <c r="F22" s="31">
        <f t="shared" si="4"/>
        <v>6.6000000000000008E-3</v>
      </c>
      <c r="H22" s="34">
        <f t="shared" ref="H22:H24" si="5">SUM(C22:F22)</f>
        <v>0.53130000000000011</v>
      </c>
    </row>
    <row r="23" spans="1:8" x14ac:dyDescent="0.2">
      <c r="A23" t="s">
        <v>97</v>
      </c>
      <c r="B23" s="19">
        <v>0.25</v>
      </c>
      <c r="C23" s="32">
        <f>C20*C7</f>
        <v>158.4</v>
      </c>
      <c r="D23" s="32">
        <f>D20*D7</f>
        <v>26.400000000000002</v>
      </c>
      <c r="E23" s="32"/>
      <c r="F23" s="32"/>
      <c r="G23">
        <f>G20*G7</f>
        <v>13</v>
      </c>
      <c r="H23" s="34">
        <f t="shared" si="5"/>
        <v>184.8</v>
      </c>
    </row>
    <row r="24" spans="1:8" x14ac:dyDescent="0.2">
      <c r="A24" t="s">
        <v>98</v>
      </c>
      <c r="B24" s="19">
        <v>0.25</v>
      </c>
      <c r="C24" s="19"/>
      <c r="D24" s="19"/>
      <c r="E24" s="33">
        <f>E5*E20</f>
        <v>9.9</v>
      </c>
      <c r="F24" s="33">
        <f>F5*F20</f>
        <v>0.39600000000000002</v>
      </c>
      <c r="H24" s="34">
        <f t="shared" si="5"/>
        <v>10.296000000000001</v>
      </c>
    </row>
    <row r="25" spans="1:8" x14ac:dyDescent="0.2">
      <c r="A25" t="s">
        <v>99</v>
      </c>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2024-02-02T03:17:43Z</dcterms:modified>
</cp:coreProperties>
</file>