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7" documentId="13_ncr:1_{69B13227-3659-4C7A-9EC5-331DD5EC379F}" xr6:coauthVersionLast="47" xr6:coauthVersionMax="47" xr10:uidLastSave="{6312E457-3567-4574-87BD-ADE1DDBA0B3A}"/>
  <bookViews>
    <workbookView xWindow="-14490" yWindow="-16320" windowWidth="29040" windowHeight="15840" tabRatio="622" firstSheet="6" activeTab="6"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F2C Jobs old" sheetId="11" r:id="rId8"/>
    <sheet name="Infrastructure" sheetId="19" r:id="rId9"/>
    <sheet name="Unit Conversion" sheetId="18" r:id="rId10"/>
    <sheet name="Conversion" sheetId="15" r:id="rId11"/>
    <sheet name="Feedstock to Commodity Buildout" sheetId="7" r:id="rId12"/>
    <sheet name="Commodity to Use Buildout" sheetId="8" r:id="rId13"/>
    <sheet name="F2C_ver2" sheetId="20" r:id="rId14"/>
    <sheet name="Commodity To Use Matrix" sheetId="6" r:id="rId15"/>
    <sheet name="table from Julia (to be deleted" sheetId="16" r:id="rId16"/>
    <sheet name="Feedstock to Commodity Matrix" sheetId="4" r:id="rId17"/>
  </sheets>
  <definedNames>
    <definedName name="_xlnm._FilterDatabase" localSheetId="4" hidden="1">'C2U CI'!$A$1:$AA$16</definedName>
    <definedName name="_xlnm._FilterDatabase" localSheetId="2" hidden="1">'F2C CI'!$A$1:$J$1</definedName>
    <definedName name="_xlnm._FilterDatabase" localSheetId="0" hidden="1">'F2C Conversion'!$A$1:$Q$1</definedName>
    <definedName name="_xlnm._FilterDatabase" localSheetId="6" hidden="1">'F2C Jobs'!$A$1:$K$49</definedName>
    <definedName name="_xlnm._FilterDatabase" localSheetId="7" hidden="1">'F2C Jobs old'!$A$1:$J$13</definedName>
    <definedName name="_xlnm._FilterDatabase" localSheetId="1" hidden="1">'F2C Land'!$A$1:$K$19</definedName>
    <definedName name="_xlnm._FilterDatabase" localSheetId="5" hidden="1">'F2C Water'!$A$19:$L$19</definedName>
    <definedName name="_xlnm._FilterDatabase" localSheetId="9"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4" i="23" l="1"/>
  <c r="L55" i="23"/>
  <c r="L56" i="23"/>
  <c r="L57" i="23"/>
  <c r="L58" i="23"/>
  <c r="L53" i="23"/>
  <c r="L50" i="23"/>
  <c r="L47" i="23"/>
  <c r="L44" i="23"/>
  <c r="L39" i="23"/>
  <c r="L40" i="23"/>
  <c r="L41" i="23"/>
  <c r="L42" i="23"/>
  <c r="L43" i="23"/>
  <c r="L38" i="23"/>
  <c r="L33" i="23"/>
  <c r="L34" i="23"/>
  <c r="L35" i="23"/>
  <c r="L36" i="23"/>
  <c r="L37" i="23"/>
  <c r="L32" i="23"/>
  <c r="L30" i="23"/>
  <c r="L31" i="23"/>
  <c r="L29" i="23"/>
  <c r="L15" i="23"/>
  <c r="L16" i="23"/>
  <c r="L17" i="23"/>
  <c r="L18" i="23"/>
  <c r="L19" i="23"/>
  <c r="L20" i="23"/>
  <c r="L21" i="23"/>
  <c r="L22" i="23"/>
  <c r="L23" i="23"/>
  <c r="L24" i="23"/>
  <c r="L25" i="23"/>
  <c r="L14" i="23"/>
  <c r="L3" i="23"/>
  <c r="L4" i="23"/>
  <c r="L5" i="23"/>
  <c r="L6" i="23"/>
  <c r="L7" i="23"/>
  <c r="L8" i="23"/>
  <c r="L2" i="23"/>
  <c r="O10" i="22" l="1"/>
  <c r="O11" i="22"/>
  <c r="O12" i="22"/>
  <c r="O9" i="22"/>
  <c r="O15" i="22"/>
  <c r="O14" i="22"/>
  <c r="O13" i="22"/>
  <c r="O8" i="22"/>
  <c r="O7" i="22"/>
  <c r="O5" i="22"/>
  <c r="O4" i="22"/>
  <c r="O3" i="22"/>
  <c r="O2" i="22"/>
  <c r="H15" i="10" l="1"/>
  <c r="H16" i="10" s="1"/>
  <c r="I15" i="10"/>
  <c r="I16" i="10" s="1"/>
  <c r="J15" i="10"/>
  <c r="J16" i="10" s="1"/>
  <c r="K15" i="10"/>
  <c r="L15" i="10"/>
  <c r="M15" i="10"/>
  <c r="N15" i="10"/>
  <c r="O15" i="10"/>
  <c r="O16" i="10" s="1"/>
  <c r="P15" i="10"/>
  <c r="P16" i="10" s="1"/>
  <c r="Q15" i="10"/>
  <c r="Q16" i="10" s="1"/>
  <c r="R15" i="10"/>
  <c r="R16" i="10" s="1"/>
  <c r="S15" i="10"/>
  <c r="T15" i="10"/>
  <c r="U15" i="10"/>
  <c r="V15" i="10"/>
  <c r="W15" i="10"/>
  <c r="W16" i="10" s="1"/>
  <c r="X15" i="10"/>
  <c r="X16" i="10" s="1"/>
  <c r="Y15" i="10"/>
  <c r="Y16" i="10" s="1"/>
  <c r="Z15" i="10"/>
  <c r="Z16" i="10" s="1"/>
  <c r="AA15" i="10"/>
  <c r="K16" i="10"/>
  <c r="L16" i="10"/>
  <c r="M16" i="10"/>
  <c r="N16" i="10"/>
  <c r="S16" i="10"/>
  <c r="T16" i="10"/>
  <c r="U16" i="10"/>
  <c r="V16" i="10"/>
  <c r="AA16" i="10"/>
  <c r="G16" i="10"/>
  <c r="G15" i="10"/>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<sst xmlns="http://schemas.openxmlformats.org/spreadsheetml/2006/main" count="2511" uniqueCount="345">
  <si>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</si>
  <si>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</si>
  <si>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</si>
  <si>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</si>
  <si>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</si>
  <si>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</si>
  <si>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</si>
  <si>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</si>
  <si>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</si>
  <si>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</si>
  <si>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</si>
  <si>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</si>
  <si>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</si>
  <si>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</si>
  <si>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</si>
  <si>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</si>
  <si>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</si>
  <si>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</si>
  <si>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</si>
  <si>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</si>
  <si>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</si>
  <si>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</si>
  <si>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</si>
  <si>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</si>
  <si>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</si>
  <si>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</si>
  <si>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</si>
  <si>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</si>
  <si>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</si>
  <si>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</si>
  <si>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</si>
  <si>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</si>
  <si>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</si>
  <si>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</si>
  <si>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</si>
  <si>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</si>
  <si>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</si>
  <si>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</si>
  <si>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</si>
  <si>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</si>
  <si>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</si>
  <si>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</si>
  <si>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</si>
  <si>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</si>
  <si>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</si>
  <si>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</si>
  <si>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</si>
  <si>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</si>
  <si>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</si>
  <si>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</si>
  <si>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</si>
  <si>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</si>
  <si>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</si>
  <si>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</si>
  <si>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</si>
  <si>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</si>
  <si>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</si>
  <si>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</si>
  <si>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</si>
  <si>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</si>
  <si>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</si>
  <si>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</si>
  <si>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</si>
  <si>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</si>
  <si>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</si>
  <si>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</si>
  <si>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</si>
  <si>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</si>
  <si>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</si>
  <si>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</si>
  <si>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</si>
  <si>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</si>
  <si>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</si>
  <si>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</si>
  <si>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</si>
  <si>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</si>
  <si>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</si>
  <si>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</si>
  <si>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</si>
  <si>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</si>
  <si>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</si>
  <si>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</si>
  <si>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</si>
  <si>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</si>
  <si>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</si>
  <si>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</si>
  <si>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</si>
  <si>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</si>
  <si>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</si>
  <si>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</si>
  <si>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</si>
  <si>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</si>
  <si>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</si>
  <si>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</si>
  <si>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</si>
  <si>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</si>
  <si>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</si>
  <si>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</si>
  <si>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</si>
  <si>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</si>
  <si>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</si>
  <si>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</si>
  <si>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</si>
  <si>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</si>
  <si>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</si>
  <si>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</si>
  <si>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</si>
  <si>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</si>
  <si>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</si>
  <si>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</si>
  <si>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</si>
  <si>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</si>
  <si>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</si>
  <si>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</si>
  <si>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</si>
  <si>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</si>
  <si>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</si>
  <si>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</si>
  <si>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</si>
  <si>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</si>
  <si>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</si>
  <si>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</si>
  <si>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</si>
  <si>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</si>
  <si>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</si>
  <si>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</si>
  <si>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</si>
  <si>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</si>
  <si>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</si>
  <si>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</si>
  <si>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</si>
  <si>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</si>
  <si>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</si>
  <si>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</si>
  <si>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</si>
  <si>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</si>
  <si>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</si>
  <si>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</si>
  <si>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</si>
  <si>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</si>
  <si>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</si>
  <si>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</si>
  <si>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</si>
  <si>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</si>
  <si>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</si>
  <si>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</si>
  <si>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</si>
  <si>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</si>
  <si>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</si>
  <si>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</si>
  <si>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</si>
  <si>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</si>
  <si>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</si>
  <si>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</si>
  <si>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</si>
  <si>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</si>
  <si>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</si>
  <si>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</si>
  <si>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</si>
  <si>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</si>
  <si>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</si>
  <si>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</si>
  <si>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</si>
  <si>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</si>
  <si>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</si>
  <si>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</si>
  <si>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</si>
  <si>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</si>
  <si>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</si>
  <si>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</si>
  <si>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</si>
  <si>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</si>
  <si>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</si>
  <si>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</si>
  <si>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</si>
  <si>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</si>
  <si>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</si>
  <si>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</si>
  <si>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</si>
  <si>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</si>
  <si>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</si>
  <si>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</si>
  <si>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</si>
  <si>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</si>
  <si>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</si>
  <si>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</si>
  <si>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</si>
  <si>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</si>
  <si>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</si>
  <si>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</si>
  <si>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</si>
  <si>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</si>
  <si>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</si>
  <si>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</si>
  <si>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</si>
  <si>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</si>
  <si>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</si>
  <si>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</si>
  <si>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</si>
  <si>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</si>
  <si>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</si>
  <si>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</si>
  <si>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</si>
  <si>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</si>
  <si>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</si>
  <si>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</si>
  <si>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</si>
  <si>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</si>
  <si>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</si>
  <si>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</si>
  <si>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</si>
  <si>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</si>
  <si>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</si>
  <si>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</si>
  <si>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</si>
  <si>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</si>
  <si>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</si>
  <si>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</si>
  <si>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</si>
  <si>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</si>
  <si>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</si>
  <si>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</si>
  <si>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</si>
  <si>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</si>
  <si>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</si>
  <si>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</si>
  <si>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</si>
  <si>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</si>
  <si>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</si>
  <si>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</si>
  <si>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</si>
  <si>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</si>
  <si>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</si>
  <si>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</si>
  <si>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</si>
  <si>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</si>
  <si>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</si>
  <si>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</si>
  <si>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</si>
  <si>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</si>
  <si>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</si>
  <si>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</si>
  <si>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</si>
  <si>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</si>
  <si>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</si>
  <si>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</si>
  <si>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</si>
  <si>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</si>
  <si>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</si>
  <si>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</si>
  <si>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</si>
  <si>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</si>
  <si>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</si>
  <si>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</si>
  <si>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</si>
  <si>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</si>
  <si>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</si>
  <si>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</si>
  <si>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</si>
  <si>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</si>
  <si>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</si>
  <si>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</si>
  <si>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</si>
  <si>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</si>
  <si>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</si>
  <si>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</si>
  <si>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</si>
  <si>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</si>
  <si>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</si>
  <si>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</si>
  <si>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</si>
  <si>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</si>
  <si>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</si>
  <si>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</si>
  <si>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</si>
  <si>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</si>
  <si>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</si>
  <si>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</si>
  <si>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</si>
  <si>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</si>
  <si>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</si>
  <si>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</si>
  <si>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</si>
  <si>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</si>
  <si>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</si>
  <si>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</si>
  <si>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</si>
  <si>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</si>
  <si>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</si>
  <si>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</si>
  <si>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</si>
  <si>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</si>
  <si>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</si>
  <si>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</si>
  <si>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</si>
  <si>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</si>
  <si>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</si>
  <si>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</si>
  <si>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</si>
  <si>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</si>
  <si>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</si>
  <si>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</si>
  <si>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</si>
  <si>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</si>
  <si>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</si>
  <si>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</si>
  <si>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</si>
  <si>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</si>
  <si>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</si>
  <si>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</si>
  <si>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</si>
  <si>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</si>
  <si>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</si>
  <si>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</si>
  <si>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</si>
  <si>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</si>
  <si>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</si>
  <si>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</si>
  <si>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Productivity</t>
  </si>
  <si>
    <t>Multiplier</t>
  </si>
  <si>
    <t>Sustaible Aviation Fuel</t>
  </si>
  <si>
    <t>Technology</t>
  </si>
  <si>
    <t>Utility Solar</t>
  </si>
  <si>
    <t>Direct</t>
  </si>
  <si>
    <t>Indirect</t>
  </si>
  <si>
    <t>Induced</t>
  </si>
  <si>
    <t>Biomass Electric</t>
  </si>
  <si>
    <t>Electrolysis Hydrogen</t>
  </si>
  <si>
    <t>SMR Hydrogen (Blue)</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</si>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</sst>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70">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11" fillId="2" borderId="0" xfId="0" applyFont="1" applyFill="1"/>
    <xf numFmtId="0" fontId="0" fillId="2" borderId="0" xfId="0" quotePrefix="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D10" sqref="D10"/>
    </sheetView>
  </sheetViews>
  <sheetFormatPr defaultColWidth="11" defaultRowHeight="15.5" x14ac:dyDescent="0.35"/>
  <cols>
    <col min="1" max="1" width="30.33203125" customWidth="1"/>
    <col min="2" max="2" width="17.08203125" customWidth="1"/>
    <col min="4" max="4" width="27.58203125" customWidth="1"/>
    <col min="5" max="5" width="0" hidden="1" customWidth="1"/>
    <col min="6" max="6" width="12.58203125" hidden="1" customWidth="1"/>
    <col min="7" max="7" width="0" hidden="1" customWidth="1"/>
    <col min="8" max="8" width="13" hidden="1" customWidth="1"/>
    <col min="9" max="9" width="0" hidden="1" customWidth="1"/>
    <col min="10" max="10" width="11" hidden="1" customWidth="1"/>
    <col min="11" max="11" width="18.83203125" customWidth="1"/>
    <col min="12" max="12" width="38.33203125" customWidth="1"/>
    <col min="14" max="14" width="11" bestFit="1" customWidth="1"/>
    <col min="15" max="15" width="38.25" bestFit="1" customWidth="1"/>
    <col min="16" max="16" width="27.5" bestFit="1" customWidth="1"/>
  </cols>
  <sheetData>
    <row r="1" spans="1:17" x14ac:dyDescent="0.35">
      <c r="A1" t="s">
        <v>0</v>
      </c>
      <c r="B1" t="s">
        <v>263</v>
      </c>
      <c r="C1" t="s">
        <v>1</v>
      </c>
      <c r="D1" t="s">
        <v>103</v>
      </c>
      <c r="E1" t="s">
        <v>104</v>
      </c>
      <c r="F1" t="s">
        <v>105</v>
      </c>
      <c r="G1" t="s">
        <v>106</v>
      </c>
      <c r="H1" t="s">
        <v>107</v>
      </c>
      <c r="I1" t="s">
        <v>99</v>
      </c>
      <c r="J1" t="s">
        <v>108</v>
      </c>
      <c r="K1" t="s">
        <v>290</v>
      </c>
      <c r="L1" t="s">
        <v>264</v>
      </c>
      <c r="M1" t="s">
        <v>265</v>
      </c>
      <c r="N1" t="s">
        <v>266</v>
      </c>
      <c r="O1" t="s">
        <v>300</v>
      </c>
      <c r="P1" t="s">
        <v>301</v>
      </c>
      <c r="Q1" t="s">
        <v>9</v>
      </c>
    </row>
    <row r="2" spans="1:17" x14ac:dyDescent="0.3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c r="O2" s="66">
        <f>198000*1000000</f>
        <v>198000000000</v>
      </c>
      <c r="P2" t="s">
        <v>302</v>
      </c>
      <c r="Q2" t="s">
        <v>303</v>
      </c>
    </row>
    <row r="3" spans="1:17" x14ac:dyDescent="0.3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c r="O3" s="66">
        <f>198000*1000000</f>
        <v>198000000000</v>
      </c>
      <c r="P3" t="s">
        <v>302</v>
      </c>
      <c r="Q3" t="s">
        <v>304</v>
      </c>
    </row>
    <row r="4" spans="1:17" x14ac:dyDescent="0.35">
      <c r="A4" t="s">
        <v>45</v>
      </c>
      <c r="B4" t="s">
        <v>271</v>
      </c>
      <c r="C4" t="s">
        <v>12</v>
      </c>
      <c r="D4" t="s">
        <v>113</v>
      </c>
      <c r="F4" s="5"/>
      <c r="H4" s="37"/>
      <c r="J4" s="40"/>
      <c r="K4" s="57">
        <f>K11*K16</f>
        <v>442.1052631578948</v>
      </c>
      <c r="L4" s="58" t="s">
        <v>272</v>
      </c>
      <c r="M4" t="s">
        <v>273</v>
      </c>
      <c r="N4" t="s">
        <v>270</v>
      </c>
      <c r="O4" s="66">
        <f>16/1.15*1000*1000000</f>
        <v>13913043478.260872</v>
      </c>
      <c r="P4" t="s">
        <v>305</v>
      </c>
      <c r="Q4" t="s">
        <v>306</v>
      </c>
    </row>
    <row r="5" spans="1:17" x14ac:dyDescent="0.35">
      <c r="A5" t="s">
        <v>44</v>
      </c>
      <c r="B5" t="s">
        <v>271</v>
      </c>
      <c r="C5" t="s">
        <v>12</v>
      </c>
      <c r="D5" t="s">
        <v>113</v>
      </c>
      <c r="F5" s="5"/>
      <c r="H5" s="37"/>
      <c r="J5" s="40"/>
      <c r="K5" s="57">
        <f>K12*K16</f>
        <v>420</v>
      </c>
      <c r="L5" s="58" t="s">
        <v>272</v>
      </c>
      <c r="M5" t="s">
        <v>273</v>
      </c>
      <c r="N5" t="s">
        <v>270</v>
      </c>
      <c r="O5" s="66">
        <f>O4</f>
        <v>13913043478.260872</v>
      </c>
      <c r="P5" t="s">
        <v>305</v>
      </c>
      <c r="Q5" t="s">
        <v>306</v>
      </c>
    </row>
    <row r="6" spans="1:17" x14ac:dyDescent="0.3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c r="O6" s="66">
        <v>1093000</v>
      </c>
      <c r="P6" t="s">
        <v>307</v>
      </c>
      <c r="Q6" t="s">
        <v>308</v>
      </c>
    </row>
    <row r="7" spans="1:17" x14ac:dyDescent="0.3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c r="O7" s="66">
        <f>198000*1000000</f>
        <v>198000000000</v>
      </c>
      <c r="P7" t="s">
        <v>302</v>
      </c>
    </row>
    <row r="8" spans="1:17" x14ac:dyDescent="0.3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c r="O8" s="66">
        <f>198000*1000000</f>
        <v>198000000000</v>
      </c>
      <c r="P8" t="s">
        <v>302</v>
      </c>
    </row>
    <row r="9" spans="1:17" x14ac:dyDescent="0.3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c r="O9" s="66">
        <f>$O$4</f>
        <v>13913043478.260872</v>
      </c>
      <c r="P9" t="s">
        <v>305</v>
      </c>
      <c r="Q9" t="s">
        <v>306</v>
      </c>
    </row>
    <row r="10" spans="1:17" x14ac:dyDescent="0.3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c r="O10" s="66">
        <f t="shared" ref="O10:O12" si="3">$O$4</f>
        <v>13913043478.260872</v>
      </c>
      <c r="P10" t="s">
        <v>305</v>
      </c>
      <c r="Q10" t="s">
        <v>306</v>
      </c>
    </row>
    <row r="11" spans="1:17" x14ac:dyDescent="0.3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c r="O11" s="66">
        <f t="shared" si="3"/>
        <v>13913043478.260872</v>
      </c>
      <c r="P11" t="s">
        <v>305</v>
      </c>
      <c r="Q11" t="s">
        <v>306</v>
      </c>
    </row>
    <row r="12" spans="1:17" x14ac:dyDescent="0.35">
      <c r="A12" t="s">
        <v>44</v>
      </c>
      <c r="B12" t="s">
        <v>271</v>
      </c>
      <c r="C12" t="s">
        <v>38</v>
      </c>
      <c r="D12" t="s">
        <v>132</v>
      </c>
      <c r="E12" t="s">
        <v>59</v>
      </c>
      <c r="F12" s="5">
        <f t="shared" si="1"/>
        <v>1093000</v>
      </c>
      <c r="G12" t="s">
        <v>133</v>
      </c>
      <c r="H12">
        <v>1.093E-6</v>
      </c>
      <c r="I12" t="s">
        <v>134</v>
      </c>
      <c r="K12" s="2">
        <f>28000*0.6</f>
        <v>16800</v>
      </c>
      <c r="L12" s="58" t="s">
        <v>282</v>
      </c>
      <c r="M12" t="s">
        <v>284</v>
      </c>
      <c r="N12" t="s">
        <v>270</v>
      </c>
      <c r="O12" s="66">
        <f t="shared" si="3"/>
        <v>13913043478.260872</v>
      </c>
      <c r="P12" t="s">
        <v>305</v>
      </c>
      <c r="Q12" t="s">
        <v>306</v>
      </c>
    </row>
    <row r="13" spans="1:17" x14ac:dyDescent="0.35">
      <c r="A13" t="s">
        <v>311</v>
      </c>
      <c r="B13" t="s">
        <v>271</v>
      </c>
      <c r="C13" s="1" t="s">
        <v>48</v>
      </c>
      <c r="D13" t="s">
        <v>136</v>
      </c>
      <c r="E13" t="s">
        <v>137</v>
      </c>
      <c r="F13" s="5">
        <f t="shared" si="1"/>
        <v>142432539.75000003</v>
      </c>
      <c r="G13" t="s">
        <v>138</v>
      </c>
      <c r="H13">
        <v>1.4243253975000002E-4</v>
      </c>
      <c r="I13" t="s">
        <v>139</v>
      </c>
      <c r="K13" s="2">
        <v>294</v>
      </c>
      <c r="L13" s="58" t="s">
        <v>285</v>
      </c>
      <c r="M13" t="s">
        <v>286</v>
      </c>
      <c r="N13" t="s">
        <v>270</v>
      </c>
      <c r="O13" s="66">
        <f>37*1000*1000000</f>
        <v>37000000000</v>
      </c>
      <c r="P13" t="s">
        <v>309</v>
      </c>
      <c r="Q13" t="s">
        <v>310</v>
      </c>
    </row>
    <row r="14" spans="1:17" x14ac:dyDescent="0.35">
      <c r="A14" t="s">
        <v>37</v>
      </c>
      <c r="B14" t="s">
        <v>267</v>
      </c>
      <c r="C14" s="1" t="s">
        <v>48</v>
      </c>
      <c r="D14" t="s">
        <v>136</v>
      </c>
      <c r="E14" t="s">
        <v>137</v>
      </c>
      <c r="F14" s="5">
        <f t="shared" si="1"/>
        <v>142432539.75000003</v>
      </c>
      <c r="G14" t="s">
        <v>138</v>
      </c>
      <c r="H14">
        <v>1.4243253975000002E-4</v>
      </c>
      <c r="I14" t="s">
        <v>139</v>
      </c>
      <c r="K14" s="60">
        <v>56.1</v>
      </c>
      <c r="L14" s="58" t="s">
        <v>287</v>
      </c>
      <c r="M14" t="s">
        <v>288</v>
      </c>
      <c r="O14" s="66">
        <f t="shared" ref="O14:O15" si="4">198000*1000000</f>
        <v>198000000000</v>
      </c>
      <c r="P14" t="s">
        <v>302</v>
      </c>
      <c r="Q14" t="s">
        <v>304</v>
      </c>
    </row>
    <row r="15" spans="1:17" x14ac:dyDescent="0.35">
      <c r="A15" t="s">
        <v>36</v>
      </c>
      <c r="B15" t="s">
        <v>267</v>
      </c>
      <c r="C15" s="1" t="s">
        <v>48</v>
      </c>
      <c r="D15" t="s">
        <v>136</v>
      </c>
      <c r="E15" t="s">
        <v>137</v>
      </c>
      <c r="F15" s="5">
        <f t="shared" si="1"/>
        <v>142432539.75000003</v>
      </c>
      <c r="G15" t="s">
        <v>138</v>
      </c>
      <c r="H15">
        <v>1.4243253975000002E-4</v>
      </c>
      <c r="I15" t="s">
        <v>139</v>
      </c>
      <c r="K15" s="60">
        <v>62.7</v>
      </c>
      <c r="L15" s="58" t="s">
        <v>287</v>
      </c>
      <c r="M15" t="s">
        <v>289</v>
      </c>
      <c r="O15" s="66">
        <f t="shared" si="4"/>
        <v>198000000000</v>
      </c>
      <c r="P15" t="s">
        <v>302</v>
      </c>
      <c r="Q15" t="s">
        <v>304</v>
      </c>
    </row>
    <row r="16" spans="1:17" x14ac:dyDescent="0.3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3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35">
      <c r="K19" s="62"/>
    </row>
    <row r="20" spans="1:14" x14ac:dyDescent="0.3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D15" sqref="D15"/>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3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3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3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3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3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35">
      <c r="A14" t="s">
        <v>45</v>
      </c>
      <c r="B14" t="s">
        <v>38</v>
      </c>
      <c r="C14" t="s">
        <v>132</v>
      </c>
      <c r="D14" t="s">
        <v>59</v>
      </c>
      <c r="E14" s="5">
        <f t="shared" si="0"/>
        <v>1093000</v>
      </c>
      <c r="F14" t="s">
        <v>133</v>
      </c>
      <c r="G14">
        <v>1.093E-6</v>
      </c>
      <c r="H14" t="s">
        <v>134</v>
      </c>
      <c r="J14" s="12">
        <v>50</v>
      </c>
      <c r="K14" s="40" t="s">
        <v>257</v>
      </c>
      <c r="M14">
        <v>19800</v>
      </c>
      <c r="N14" t="s">
        <v>125</v>
      </c>
    </row>
    <row r="15" spans="1:37" x14ac:dyDescent="0.35">
      <c r="A15" t="s">
        <v>44</v>
      </c>
      <c r="B15" t="s">
        <v>38</v>
      </c>
      <c r="C15" t="s">
        <v>132</v>
      </c>
      <c r="D15" t="s">
        <v>59</v>
      </c>
      <c r="E15" s="5">
        <f t="shared" si="0"/>
        <v>1093000</v>
      </c>
      <c r="F15" t="s">
        <v>133</v>
      </c>
      <c r="G15">
        <v>1.093E-6</v>
      </c>
      <c r="H15" t="s">
        <v>134</v>
      </c>
      <c r="J15" s="12">
        <v>20000</v>
      </c>
      <c r="K15" s="40" t="s">
        <v>135</v>
      </c>
      <c r="M15">
        <v>19800</v>
      </c>
      <c r="N15" t="s">
        <v>125</v>
      </c>
    </row>
    <row r="16" spans="1:37" x14ac:dyDescent="0.3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3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3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3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35">
      <c r="L23">
        <v>1000</v>
      </c>
      <c r="M23" t="s">
        <v>255</v>
      </c>
      <c r="N23" t="s">
        <v>256</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B15" sqref="B15"/>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3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3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3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35">
      <c r="A8" s="12" t="s">
        <v>45</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35">
      <c r="A9" t="s">
        <v>44</v>
      </c>
      <c r="B9" s="12" t="s">
        <v>12</v>
      </c>
      <c r="C9" s="12" t="s">
        <v>113</v>
      </c>
      <c r="D9" s="12" t="s">
        <v>117</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5" x14ac:dyDescent="0.35"/>
  <cols>
    <col min="1" max="1" width="22.08203125" customWidth="1"/>
    <col min="2" max="2" width="31.83203125" bestFit="1" customWidth="1"/>
    <col min="3" max="4" width="21.58203125" bestFit="1" customWidth="1"/>
    <col min="5" max="5" width="15.58203125" bestFit="1" customWidth="1"/>
  </cols>
  <sheetData>
    <row r="1" spans="1:27" x14ac:dyDescent="0.35">
      <c r="A1" t="s">
        <v>291</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292</v>
      </c>
      <c r="B2" t="s">
        <v>11</v>
      </c>
      <c r="C2" t="s">
        <v>143</v>
      </c>
      <c r="D2" t="s">
        <v>12</v>
      </c>
      <c r="E2" t="s">
        <v>113</v>
      </c>
      <c r="F2" t="s">
        <v>114</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35">
      <c r="A3" t="s">
        <v>292</v>
      </c>
      <c r="B3" t="s">
        <v>22</v>
      </c>
      <c r="C3" t="s">
        <v>144</v>
      </c>
      <c r="D3" t="s">
        <v>12</v>
      </c>
      <c r="E3" t="s">
        <v>113</v>
      </c>
      <c r="F3" t="s">
        <v>114</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35">
      <c r="A4" t="s">
        <v>293</v>
      </c>
      <c r="B4" t="s">
        <v>34</v>
      </c>
      <c r="C4" t="s">
        <v>145</v>
      </c>
      <c r="D4" t="s">
        <v>12</v>
      </c>
      <c r="E4" t="s">
        <v>113</v>
      </c>
      <c r="F4" t="s">
        <v>114</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35">
      <c r="A5" t="s">
        <v>293</v>
      </c>
      <c r="B5" t="s">
        <v>35</v>
      </c>
      <c r="C5" t="s">
        <v>146</v>
      </c>
      <c r="D5" t="s">
        <v>12</v>
      </c>
      <c r="E5" t="s">
        <v>113</v>
      </c>
      <c r="F5" t="s">
        <v>114</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35">
      <c r="A6" t="s">
        <v>140</v>
      </c>
      <c r="B6" t="s">
        <v>36</v>
      </c>
      <c r="C6" t="s">
        <v>147</v>
      </c>
      <c r="D6" t="s">
        <v>12</v>
      </c>
      <c r="E6" t="s">
        <v>113</v>
      </c>
      <c r="F6" t="s">
        <v>114</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35">
      <c r="A7" t="s">
        <v>140</v>
      </c>
      <c r="B7" t="s">
        <v>37</v>
      </c>
      <c r="C7" t="s">
        <v>147</v>
      </c>
      <c r="D7" t="s">
        <v>12</v>
      </c>
      <c r="E7" t="s">
        <v>113</v>
      </c>
      <c r="F7" t="s">
        <v>114</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35">
      <c r="A8" t="s">
        <v>140</v>
      </c>
      <c r="B8" s="13" t="s">
        <v>45</v>
      </c>
      <c r="C8" t="s">
        <v>294</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35">
      <c r="A9" t="s">
        <v>140</v>
      </c>
      <c r="B9" s="13" t="s">
        <v>44</v>
      </c>
      <c r="C9" t="s">
        <v>294</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35">
      <c r="A10" t="s">
        <v>292</v>
      </c>
      <c r="B10" t="s">
        <v>11</v>
      </c>
      <c r="C10" t="s">
        <v>149</v>
      </c>
      <c r="D10" t="s">
        <v>19</v>
      </c>
      <c r="E10" t="s">
        <v>118</v>
      </c>
      <c r="F10" t="s">
        <v>119</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35">
      <c r="A11" t="s">
        <v>58</v>
      </c>
      <c r="B11" t="s">
        <v>40</v>
      </c>
      <c r="C11" t="s">
        <v>150</v>
      </c>
      <c r="D11" t="s">
        <v>19</v>
      </c>
      <c r="E11" t="s">
        <v>118</v>
      </c>
      <c r="F11" t="s">
        <v>119</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35">
      <c r="A12" t="s">
        <v>140</v>
      </c>
      <c r="B12" t="s">
        <v>37</v>
      </c>
      <c r="C12" t="s">
        <v>151</v>
      </c>
      <c r="D12" t="s">
        <v>19</v>
      </c>
      <c r="E12" t="s">
        <v>118</v>
      </c>
      <c r="F12" t="s">
        <v>119</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35">
      <c r="A13" t="s">
        <v>140</v>
      </c>
      <c r="B13" t="s">
        <v>36</v>
      </c>
      <c r="C13" t="s">
        <v>151</v>
      </c>
      <c r="D13" t="s">
        <v>19</v>
      </c>
      <c r="E13" t="s">
        <v>118</v>
      </c>
      <c r="F13" t="s">
        <v>119</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35">
      <c r="A14" t="s">
        <v>140</v>
      </c>
      <c r="B14" t="s">
        <v>45</v>
      </c>
      <c r="C14" t="s">
        <v>295</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35">
      <c r="A15" t="s">
        <v>140</v>
      </c>
      <c r="B15" t="s">
        <v>44</v>
      </c>
      <c r="C15" t="s">
        <v>295</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35">
      <c r="A16" t="s">
        <v>140</v>
      </c>
      <c r="B16" s="13" t="s">
        <v>45</v>
      </c>
      <c r="C16" t="s">
        <v>153</v>
      </c>
      <c r="D16" t="s">
        <v>38</v>
      </c>
      <c r="E16" t="s">
        <v>132</v>
      </c>
      <c r="F16" t="s">
        <v>59</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35">
      <c r="A17" t="s">
        <v>140</v>
      </c>
      <c r="B17" s="13" t="s">
        <v>44</v>
      </c>
      <c r="C17" t="s">
        <v>153</v>
      </c>
      <c r="D17" t="s">
        <v>38</v>
      </c>
      <c r="E17" t="s">
        <v>132</v>
      </c>
      <c r="F17" t="s">
        <v>59</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35">
      <c r="A18" t="s">
        <v>140</v>
      </c>
      <c r="B18" t="s">
        <v>37</v>
      </c>
      <c r="C18" t="s">
        <v>156</v>
      </c>
      <c r="D18" t="s">
        <v>48</v>
      </c>
      <c r="E18" t="s">
        <v>136</v>
      </c>
      <c r="F18" t="s">
        <v>137</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35">
      <c r="A19" t="s">
        <v>140</v>
      </c>
      <c r="B19" t="s">
        <v>36</v>
      </c>
      <c r="C19" t="s">
        <v>156</v>
      </c>
      <c r="D19" t="s">
        <v>48</v>
      </c>
      <c r="E19" t="s">
        <v>136</v>
      </c>
      <c r="F19" t="s">
        <v>137</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35">
      <c r="A20" t="s">
        <v>140</v>
      </c>
      <c r="B20" s="2" t="s">
        <v>296</v>
      </c>
      <c r="C20" t="s">
        <v>155</v>
      </c>
      <c r="D20" t="s">
        <v>48</v>
      </c>
      <c r="E20" t="s">
        <v>136</v>
      </c>
      <c r="F20" t="s">
        <v>137</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5" x14ac:dyDescent="0.35"/>
  <cols>
    <col min="1" max="1" width="21.75" bestFit="1" customWidth="1"/>
    <col min="2" max="2" width="21.08203125" customWidth="1"/>
  </cols>
  <sheetData>
    <row r="1" spans="1:23" x14ac:dyDescent="0.3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57</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35">
      <c r="A6" s="1" t="s">
        <v>48</v>
      </c>
      <c r="B6" t="s">
        <v>69</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157</v>
      </c>
      <c r="B1" s="32" t="s">
        <v>158</v>
      </c>
      <c r="C1" s="50" t="s">
        <v>0</v>
      </c>
      <c r="D1" s="50" t="s">
        <v>142</v>
      </c>
      <c r="E1" s="50" t="s">
        <v>159</v>
      </c>
      <c r="F1" t="s">
        <v>103</v>
      </c>
      <c r="G1" t="s">
        <v>104</v>
      </c>
    </row>
    <row r="2" spans="1:7" x14ac:dyDescent="0.35">
      <c r="A2" s="14" t="s">
        <v>11</v>
      </c>
      <c r="B2" s="49"/>
      <c r="C2" s="51" t="s">
        <v>11</v>
      </c>
      <c r="D2" s="51" t="s">
        <v>143</v>
      </c>
      <c r="E2" s="51" t="s">
        <v>12</v>
      </c>
      <c r="F2" t="s">
        <v>113</v>
      </c>
      <c r="G2" t="s">
        <v>114</v>
      </c>
    </row>
    <row r="3" spans="1:7" x14ac:dyDescent="0.35">
      <c r="A3" s="14" t="s">
        <v>22</v>
      </c>
      <c r="B3" s="49"/>
      <c r="C3" s="51" t="s">
        <v>22</v>
      </c>
      <c r="D3" s="51" t="s">
        <v>144</v>
      </c>
      <c r="E3" s="51" t="s">
        <v>12</v>
      </c>
      <c r="F3" t="s">
        <v>113</v>
      </c>
      <c r="G3" t="s">
        <v>114</v>
      </c>
    </row>
    <row r="4" spans="1:7" x14ac:dyDescent="0.35">
      <c r="A4" s="14" t="s">
        <v>34</v>
      </c>
      <c r="B4" s="49"/>
      <c r="C4" s="51" t="s">
        <v>34</v>
      </c>
      <c r="D4" s="51" t="s">
        <v>145</v>
      </c>
      <c r="E4" s="51" t="s">
        <v>12</v>
      </c>
      <c r="F4" t="s">
        <v>113</v>
      </c>
      <c r="G4" t="s">
        <v>114</v>
      </c>
    </row>
    <row r="5" spans="1:7" x14ac:dyDescent="0.35">
      <c r="A5" s="14" t="s">
        <v>35</v>
      </c>
      <c r="B5" s="49"/>
      <c r="C5" s="51" t="s">
        <v>35</v>
      </c>
      <c r="D5" s="51" t="s">
        <v>146</v>
      </c>
      <c r="E5" s="51" t="s">
        <v>12</v>
      </c>
      <c r="F5" t="s">
        <v>113</v>
      </c>
      <c r="G5" t="s">
        <v>114</v>
      </c>
    </row>
    <row r="6" spans="1:7" x14ac:dyDescent="0.35">
      <c r="A6" s="14" t="s">
        <v>140</v>
      </c>
      <c r="B6" s="14"/>
      <c r="C6" s="51" t="s">
        <v>36</v>
      </c>
      <c r="D6" s="51" t="s">
        <v>147</v>
      </c>
      <c r="E6" s="51" t="s">
        <v>12</v>
      </c>
      <c r="F6" t="s">
        <v>113</v>
      </c>
      <c r="G6" t="s">
        <v>114</v>
      </c>
    </row>
    <row r="7" spans="1:7" x14ac:dyDescent="0.35">
      <c r="A7" s="14" t="s">
        <v>140</v>
      </c>
      <c r="B7" s="14"/>
      <c r="C7" s="51" t="s">
        <v>37</v>
      </c>
      <c r="D7" s="51" t="s">
        <v>147</v>
      </c>
      <c r="E7" s="51" t="s">
        <v>12</v>
      </c>
      <c r="F7" t="s">
        <v>113</v>
      </c>
      <c r="G7" t="s">
        <v>114</v>
      </c>
    </row>
    <row r="8" spans="1:7" x14ac:dyDescent="0.35">
      <c r="A8" s="14" t="s">
        <v>38</v>
      </c>
      <c r="B8" s="16"/>
      <c r="C8" s="51" t="s">
        <v>38</v>
      </c>
      <c r="D8" s="51" t="s">
        <v>148</v>
      </c>
      <c r="E8" s="51" t="s">
        <v>12</v>
      </c>
      <c r="F8" t="s">
        <v>113</v>
      </c>
      <c r="G8" t="s">
        <v>114</v>
      </c>
    </row>
    <row r="9" spans="1:7" x14ac:dyDescent="0.35">
      <c r="A9" s="14" t="s">
        <v>11</v>
      </c>
      <c r="B9" s="14"/>
      <c r="C9" s="51" t="s">
        <v>11</v>
      </c>
      <c r="D9" s="51" t="s">
        <v>149</v>
      </c>
      <c r="E9" s="51" t="s">
        <v>19</v>
      </c>
      <c r="F9" t="s">
        <v>118</v>
      </c>
      <c r="G9" t="s">
        <v>119</v>
      </c>
    </row>
    <row r="10" spans="1:7" x14ac:dyDescent="0.35">
      <c r="A10" s="14" t="s">
        <v>58</v>
      </c>
      <c r="B10" s="14"/>
      <c r="C10" s="51" t="s">
        <v>40</v>
      </c>
      <c r="D10" s="51" t="s">
        <v>150</v>
      </c>
      <c r="E10" s="51" t="s">
        <v>19</v>
      </c>
      <c r="F10" t="s">
        <v>118</v>
      </c>
      <c r="G10" t="s">
        <v>119</v>
      </c>
    </row>
    <row r="11" spans="1:7" x14ac:dyDescent="0.35">
      <c r="A11" s="14" t="s">
        <v>140</v>
      </c>
      <c r="B11" s="14"/>
      <c r="C11" s="51" t="s">
        <v>37</v>
      </c>
      <c r="D11" s="51" t="s">
        <v>151</v>
      </c>
      <c r="E11" s="51" t="s">
        <v>19</v>
      </c>
      <c r="F11" t="s">
        <v>118</v>
      </c>
      <c r="G11" t="s">
        <v>119</v>
      </c>
    </row>
    <row r="12" spans="1:7" x14ac:dyDescent="0.35">
      <c r="A12" s="14" t="s">
        <v>140</v>
      </c>
      <c r="B12" s="14"/>
      <c r="C12" s="51" t="s">
        <v>36</v>
      </c>
      <c r="D12" s="51" t="s">
        <v>151</v>
      </c>
      <c r="E12" s="51" t="s">
        <v>19</v>
      </c>
      <c r="F12" t="s">
        <v>118</v>
      </c>
      <c r="G12" t="s">
        <v>119</v>
      </c>
    </row>
    <row r="13" spans="1:7" x14ac:dyDescent="0.35">
      <c r="A13" s="14" t="s">
        <v>38</v>
      </c>
      <c r="B13" s="14"/>
      <c r="C13" s="51" t="s">
        <v>38</v>
      </c>
      <c r="D13" s="51" t="s">
        <v>152</v>
      </c>
      <c r="E13" s="51" t="s">
        <v>19</v>
      </c>
      <c r="F13" t="s">
        <v>118</v>
      </c>
      <c r="G13" t="s">
        <v>119</v>
      </c>
    </row>
    <row r="14" spans="1:7" x14ac:dyDescent="0.35">
      <c r="A14" s="14" t="s">
        <v>140</v>
      </c>
      <c r="B14" s="14"/>
      <c r="C14" s="51" t="s">
        <v>45</v>
      </c>
      <c r="D14" s="51" t="s">
        <v>153</v>
      </c>
      <c r="E14" s="51" t="s">
        <v>38</v>
      </c>
      <c r="F14" t="s">
        <v>132</v>
      </c>
      <c r="G14" t="s">
        <v>59</v>
      </c>
    </row>
    <row r="15" spans="1:7" x14ac:dyDescent="0.35">
      <c r="A15" s="14" t="s">
        <v>140</v>
      </c>
      <c r="B15" s="14"/>
      <c r="C15" s="51" t="s">
        <v>44</v>
      </c>
      <c r="D15" s="51" t="s">
        <v>153</v>
      </c>
      <c r="E15" s="51" t="s">
        <v>38</v>
      </c>
      <c r="F15" t="s">
        <v>132</v>
      </c>
      <c r="G15" t="s">
        <v>59</v>
      </c>
    </row>
    <row r="16" spans="1:7" x14ac:dyDescent="0.35">
      <c r="A16" s="14" t="s">
        <v>160</v>
      </c>
      <c r="B16" s="14"/>
      <c r="C16" s="51" t="s">
        <v>154</v>
      </c>
      <c r="D16" s="51" t="s">
        <v>155</v>
      </c>
      <c r="E16" s="52" t="s">
        <v>48</v>
      </c>
      <c r="F16" t="s">
        <v>136</v>
      </c>
      <c r="G16" t="s">
        <v>137</v>
      </c>
    </row>
    <row r="17" spans="1:7" x14ac:dyDescent="0.35">
      <c r="A17" s="14" t="s">
        <v>160</v>
      </c>
      <c r="B17" s="14"/>
      <c r="C17" s="51" t="s">
        <v>50</v>
      </c>
      <c r="D17" s="51" t="s">
        <v>155</v>
      </c>
      <c r="E17" s="52" t="s">
        <v>48</v>
      </c>
      <c r="F17" t="s">
        <v>136</v>
      </c>
      <c r="G17" t="s">
        <v>137</v>
      </c>
    </row>
    <row r="18" spans="1:7" x14ac:dyDescent="0.35">
      <c r="A18" s="14" t="s">
        <v>140</v>
      </c>
      <c r="B18" s="14"/>
      <c r="C18" s="51" t="s">
        <v>37</v>
      </c>
      <c r="D18" s="51" t="s">
        <v>156</v>
      </c>
      <c r="E18" s="52" t="s">
        <v>48</v>
      </c>
      <c r="F18" t="s">
        <v>136</v>
      </c>
      <c r="G18" t="s">
        <v>137</v>
      </c>
    </row>
    <row r="19" spans="1:7" x14ac:dyDescent="0.35">
      <c r="A19" s="14" t="s">
        <v>140</v>
      </c>
      <c r="B19" s="14"/>
      <c r="C19" s="51" t="s">
        <v>36</v>
      </c>
      <c r="D19" s="51" t="s">
        <v>156</v>
      </c>
      <c r="E19" s="52" t="s">
        <v>48</v>
      </c>
      <c r="F19" t="s">
        <v>136</v>
      </c>
      <c r="G19" t="s">
        <v>137</v>
      </c>
    </row>
    <row r="23" spans="1:7" x14ac:dyDescent="0.35">
      <c r="A23" s="50" t="s">
        <v>159</v>
      </c>
      <c r="B23" s="32" t="s">
        <v>52</v>
      </c>
    </row>
    <row r="24" spans="1:7" x14ac:dyDescent="0.35">
      <c r="A24" s="51" t="s">
        <v>12</v>
      </c>
      <c r="B24" s="14" t="s">
        <v>62</v>
      </c>
    </row>
    <row r="25" spans="1:7" x14ac:dyDescent="0.35">
      <c r="A25" s="51" t="s">
        <v>19</v>
      </c>
      <c r="B25" s="14" t="s">
        <v>63</v>
      </c>
    </row>
    <row r="26" spans="1:7" x14ac:dyDescent="0.35">
      <c r="A26" s="51" t="s">
        <v>19</v>
      </c>
      <c r="B26" s="14" t="s">
        <v>67</v>
      </c>
    </row>
    <row r="27" spans="1:7" x14ac:dyDescent="0.35">
      <c r="A27" s="51" t="s">
        <v>38</v>
      </c>
      <c r="B27" s="14" t="s">
        <v>12</v>
      </c>
    </row>
    <row r="28" spans="1:7" x14ac:dyDescent="0.35">
      <c r="A28" s="51" t="s">
        <v>38</v>
      </c>
      <c r="B28" s="14" t="s">
        <v>19</v>
      </c>
    </row>
    <row r="29" spans="1:7" x14ac:dyDescent="0.35">
      <c r="A29" s="51" t="s">
        <v>38</v>
      </c>
      <c r="B29" s="14" t="s">
        <v>57</v>
      </c>
    </row>
    <row r="30" spans="1:7" x14ac:dyDescent="0.35">
      <c r="A30" s="51" t="s">
        <v>70</v>
      </c>
      <c r="B30" s="14" t="s">
        <v>69</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162</v>
      </c>
      <c r="C1" t="s">
        <v>163</v>
      </c>
      <c r="D1" t="s">
        <v>67</v>
      </c>
      <c r="E1" t="s">
        <v>164</v>
      </c>
      <c r="F1" t="s">
        <v>165</v>
      </c>
      <c r="G1" t="s">
        <v>166</v>
      </c>
      <c r="H1" t="s">
        <v>167</v>
      </c>
      <c r="I1" t="s">
        <v>73</v>
      </c>
    </row>
    <row r="2" spans="1:9" x14ac:dyDescent="0.35">
      <c r="A2" t="s">
        <v>58</v>
      </c>
      <c r="B2">
        <v>1</v>
      </c>
      <c r="I2" s="2">
        <v>1</v>
      </c>
    </row>
    <row r="3" spans="1:9" x14ac:dyDescent="0.35">
      <c r="A3" t="s">
        <v>12</v>
      </c>
      <c r="B3">
        <v>1</v>
      </c>
      <c r="H3" s="2">
        <v>1</v>
      </c>
    </row>
    <row r="4" spans="1:9" x14ac:dyDescent="0.35">
      <c r="A4" t="s">
        <v>19</v>
      </c>
      <c r="B4" s="2">
        <v>1</v>
      </c>
      <c r="D4">
        <v>1</v>
      </c>
      <c r="E4">
        <v>1</v>
      </c>
      <c r="F4">
        <v>1</v>
      </c>
    </row>
    <row r="5" spans="1:9" x14ac:dyDescent="0.35">
      <c r="A5" t="s">
        <v>70</v>
      </c>
      <c r="C5" s="2">
        <v>1</v>
      </c>
    </row>
    <row r="6" spans="1:9" x14ac:dyDescent="0.35">
      <c r="A6" t="s">
        <v>168</v>
      </c>
      <c r="G6">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159</v>
      </c>
      <c r="D1" s="15" t="s">
        <v>161</v>
      </c>
      <c r="F1" s="14" t="s">
        <v>0</v>
      </c>
      <c r="G1" s="14" t="s">
        <v>1</v>
      </c>
      <c r="I1" t="s">
        <v>1</v>
      </c>
      <c r="J1" t="s">
        <v>161</v>
      </c>
      <c r="K1" t="s">
        <v>169</v>
      </c>
    </row>
    <row r="2" spans="1:11" x14ac:dyDescent="0.35">
      <c r="A2" s="14" t="s">
        <v>58</v>
      </c>
      <c r="B2" s="14" t="s">
        <v>19</v>
      </c>
      <c r="C2" s="14" t="s">
        <v>170</v>
      </c>
      <c r="D2" s="15"/>
      <c r="F2" s="14" t="s">
        <v>171</v>
      </c>
      <c r="G2" s="14" t="s">
        <v>172</v>
      </c>
      <c r="I2" s="7" t="s">
        <v>58</v>
      </c>
      <c r="J2" s="7" t="s">
        <v>173</v>
      </c>
      <c r="K2" s="7" t="s">
        <v>174</v>
      </c>
    </row>
    <row r="3" spans="1:11" x14ac:dyDescent="0.35">
      <c r="A3" s="14" t="s">
        <v>154</v>
      </c>
      <c r="B3" s="14" t="s">
        <v>70</v>
      </c>
      <c r="C3" s="14" t="s">
        <v>175</v>
      </c>
      <c r="D3" s="15"/>
      <c r="F3" s="14" t="s">
        <v>176</v>
      </c>
      <c r="G3" s="14" t="s">
        <v>172</v>
      </c>
      <c r="I3" s="7" t="s">
        <v>58</v>
      </c>
      <c r="J3" s="7" t="s">
        <v>177</v>
      </c>
      <c r="K3" s="7" t="s">
        <v>174</v>
      </c>
    </row>
    <row r="4" spans="1:11" x14ac:dyDescent="0.35">
      <c r="A4" s="14" t="s">
        <v>11</v>
      </c>
      <c r="B4" s="14" t="s">
        <v>12</v>
      </c>
      <c r="C4" s="14" t="s">
        <v>178</v>
      </c>
      <c r="D4" s="15"/>
      <c r="F4" s="14" t="s">
        <v>179</v>
      </c>
      <c r="G4" s="14" t="s">
        <v>172</v>
      </c>
      <c r="I4" t="s">
        <v>58</v>
      </c>
      <c r="J4" t="s">
        <v>180</v>
      </c>
      <c r="K4" t="s">
        <v>181</v>
      </c>
    </row>
    <row r="5" spans="1:11" x14ac:dyDescent="0.35">
      <c r="A5" s="14" t="s">
        <v>11</v>
      </c>
      <c r="B5" s="14" t="s">
        <v>19</v>
      </c>
      <c r="C5" s="14" t="s">
        <v>182</v>
      </c>
      <c r="D5" s="15"/>
      <c r="F5" s="14" t="s">
        <v>183</v>
      </c>
      <c r="G5" s="14" t="s">
        <v>172</v>
      </c>
      <c r="I5" s="7" t="s">
        <v>58</v>
      </c>
      <c r="J5" s="7" t="s">
        <v>73</v>
      </c>
      <c r="K5" s="7" t="s">
        <v>174</v>
      </c>
    </row>
    <row r="6" spans="1:11" x14ac:dyDescent="0.35">
      <c r="A6" s="14" t="s">
        <v>22</v>
      </c>
      <c r="B6" s="14" t="s">
        <v>12</v>
      </c>
      <c r="C6" s="14" t="s">
        <v>178</v>
      </c>
      <c r="D6" s="15"/>
      <c r="F6" s="16" t="s">
        <v>184</v>
      </c>
      <c r="G6" s="16" t="s">
        <v>185</v>
      </c>
      <c r="I6" s="7" t="s">
        <v>58</v>
      </c>
      <c r="J6" s="7" t="s">
        <v>186</v>
      </c>
      <c r="K6" s="7" t="s">
        <v>174</v>
      </c>
    </row>
    <row r="7" spans="1:11" x14ac:dyDescent="0.35">
      <c r="A7" s="14" t="s">
        <v>37</v>
      </c>
      <c r="B7" s="14"/>
      <c r="C7" s="14"/>
      <c r="D7" s="15"/>
      <c r="F7" s="14" t="s">
        <v>184</v>
      </c>
      <c r="G7" s="14" t="s">
        <v>19</v>
      </c>
      <c r="I7" t="s">
        <v>58</v>
      </c>
      <c r="J7" t="s">
        <v>35</v>
      </c>
      <c r="K7" t="s">
        <v>181</v>
      </c>
    </row>
    <row r="8" spans="1:11" x14ac:dyDescent="0.35">
      <c r="A8" s="14" t="s">
        <v>36</v>
      </c>
      <c r="B8" s="14"/>
      <c r="C8" s="14"/>
      <c r="D8" s="15"/>
      <c r="F8" s="16" t="s">
        <v>37</v>
      </c>
      <c r="G8" s="16" t="s">
        <v>185</v>
      </c>
      <c r="I8" t="s">
        <v>185</v>
      </c>
      <c r="J8" t="s">
        <v>173</v>
      </c>
      <c r="K8" t="s">
        <v>181</v>
      </c>
    </row>
    <row r="9" spans="1:11" x14ac:dyDescent="0.35">
      <c r="A9" s="14" t="s">
        <v>179</v>
      </c>
      <c r="B9" s="14" t="s">
        <v>172</v>
      </c>
      <c r="C9" s="14"/>
      <c r="D9" s="15"/>
      <c r="F9" s="14" t="s">
        <v>37</v>
      </c>
      <c r="G9" s="14" t="s">
        <v>19</v>
      </c>
      <c r="I9" t="s">
        <v>185</v>
      </c>
      <c r="J9" t="s">
        <v>177</v>
      </c>
      <c r="K9" t="s">
        <v>181</v>
      </c>
    </row>
    <row r="10" spans="1:11" x14ac:dyDescent="0.35">
      <c r="A10" s="14" t="s">
        <v>179</v>
      </c>
      <c r="B10" s="14" t="s">
        <v>187</v>
      </c>
      <c r="C10" s="14"/>
      <c r="D10" s="15"/>
      <c r="F10" s="16" t="s">
        <v>36</v>
      </c>
      <c r="G10" s="16" t="s">
        <v>185</v>
      </c>
      <c r="I10" t="s">
        <v>185</v>
      </c>
      <c r="J10" t="s">
        <v>180</v>
      </c>
      <c r="K10" t="s">
        <v>181</v>
      </c>
    </row>
    <row r="11" spans="1:11" x14ac:dyDescent="0.35">
      <c r="A11" s="14" t="s">
        <v>183</v>
      </c>
      <c r="B11" s="14" t="s">
        <v>172</v>
      </c>
      <c r="C11" s="14"/>
      <c r="D11" s="15"/>
      <c r="F11" s="14" t="s">
        <v>36</v>
      </c>
      <c r="G11" s="14" t="s">
        <v>19</v>
      </c>
      <c r="I11" t="s">
        <v>185</v>
      </c>
      <c r="J11" t="s">
        <v>73</v>
      </c>
      <c r="K11" t="s">
        <v>181</v>
      </c>
    </row>
    <row r="12" spans="1:11" x14ac:dyDescent="0.35">
      <c r="A12" s="14" t="s">
        <v>183</v>
      </c>
      <c r="B12" s="14" t="s">
        <v>187</v>
      </c>
      <c r="C12" s="14"/>
      <c r="D12" s="15"/>
      <c r="I12" t="s">
        <v>185</v>
      </c>
      <c r="J12" t="s">
        <v>186</v>
      </c>
      <c r="K12" t="s">
        <v>174</v>
      </c>
    </row>
    <row r="13" spans="1:11" x14ac:dyDescent="0.35">
      <c r="A13" s="14"/>
      <c r="B13" s="14"/>
      <c r="C13" s="14"/>
      <c r="D13" s="15"/>
      <c r="I13" t="s">
        <v>185</v>
      </c>
      <c r="J13" t="s">
        <v>35</v>
      </c>
      <c r="K13" t="s">
        <v>181</v>
      </c>
    </row>
    <row r="14" spans="1:11" x14ac:dyDescent="0.35">
      <c r="A14" s="14"/>
      <c r="B14" s="14"/>
      <c r="C14" s="14"/>
      <c r="D14" s="15"/>
      <c r="I14" s="7" t="s">
        <v>19</v>
      </c>
      <c r="J14" s="7" t="s">
        <v>173</v>
      </c>
      <c r="K14" s="7" t="s">
        <v>174</v>
      </c>
    </row>
    <row r="15" spans="1:11" x14ac:dyDescent="0.35">
      <c r="A15" s="17" t="s">
        <v>188</v>
      </c>
      <c r="B15" s="17" t="s">
        <v>189</v>
      </c>
      <c r="C15" s="17" t="s">
        <v>190</v>
      </c>
      <c r="D15" s="18" t="s">
        <v>191</v>
      </c>
      <c r="E15" s="19"/>
      <c r="F15" s="19"/>
      <c r="G15" s="19"/>
      <c r="H15" s="19"/>
      <c r="I15" t="s">
        <v>19</v>
      </c>
      <c r="J15" t="s">
        <v>180</v>
      </c>
      <c r="K15" t="s">
        <v>181</v>
      </c>
    </row>
    <row r="16" spans="1:11" ht="46.5" x14ac:dyDescent="0.35">
      <c r="A16" s="20" t="s">
        <v>171</v>
      </c>
      <c r="B16" s="20" t="s">
        <v>192</v>
      </c>
      <c r="C16" s="20" t="s">
        <v>38</v>
      </c>
      <c r="D16" s="21" t="s">
        <v>193</v>
      </c>
      <c r="I16" s="7" t="s">
        <v>19</v>
      </c>
      <c r="J16" s="7" t="s">
        <v>73</v>
      </c>
      <c r="K16" s="7" t="s">
        <v>194</v>
      </c>
    </row>
    <row r="17" spans="1:11" ht="62" x14ac:dyDescent="0.35">
      <c r="A17" s="20" t="s">
        <v>176</v>
      </c>
      <c r="B17" s="22" t="s">
        <v>195</v>
      </c>
      <c r="C17" s="22" t="s">
        <v>196</v>
      </c>
      <c r="D17" s="21" t="s">
        <v>197</v>
      </c>
      <c r="I17" s="7" t="s">
        <v>19</v>
      </c>
      <c r="J17" s="7" t="s">
        <v>186</v>
      </c>
      <c r="K17" s="7" t="s">
        <v>198</v>
      </c>
    </row>
    <row r="18" spans="1:11" ht="62" x14ac:dyDescent="0.35">
      <c r="A18" s="20" t="s">
        <v>179</v>
      </c>
      <c r="B18" s="22" t="s">
        <v>195</v>
      </c>
      <c r="C18" s="22" t="s">
        <v>196</v>
      </c>
      <c r="D18" s="21" t="s">
        <v>197</v>
      </c>
      <c r="I18" t="s">
        <v>19</v>
      </c>
      <c r="J18" t="s">
        <v>35</v>
      </c>
      <c r="K18" t="s">
        <v>199</v>
      </c>
    </row>
    <row r="19" spans="1:11" ht="62" x14ac:dyDescent="0.35">
      <c r="A19" s="20" t="s">
        <v>183</v>
      </c>
      <c r="B19" s="22" t="s">
        <v>195</v>
      </c>
      <c r="C19" s="22" t="s">
        <v>196</v>
      </c>
      <c r="D19" s="21" t="s">
        <v>197</v>
      </c>
    </row>
    <row r="20" spans="1:11" ht="77.5" x14ac:dyDescent="0.35">
      <c r="A20" s="23" t="s">
        <v>184</v>
      </c>
      <c r="B20" s="24" t="s">
        <v>200</v>
      </c>
      <c r="C20" s="24" t="s">
        <v>201</v>
      </c>
      <c r="D20" s="25" t="s">
        <v>202</v>
      </c>
    </row>
    <row r="21" spans="1:11" ht="77.5" x14ac:dyDescent="0.35">
      <c r="A21" s="23" t="s">
        <v>37</v>
      </c>
      <c r="B21" s="24" t="s">
        <v>200</v>
      </c>
      <c r="C21" s="24" t="s">
        <v>201</v>
      </c>
      <c r="D21" s="25" t="s">
        <v>202</v>
      </c>
    </row>
    <row r="22" spans="1:11" ht="77.5" x14ac:dyDescent="0.35">
      <c r="A22" s="23" t="s">
        <v>36</v>
      </c>
      <c r="B22" s="24" t="s">
        <v>200</v>
      </c>
      <c r="C22" s="24" t="s">
        <v>201</v>
      </c>
      <c r="D22" s="25" t="s">
        <v>202</v>
      </c>
    </row>
    <row r="30" spans="1:11" x14ac:dyDescent="0.35">
      <c r="A30" s="26" t="s">
        <v>203</v>
      </c>
    </row>
    <row r="31" spans="1:11" x14ac:dyDescent="0.35">
      <c r="A31" s="32" t="s">
        <v>0</v>
      </c>
      <c r="B31" s="32" t="s">
        <v>204</v>
      </c>
      <c r="C31" s="32" t="s">
        <v>205</v>
      </c>
      <c r="D31" t="s">
        <v>206</v>
      </c>
      <c r="E31" t="s">
        <v>207</v>
      </c>
    </row>
    <row r="32" spans="1:11" x14ac:dyDescent="0.35">
      <c r="A32" s="14" t="s">
        <v>58</v>
      </c>
      <c r="B32" s="14" t="s">
        <v>19</v>
      </c>
      <c r="C32" s="14"/>
    </row>
    <row r="33" spans="1:5" x14ac:dyDescent="0.35">
      <c r="A33" s="14" t="s">
        <v>154</v>
      </c>
      <c r="B33" s="14" t="s">
        <v>70</v>
      </c>
      <c r="C33" s="14"/>
    </row>
    <row r="34" spans="1:5" x14ac:dyDescent="0.35">
      <c r="A34" s="14" t="s">
        <v>50</v>
      </c>
      <c r="B34" s="14" t="s">
        <v>70</v>
      </c>
      <c r="C34" s="14"/>
    </row>
    <row r="35" spans="1:5" x14ac:dyDescent="0.35">
      <c r="A35" s="14" t="s">
        <v>11</v>
      </c>
      <c r="B35" s="14" t="s">
        <v>12</v>
      </c>
      <c r="C35" s="14" t="s">
        <v>208</v>
      </c>
    </row>
    <row r="36" spans="1:5" x14ac:dyDescent="0.35">
      <c r="A36" s="14" t="s">
        <v>22</v>
      </c>
      <c r="B36" s="14" t="s">
        <v>12</v>
      </c>
      <c r="C36" s="14"/>
    </row>
    <row r="37" spans="1:5" x14ac:dyDescent="0.35">
      <c r="A37" s="14" t="s">
        <v>209</v>
      </c>
      <c r="B37" s="14" t="s">
        <v>210</v>
      </c>
      <c r="C37" s="14"/>
    </row>
    <row r="38" spans="1:5" x14ac:dyDescent="0.35">
      <c r="A38" s="14" t="s">
        <v>35</v>
      </c>
      <c r="B38" s="14" t="s">
        <v>210</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179</v>
      </c>
      <c r="B41" s="14" t="s">
        <v>58</v>
      </c>
      <c r="C41" s="27" t="s">
        <v>211</v>
      </c>
      <c r="D41" t="s">
        <v>212</v>
      </c>
      <c r="E41" t="s">
        <v>213</v>
      </c>
    </row>
    <row r="42" spans="1:5" x14ac:dyDescent="0.35">
      <c r="A42" s="14" t="s">
        <v>183</v>
      </c>
      <c r="B42" s="14" t="s">
        <v>58</v>
      </c>
      <c r="C42" s="27" t="s">
        <v>211</v>
      </c>
      <c r="D42" t="s">
        <v>212</v>
      </c>
      <c r="E42" t="s">
        <v>213</v>
      </c>
    </row>
    <row r="45" spans="1:5" x14ac:dyDescent="0.35">
      <c r="A45" s="26" t="s">
        <v>214</v>
      </c>
    </row>
    <row r="46" spans="1:5" x14ac:dyDescent="0.35">
      <c r="A46" s="32" t="s">
        <v>1</v>
      </c>
      <c r="B46" s="33" t="s">
        <v>161</v>
      </c>
      <c r="C46" s="32" t="s">
        <v>215</v>
      </c>
    </row>
    <row r="47" spans="1:5" x14ac:dyDescent="0.35">
      <c r="A47" s="14" t="s">
        <v>19</v>
      </c>
      <c r="B47" s="15" t="s">
        <v>173</v>
      </c>
      <c r="C47" s="34" t="s">
        <v>216</v>
      </c>
    </row>
    <row r="48" spans="1:5" x14ac:dyDescent="0.35">
      <c r="A48" s="30" t="s">
        <v>19</v>
      </c>
      <c r="B48" s="31" t="s">
        <v>217</v>
      </c>
      <c r="C48" s="28" t="s">
        <v>218</v>
      </c>
      <c r="D48" t="s">
        <v>24</v>
      </c>
      <c r="E48" t="s">
        <v>219</v>
      </c>
    </row>
    <row r="49" spans="1:6" x14ac:dyDescent="0.35">
      <c r="A49" s="30" t="s">
        <v>19</v>
      </c>
      <c r="B49" s="31" t="s">
        <v>165</v>
      </c>
      <c r="C49" s="28" t="s">
        <v>58</v>
      </c>
      <c r="D49" t="s">
        <v>220</v>
      </c>
      <c r="E49" t="s">
        <v>221</v>
      </c>
    </row>
    <row r="50" spans="1:6" x14ac:dyDescent="0.35">
      <c r="A50" s="30" t="s">
        <v>19</v>
      </c>
      <c r="B50" s="31" t="s">
        <v>67</v>
      </c>
      <c r="C50" s="28" t="s">
        <v>222</v>
      </c>
      <c r="D50" t="s">
        <v>223</v>
      </c>
      <c r="E50" t="s">
        <v>224</v>
      </c>
      <c r="F50" s="35" t="s">
        <v>225</v>
      </c>
    </row>
    <row r="51" spans="1:6" x14ac:dyDescent="0.35">
      <c r="A51" s="27" t="s">
        <v>19</v>
      </c>
      <c r="B51" s="28" t="s">
        <v>186</v>
      </c>
      <c r="C51" s="27" t="s">
        <v>226</v>
      </c>
      <c r="D51" t="s">
        <v>24</v>
      </c>
      <c r="E51" t="s">
        <v>227</v>
      </c>
    </row>
    <row r="52" spans="1:6" x14ac:dyDescent="0.35">
      <c r="A52" s="27" t="s">
        <v>58</v>
      </c>
      <c r="B52" s="28" t="s">
        <v>173</v>
      </c>
      <c r="C52" s="27" t="s">
        <v>216</v>
      </c>
      <c r="D52" t="s">
        <v>26</v>
      </c>
      <c r="E52" t="s">
        <v>228</v>
      </c>
    </row>
    <row r="53" spans="1:6" x14ac:dyDescent="0.35">
      <c r="A53" s="14" t="s">
        <v>58</v>
      </c>
      <c r="B53" s="15" t="s">
        <v>73</v>
      </c>
      <c r="C53" s="34" t="s">
        <v>58</v>
      </c>
    </row>
    <row r="54" spans="1:6" x14ac:dyDescent="0.35">
      <c r="A54" s="27" t="s">
        <v>58</v>
      </c>
      <c r="B54" s="28" t="s">
        <v>186</v>
      </c>
      <c r="C54" s="27" t="s">
        <v>58</v>
      </c>
      <c r="D54" t="s">
        <v>26</v>
      </c>
      <c r="E54" t="s">
        <v>229</v>
      </c>
    </row>
    <row r="55" spans="1:6" x14ac:dyDescent="0.35">
      <c r="A55" s="27" t="s">
        <v>12</v>
      </c>
      <c r="B55" s="28" t="s">
        <v>173</v>
      </c>
      <c r="C55" s="27" t="s">
        <v>216</v>
      </c>
      <c r="D55" t="s">
        <v>24</v>
      </c>
      <c r="E55" t="s">
        <v>230</v>
      </c>
    </row>
    <row r="56" spans="1:6" x14ac:dyDescent="0.35">
      <c r="A56" s="14" t="s">
        <v>12</v>
      </c>
      <c r="B56" s="15" t="s">
        <v>231</v>
      </c>
      <c r="C56" s="34" t="s">
        <v>226</v>
      </c>
    </row>
    <row r="60" spans="1:6" x14ac:dyDescent="0.35">
      <c r="A60" s="26" t="s">
        <v>232</v>
      </c>
    </row>
    <row r="61" spans="1:6" x14ac:dyDescent="0.35">
      <c r="A61" s="27" t="s">
        <v>233</v>
      </c>
      <c r="D61" t="s">
        <v>24</v>
      </c>
      <c r="E61" t="s">
        <v>234</v>
      </c>
    </row>
    <row r="62" spans="1:6" x14ac:dyDescent="0.35">
      <c r="A62" s="29" t="s">
        <v>235</v>
      </c>
      <c r="D62" t="s">
        <v>26</v>
      </c>
    </row>
    <row r="63" spans="1:6" x14ac:dyDescent="0.35">
      <c r="A63" s="27" t="s">
        <v>236</v>
      </c>
      <c r="D63" t="s">
        <v>24</v>
      </c>
    </row>
    <row r="66" spans="1:4" x14ac:dyDescent="0.35">
      <c r="A66" s="26" t="s">
        <v>237</v>
      </c>
    </row>
    <row r="67" spans="1:4" x14ac:dyDescent="0.35">
      <c r="A67" s="27" t="s">
        <v>238</v>
      </c>
      <c r="D67" t="s">
        <v>220</v>
      </c>
    </row>
    <row r="68" spans="1:4" x14ac:dyDescent="0.35">
      <c r="A68" s="27" t="s">
        <v>239</v>
      </c>
      <c r="D68" t="s">
        <v>240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241</v>
      </c>
      <c r="B1" t="s">
        <v>58</v>
      </c>
      <c r="C1" t="s">
        <v>12</v>
      </c>
      <c r="D1" t="s">
        <v>19</v>
      </c>
      <c r="E1" t="s">
        <v>70</v>
      </c>
      <c r="F1" t="s">
        <v>168</v>
      </c>
    </row>
    <row r="2" spans="1:6" x14ac:dyDescent="0.35">
      <c r="A2" t="s">
        <v>242</v>
      </c>
      <c r="C2" s="2">
        <v>1</v>
      </c>
      <c r="D2" s="2">
        <v>1</v>
      </c>
    </row>
    <row r="3" spans="1:6" x14ac:dyDescent="0.35">
      <c r="A3" t="s">
        <v>22</v>
      </c>
      <c r="C3" s="2">
        <v>1</v>
      </c>
    </row>
    <row r="4" spans="1:6" x14ac:dyDescent="0.35">
      <c r="A4" t="s">
        <v>58</v>
      </c>
      <c r="D4" s="2">
        <v>1</v>
      </c>
    </row>
    <row r="5" spans="1:6" x14ac:dyDescent="0.35">
      <c r="A5" t="s">
        <v>45</v>
      </c>
      <c r="B5" s="2">
        <v>1</v>
      </c>
      <c r="C5">
        <v>1</v>
      </c>
      <c r="D5">
        <v>1</v>
      </c>
    </row>
    <row r="6" spans="1:6" x14ac:dyDescent="0.35">
      <c r="A6" t="s">
        <v>141</v>
      </c>
      <c r="B6" s="2">
        <v>1</v>
      </c>
      <c r="C6">
        <v>1</v>
      </c>
      <c r="D6">
        <v>1</v>
      </c>
    </row>
    <row r="7" spans="1:6" x14ac:dyDescent="0.35">
      <c r="A7" t="s">
        <v>243</v>
      </c>
      <c r="B7" s="2">
        <v>1</v>
      </c>
      <c r="C7">
        <v>1</v>
      </c>
      <c r="D7">
        <v>1</v>
      </c>
    </row>
    <row r="8" spans="1:6" x14ac:dyDescent="0.35">
      <c r="A8" t="s">
        <v>244</v>
      </c>
      <c r="C8">
        <v>1</v>
      </c>
      <c r="F8">
        <v>1</v>
      </c>
    </row>
    <row r="9" spans="1:6" x14ac:dyDescent="0.35">
      <c r="A9" t="s">
        <v>245</v>
      </c>
      <c r="C9">
        <v>1</v>
      </c>
      <c r="F9">
        <v>1</v>
      </c>
    </row>
    <row r="10" spans="1:6" x14ac:dyDescent="0.35">
      <c r="A10" t="s">
        <v>246</v>
      </c>
      <c r="C10">
        <v>1</v>
      </c>
      <c r="F10">
        <v>1</v>
      </c>
    </row>
    <row r="11" spans="1:6" x14ac:dyDescent="0.35">
      <c r="A11" t="s">
        <v>47</v>
      </c>
      <c r="E11" s="2">
        <v>1</v>
      </c>
    </row>
    <row r="12" spans="1:6" x14ac:dyDescent="0.3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topLeftCell="B1" zoomScaleNormal="100" workbookViewId="0">
      <selection activeCell="D10" sqref="D10"/>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5">
        <v>24</v>
      </c>
      <c r="H10" s="10" t="s">
        <v>17</v>
      </c>
      <c r="I10" s="10">
        <v>82</v>
      </c>
    </row>
    <row r="11" spans="1:11" s="10" customFormat="1" x14ac:dyDescent="0.35">
      <c r="A11" s="9" t="s">
        <v>11</v>
      </c>
      <c r="B11" s="9" t="s">
        <v>12</v>
      </c>
      <c r="C11" s="10" t="s">
        <v>13</v>
      </c>
      <c r="D11" s="10" t="s">
        <v>23</v>
      </c>
      <c r="E11" s="10" t="s">
        <v>24</v>
      </c>
      <c r="F11" s="10" t="s">
        <v>16</v>
      </c>
      <c r="G11" s="45">
        <v>2.8</v>
      </c>
      <c r="H11" s="10" t="s">
        <v>17</v>
      </c>
      <c r="I11" s="10">
        <v>2.8</v>
      </c>
      <c r="J11" s="10" t="s">
        <v>25</v>
      </c>
    </row>
    <row r="12" spans="1:11" s="10" customFormat="1" x14ac:dyDescent="0.3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5">
        <v>0.8</v>
      </c>
      <c r="H13" s="10" t="s">
        <v>17</v>
      </c>
      <c r="I13" s="11">
        <v>0.8</v>
      </c>
    </row>
    <row r="14" spans="1:11" s="10" customFormat="1" x14ac:dyDescent="0.35">
      <c r="A14" s="9" t="s">
        <v>11</v>
      </c>
      <c r="B14" s="9" t="s">
        <v>12</v>
      </c>
      <c r="C14" s="10" t="s">
        <v>13</v>
      </c>
      <c r="D14" s="10" t="s">
        <v>14</v>
      </c>
      <c r="E14" s="10" t="s">
        <v>26</v>
      </c>
      <c r="F14" s="10" t="s">
        <v>16</v>
      </c>
      <c r="G14" s="45">
        <f>G17/0.8</f>
        <v>5.25</v>
      </c>
      <c r="H14" s="10" t="s">
        <v>17</v>
      </c>
      <c r="I14" s="11">
        <f>I17/0.8</f>
        <v>5.25</v>
      </c>
      <c r="J14" s="10" t="s">
        <v>18</v>
      </c>
    </row>
    <row r="15" spans="1:11" s="10" customFormat="1" x14ac:dyDescent="0.3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5">
        <v>123</v>
      </c>
      <c r="H16" s="10" t="s">
        <v>17</v>
      </c>
      <c r="I16" s="11">
        <f>G16</f>
        <v>123</v>
      </c>
    </row>
    <row r="17" spans="1:10" s="10" customFormat="1" x14ac:dyDescent="0.35">
      <c r="A17" s="9" t="s">
        <v>11</v>
      </c>
      <c r="B17" s="9" t="s">
        <v>12</v>
      </c>
      <c r="C17" s="10" t="s">
        <v>13</v>
      </c>
      <c r="D17" s="10" t="s">
        <v>23</v>
      </c>
      <c r="E17" s="10" t="s">
        <v>26</v>
      </c>
      <c r="F17" s="10" t="s">
        <v>16</v>
      </c>
      <c r="G17" s="45">
        <v>4.2</v>
      </c>
      <c r="H17" s="10" t="s">
        <v>17</v>
      </c>
      <c r="I17" s="10">
        <v>4.2</v>
      </c>
      <c r="J17" s="10" t="s">
        <v>27</v>
      </c>
    </row>
    <row r="18" spans="1:10" s="10" customFormat="1" x14ac:dyDescent="0.3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68"/>
  <sheetViews>
    <sheetView topLeftCell="D1" workbookViewId="0">
      <selection activeCell="C38" sqref="C38"/>
    </sheetView>
  </sheetViews>
  <sheetFormatPr defaultColWidth="11" defaultRowHeight="15.5" x14ac:dyDescent="0.35"/>
  <cols>
    <col min="1" max="1" width="21.83203125" customWidth="1"/>
    <col min="2" max="2" width="24.33203125" customWidth="1"/>
    <col min="3" max="3" width="21" customWidth="1"/>
    <col min="4" max="5" width="26" customWidth="1"/>
    <col min="6" max="7" width="24.08203125" customWidth="1"/>
    <col min="8" max="8" width="31.5" customWidth="1"/>
    <col min="9" max="9" width="36.83203125" customWidth="1"/>
  </cols>
  <sheetData>
    <row r="1" spans="1:10" x14ac:dyDescent="0.35">
      <c r="A1" s="1" t="s">
        <v>0</v>
      </c>
      <c r="B1" s="1" t="s">
        <v>1</v>
      </c>
      <c r="C1" t="s">
        <v>2</v>
      </c>
      <c r="D1" t="s">
        <v>3</v>
      </c>
      <c r="E1" t="s">
        <v>4</v>
      </c>
      <c r="F1" t="s">
        <v>28</v>
      </c>
      <c r="G1" t="s">
        <v>29</v>
      </c>
      <c r="H1" t="s">
        <v>9</v>
      </c>
      <c r="I1" t="s">
        <v>10</v>
      </c>
    </row>
    <row r="2" spans="1:10" x14ac:dyDescent="0.35">
      <c r="A2" s="1" t="s">
        <v>11</v>
      </c>
      <c r="B2" s="1" t="s">
        <v>12</v>
      </c>
      <c r="C2" t="s">
        <v>30</v>
      </c>
      <c r="D2" t="s">
        <v>31</v>
      </c>
      <c r="E2" t="s">
        <v>15</v>
      </c>
      <c r="F2" t="s">
        <v>32</v>
      </c>
      <c r="G2">
        <v>0</v>
      </c>
    </row>
    <row r="3" spans="1:10" x14ac:dyDescent="0.35">
      <c r="A3" s="55" t="s">
        <v>11</v>
      </c>
      <c r="B3" s="55" t="s">
        <v>19</v>
      </c>
      <c r="C3" s="55" t="s">
        <v>30</v>
      </c>
      <c r="D3" s="55" t="s">
        <v>31</v>
      </c>
      <c r="E3" s="55" t="s">
        <v>15</v>
      </c>
      <c r="F3" t="s">
        <v>32</v>
      </c>
      <c r="G3" s="38">
        <v>10.51</v>
      </c>
      <c r="H3" t="s">
        <v>33</v>
      </c>
      <c r="I3" s="3" t="s">
        <v>21</v>
      </c>
    </row>
    <row r="4" spans="1:10" x14ac:dyDescent="0.35">
      <c r="A4" s="1" t="s">
        <v>22</v>
      </c>
      <c r="B4" s="1" t="s">
        <v>12</v>
      </c>
      <c r="C4" t="s">
        <v>30</v>
      </c>
      <c r="D4" t="s">
        <v>31</v>
      </c>
      <c r="E4" t="s">
        <v>15</v>
      </c>
      <c r="F4" t="s">
        <v>32</v>
      </c>
      <c r="G4">
        <v>0</v>
      </c>
    </row>
    <row r="5" spans="1:10" x14ac:dyDescent="0.35">
      <c r="A5" s="1" t="s">
        <v>34</v>
      </c>
      <c r="B5" s="1" t="s">
        <v>12</v>
      </c>
      <c r="C5" t="s">
        <v>30</v>
      </c>
      <c r="D5" t="s">
        <v>31</v>
      </c>
      <c r="E5" t="s">
        <v>15</v>
      </c>
      <c r="F5" t="s">
        <v>32</v>
      </c>
      <c r="G5">
        <v>0</v>
      </c>
    </row>
    <row r="6" spans="1:10" x14ac:dyDescent="0.35">
      <c r="A6" s="1" t="s">
        <v>35</v>
      </c>
      <c r="B6" s="1" t="s">
        <v>12</v>
      </c>
      <c r="C6" t="s">
        <v>30</v>
      </c>
      <c r="D6" t="s">
        <v>31</v>
      </c>
      <c r="E6" t="s">
        <v>15</v>
      </c>
      <c r="F6" t="s">
        <v>32</v>
      </c>
      <c r="G6">
        <v>0</v>
      </c>
    </row>
    <row r="7" spans="1:10" x14ac:dyDescent="0.35">
      <c r="A7" t="s">
        <v>36</v>
      </c>
      <c r="B7" s="1" t="s">
        <v>12</v>
      </c>
      <c r="C7" t="s">
        <v>30</v>
      </c>
      <c r="D7" t="s">
        <v>31</v>
      </c>
      <c r="E7" t="s">
        <v>15</v>
      </c>
      <c r="F7" t="s">
        <v>32</v>
      </c>
      <c r="G7">
        <v>0</v>
      </c>
    </row>
    <row r="8" spans="1:10" x14ac:dyDescent="0.35">
      <c r="A8" s="55" t="s">
        <v>37</v>
      </c>
      <c r="B8" s="1" t="s">
        <v>12</v>
      </c>
      <c r="C8" t="s">
        <v>30</v>
      </c>
      <c r="D8" t="s">
        <v>31</v>
      </c>
      <c r="E8" t="s">
        <v>15</v>
      </c>
      <c r="F8" t="s">
        <v>32</v>
      </c>
      <c r="G8">
        <v>0</v>
      </c>
    </row>
    <row r="9" spans="1:10" x14ac:dyDescent="0.35">
      <c r="A9" s="13" t="s">
        <v>44</v>
      </c>
      <c r="B9" s="1" t="s">
        <v>12</v>
      </c>
      <c r="C9" t="s">
        <v>30</v>
      </c>
      <c r="D9" t="s">
        <v>31</v>
      </c>
      <c r="E9" t="s">
        <v>15</v>
      </c>
      <c r="F9" t="s">
        <v>32</v>
      </c>
      <c r="G9" s="48">
        <f>G10*15%</f>
        <v>-8.1</v>
      </c>
      <c r="I9" s="3" t="s">
        <v>261</v>
      </c>
    </row>
    <row r="10" spans="1:10" x14ac:dyDescent="0.35">
      <c r="A10" s="13" t="s">
        <v>45</v>
      </c>
      <c r="B10" s="1" t="s">
        <v>12</v>
      </c>
      <c r="C10" t="s">
        <v>30</v>
      </c>
      <c r="D10" t="s">
        <v>31</v>
      </c>
      <c r="E10" t="s">
        <v>15</v>
      </c>
      <c r="F10" t="s">
        <v>32</v>
      </c>
      <c r="G10" s="48">
        <f>-94+'C2U CI'!G5</f>
        <v>-54</v>
      </c>
      <c r="I10" s="3" t="s">
        <v>260</v>
      </c>
    </row>
    <row r="11" spans="1:10" x14ac:dyDescent="0.35">
      <c r="A11" s="55" t="s">
        <v>40</v>
      </c>
      <c r="B11" s="55" t="s">
        <v>19</v>
      </c>
      <c r="C11" s="55" t="s">
        <v>30</v>
      </c>
      <c r="D11" s="55" t="s">
        <v>31</v>
      </c>
      <c r="E11" s="55" t="s">
        <v>15</v>
      </c>
      <c r="F11" t="s">
        <v>32</v>
      </c>
      <c r="G11">
        <v>73.400000000000006</v>
      </c>
      <c r="H11" t="s">
        <v>41</v>
      </c>
      <c r="I11" s="3" t="s">
        <v>21</v>
      </c>
    </row>
    <row r="12" spans="1:10" x14ac:dyDescent="0.35">
      <c r="A12" s="55" t="s">
        <v>37</v>
      </c>
      <c r="B12" s="55" t="s">
        <v>19</v>
      </c>
      <c r="C12" s="55" t="s">
        <v>30</v>
      </c>
      <c r="D12" s="55" t="s">
        <v>31</v>
      </c>
      <c r="E12" s="55" t="s">
        <v>15</v>
      </c>
      <c r="F12" t="s">
        <v>32</v>
      </c>
      <c r="G12">
        <v>10.5</v>
      </c>
      <c r="H12" t="s">
        <v>42</v>
      </c>
      <c r="I12" s="3" t="s">
        <v>21</v>
      </c>
      <c r="J12" t="s">
        <v>43</v>
      </c>
    </row>
    <row r="13" spans="1:10" x14ac:dyDescent="0.35">
      <c r="A13" s="55" t="s">
        <v>36</v>
      </c>
      <c r="B13" s="55" t="s">
        <v>19</v>
      </c>
      <c r="C13" s="55" t="s">
        <v>30</v>
      </c>
      <c r="D13" s="55" t="s">
        <v>31</v>
      </c>
      <c r="E13" s="55" t="s">
        <v>15</v>
      </c>
      <c r="F13" t="s">
        <v>32</v>
      </c>
      <c r="G13">
        <v>10.5</v>
      </c>
      <c r="H13" t="s">
        <v>42</v>
      </c>
      <c r="I13" s="3" t="s">
        <v>21</v>
      </c>
      <c r="J13" t="s">
        <v>43</v>
      </c>
    </row>
    <row r="14" spans="1:10" x14ac:dyDescent="0.35">
      <c r="A14" s="13" t="s">
        <v>44</v>
      </c>
      <c r="B14" s="55" t="s">
        <v>19</v>
      </c>
      <c r="C14" s="55" t="s">
        <v>30</v>
      </c>
      <c r="D14" s="55" t="s">
        <v>39</v>
      </c>
      <c r="E14" s="55" t="s">
        <v>15</v>
      </c>
      <c r="F14" t="s">
        <v>32</v>
      </c>
      <c r="G14">
        <f>G15*15%</f>
        <v>-30</v>
      </c>
      <c r="I14" s="3" t="s">
        <v>261</v>
      </c>
    </row>
    <row r="15" spans="1:10" x14ac:dyDescent="0.35">
      <c r="A15" s="13" t="s">
        <v>45</v>
      </c>
      <c r="B15" s="55" t="s">
        <v>19</v>
      </c>
      <c r="C15" s="55" t="s">
        <v>30</v>
      </c>
      <c r="D15" s="55" t="s">
        <v>39</v>
      </c>
      <c r="E15" s="55" t="s">
        <v>15</v>
      </c>
      <c r="F15" t="s">
        <v>32</v>
      </c>
      <c r="G15">
        <v>-200</v>
      </c>
      <c r="I15" s="3" t="s">
        <v>260</v>
      </c>
    </row>
    <row r="16" spans="1:10" x14ac:dyDescent="0.35">
      <c r="A16" t="s">
        <v>44</v>
      </c>
      <c r="B16" s="1" t="s">
        <v>38</v>
      </c>
      <c r="C16" t="s">
        <v>30</v>
      </c>
      <c r="D16" t="s">
        <v>31</v>
      </c>
      <c r="E16" t="s">
        <v>15</v>
      </c>
      <c r="F16" t="s">
        <v>32</v>
      </c>
      <c r="G16">
        <v>45</v>
      </c>
      <c r="I16" s="3"/>
    </row>
    <row r="17" spans="1:9" x14ac:dyDescent="0.35">
      <c r="A17" s="1" t="s">
        <v>45</v>
      </c>
      <c r="B17" s="1" t="s">
        <v>38</v>
      </c>
      <c r="C17" t="s">
        <v>30</v>
      </c>
      <c r="D17" t="s">
        <v>31</v>
      </c>
      <c r="E17" t="s">
        <v>15</v>
      </c>
      <c r="F17" t="s">
        <v>32</v>
      </c>
      <c r="G17">
        <v>-150</v>
      </c>
      <c r="H17" s="6" t="s">
        <v>46</v>
      </c>
    </row>
    <row r="18" spans="1:9" x14ac:dyDescent="0.35">
      <c r="A18" s="1" t="s">
        <v>47</v>
      </c>
      <c r="B18" s="1" t="s">
        <v>48</v>
      </c>
      <c r="C18" t="s">
        <v>30</v>
      </c>
      <c r="D18" t="s">
        <v>31</v>
      </c>
      <c r="E18" t="s">
        <v>15</v>
      </c>
      <c r="F18" t="s">
        <v>32</v>
      </c>
      <c r="G18">
        <v>70</v>
      </c>
      <c r="H18" t="s">
        <v>49</v>
      </c>
    </row>
    <row r="19" spans="1:9" x14ac:dyDescent="0.35">
      <c r="A19" s="1" t="s">
        <v>50</v>
      </c>
      <c r="B19" s="1" t="s">
        <v>48</v>
      </c>
      <c r="C19" t="s">
        <v>30</v>
      </c>
      <c r="D19" t="s">
        <v>31</v>
      </c>
      <c r="E19" t="s">
        <v>15</v>
      </c>
      <c r="F19" t="s">
        <v>32</v>
      </c>
      <c r="G19">
        <v>50</v>
      </c>
      <c r="H19" t="s">
        <v>49</v>
      </c>
    </row>
    <row r="20" spans="1:9" x14ac:dyDescent="0.35">
      <c r="A20" t="s">
        <v>37</v>
      </c>
      <c r="B20" s="1" t="s">
        <v>48</v>
      </c>
      <c r="C20" t="s">
        <v>30</v>
      </c>
      <c r="D20" t="s">
        <v>31</v>
      </c>
      <c r="E20" t="s">
        <v>15</v>
      </c>
      <c r="F20" t="s">
        <v>32</v>
      </c>
      <c r="G20">
        <v>7.7</v>
      </c>
      <c r="H20" t="s">
        <v>49</v>
      </c>
      <c r="I20" t="s">
        <v>51</v>
      </c>
    </row>
    <row r="21" spans="1:9" x14ac:dyDescent="0.35">
      <c r="A21" t="s">
        <v>36</v>
      </c>
      <c r="B21" s="1" t="s">
        <v>48</v>
      </c>
      <c r="C21" t="s">
        <v>30</v>
      </c>
      <c r="D21" t="s">
        <v>31</v>
      </c>
      <c r="E21" t="s">
        <v>15</v>
      </c>
      <c r="F21" t="s">
        <v>32</v>
      </c>
      <c r="G21">
        <v>8.3000000000000007</v>
      </c>
      <c r="H21" t="s">
        <v>49</v>
      </c>
      <c r="I21" t="s">
        <v>51</v>
      </c>
    </row>
    <row r="22" spans="1:9" x14ac:dyDescent="0.35">
      <c r="A22" t="s">
        <v>11</v>
      </c>
      <c r="B22" t="s">
        <v>12</v>
      </c>
      <c r="C22" t="s">
        <v>30</v>
      </c>
      <c r="D22" t="s">
        <v>31</v>
      </c>
      <c r="E22" t="s">
        <v>24</v>
      </c>
      <c r="F22" t="s">
        <v>32</v>
      </c>
      <c r="G22">
        <v>0</v>
      </c>
    </row>
    <row r="23" spans="1:9" x14ac:dyDescent="0.35">
      <c r="A23" s="55" t="s">
        <v>11</v>
      </c>
      <c r="B23" s="55" t="s">
        <v>19</v>
      </c>
      <c r="C23" s="55" t="s">
        <v>30</v>
      </c>
      <c r="D23" s="55" t="s">
        <v>31</v>
      </c>
      <c r="E23" s="55" t="s">
        <v>24</v>
      </c>
      <c r="F23" t="s">
        <v>32</v>
      </c>
      <c r="G23">
        <v>10.51</v>
      </c>
      <c r="H23" t="s">
        <v>33</v>
      </c>
      <c r="I23" s="3" t="s">
        <v>21</v>
      </c>
    </row>
    <row r="24" spans="1:9" x14ac:dyDescent="0.35">
      <c r="A24" t="s">
        <v>22</v>
      </c>
      <c r="B24" t="s">
        <v>12</v>
      </c>
      <c r="C24" t="s">
        <v>30</v>
      </c>
      <c r="D24" t="s">
        <v>31</v>
      </c>
      <c r="E24" t="s">
        <v>24</v>
      </c>
      <c r="F24" t="s">
        <v>32</v>
      </c>
      <c r="G24">
        <v>0</v>
      </c>
    </row>
    <row r="25" spans="1:9" x14ac:dyDescent="0.35">
      <c r="A25" s="1" t="s">
        <v>34</v>
      </c>
      <c r="B25" s="1" t="s">
        <v>12</v>
      </c>
      <c r="C25" t="s">
        <v>30</v>
      </c>
      <c r="D25" t="s">
        <v>31</v>
      </c>
      <c r="E25" t="s">
        <v>24</v>
      </c>
      <c r="F25" t="s">
        <v>32</v>
      </c>
      <c r="G25">
        <v>0</v>
      </c>
    </row>
    <row r="26" spans="1:9" x14ac:dyDescent="0.35">
      <c r="A26" s="1" t="s">
        <v>35</v>
      </c>
      <c r="B26" s="1" t="s">
        <v>12</v>
      </c>
      <c r="C26" t="s">
        <v>30</v>
      </c>
      <c r="D26" t="s">
        <v>31</v>
      </c>
      <c r="E26" t="s">
        <v>24</v>
      </c>
      <c r="F26" t="s">
        <v>32</v>
      </c>
      <c r="G26">
        <v>0</v>
      </c>
    </row>
    <row r="27" spans="1:9" x14ac:dyDescent="0.35">
      <c r="A27" t="s">
        <v>36</v>
      </c>
      <c r="B27" s="1" t="s">
        <v>12</v>
      </c>
      <c r="C27" t="s">
        <v>30</v>
      </c>
      <c r="D27" t="s">
        <v>31</v>
      </c>
      <c r="E27" t="s">
        <v>24</v>
      </c>
      <c r="F27" t="s">
        <v>32</v>
      </c>
      <c r="G27">
        <v>0</v>
      </c>
    </row>
    <row r="28" spans="1:9" x14ac:dyDescent="0.35">
      <c r="A28" t="s">
        <v>37</v>
      </c>
      <c r="B28" s="1" t="s">
        <v>12</v>
      </c>
      <c r="C28" t="s">
        <v>30</v>
      </c>
      <c r="D28" t="s">
        <v>31</v>
      </c>
      <c r="E28" t="s">
        <v>24</v>
      </c>
      <c r="F28" t="s">
        <v>32</v>
      </c>
      <c r="G28">
        <v>0</v>
      </c>
    </row>
    <row r="29" spans="1:9" x14ac:dyDescent="0.35">
      <c r="A29" s="13" t="s">
        <v>44</v>
      </c>
      <c r="B29" s="1" t="s">
        <v>12</v>
      </c>
      <c r="C29" t="s">
        <v>30</v>
      </c>
      <c r="D29" t="s">
        <v>31</v>
      </c>
      <c r="E29" t="s">
        <v>24</v>
      </c>
      <c r="F29" t="s">
        <v>32</v>
      </c>
      <c r="G29" s="48">
        <f>G30*15%</f>
        <v>-73.5</v>
      </c>
      <c r="I29" s="3" t="s">
        <v>261</v>
      </c>
    </row>
    <row r="30" spans="1:9" x14ac:dyDescent="0.35">
      <c r="A30" s="13" t="s">
        <v>45</v>
      </c>
      <c r="B30" s="1" t="s">
        <v>12</v>
      </c>
      <c r="C30" t="s">
        <v>30</v>
      </c>
      <c r="D30" t="s">
        <v>31</v>
      </c>
      <c r="E30" t="s">
        <v>24</v>
      </c>
      <c r="F30" t="s">
        <v>32</v>
      </c>
      <c r="G30">
        <f>-530+'C2U CI'!G5</f>
        <v>-490</v>
      </c>
      <c r="I30" s="3" t="s">
        <v>260</v>
      </c>
    </row>
    <row r="31" spans="1:9" x14ac:dyDescent="0.35">
      <c r="A31" s="55" t="s">
        <v>40</v>
      </c>
      <c r="B31" s="55" t="s">
        <v>19</v>
      </c>
      <c r="C31" s="55" t="s">
        <v>30</v>
      </c>
      <c r="D31" s="55" t="s">
        <v>31</v>
      </c>
      <c r="E31" s="55" t="s">
        <v>24</v>
      </c>
      <c r="F31" t="s">
        <v>32</v>
      </c>
      <c r="G31">
        <v>73.400000000000006</v>
      </c>
      <c r="H31" t="s">
        <v>41</v>
      </c>
      <c r="I31" s="3" t="s">
        <v>21</v>
      </c>
    </row>
    <row r="32" spans="1:9" x14ac:dyDescent="0.35">
      <c r="A32" s="55" t="s">
        <v>37</v>
      </c>
      <c r="B32" s="55" t="s">
        <v>19</v>
      </c>
      <c r="C32" s="55" t="s">
        <v>30</v>
      </c>
      <c r="D32" s="55" t="s">
        <v>31</v>
      </c>
      <c r="E32" s="55" t="s">
        <v>24</v>
      </c>
      <c r="F32" t="s">
        <v>32</v>
      </c>
      <c r="G32">
        <v>30</v>
      </c>
      <c r="H32" s="55" t="s">
        <v>299</v>
      </c>
      <c r="I32" s="56" t="s">
        <v>262</v>
      </c>
    </row>
    <row r="33" spans="1:9" x14ac:dyDescent="0.35">
      <c r="A33" s="13" t="s">
        <v>44</v>
      </c>
      <c r="B33" s="55" t="s">
        <v>19</v>
      </c>
      <c r="C33" s="55" t="s">
        <v>30</v>
      </c>
      <c r="D33" s="55" t="s">
        <v>39</v>
      </c>
      <c r="E33" s="55" t="s">
        <v>24</v>
      </c>
      <c r="F33" t="s">
        <v>32</v>
      </c>
      <c r="G33">
        <f>G34*15%</f>
        <v>-13.5</v>
      </c>
      <c r="I33" s="3" t="s">
        <v>261</v>
      </c>
    </row>
    <row r="34" spans="1:9" x14ac:dyDescent="0.35">
      <c r="A34" s="13" t="s">
        <v>45</v>
      </c>
      <c r="B34" s="55" t="s">
        <v>19</v>
      </c>
      <c r="C34" s="55" t="s">
        <v>30</v>
      </c>
      <c r="D34" s="55" t="s">
        <v>39</v>
      </c>
      <c r="E34" s="55" t="s">
        <v>24</v>
      </c>
      <c r="F34" t="s">
        <v>32</v>
      </c>
      <c r="G34">
        <v>-90</v>
      </c>
      <c r="I34" s="3" t="s">
        <v>260</v>
      </c>
    </row>
    <row r="35" spans="1:9" x14ac:dyDescent="0.35">
      <c r="A35" s="55" t="s">
        <v>36</v>
      </c>
      <c r="B35" s="55" t="s">
        <v>19</v>
      </c>
      <c r="C35" s="55" t="s">
        <v>30</v>
      </c>
      <c r="D35" s="55" t="s">
        <v>31</v>
      </c>
      <c r="E35" s="55" t="s">
        <v>24</v>
      </c>
      <c r="F35" t="s">
        <v>32</v>
      </c>
      <c r="G35">
        <v>30</v>
      </c>
      <c r="H35" s="55" t="s">
        <v>299</v>
      </c>
      <c r="I35" s="56" t="s">
        <v>262</v>
      </c>
    </row>
    <row r="36" spans="1:9" x14ac:dyDescent="0.35">
      <c r="A36" t="s">
        <v>44</v>
      </c>
      <c r="B36" s="1" t="s">
        <v>38</v>
      </c>
      <c r="C36" t="s">
        <v>30</v>
      </c>
      <c r="D36" t="s">
        <v>31</v>
      </c>
      <c r="E36" t="s">
        <v>24</v>
      </c>
      <c r="F36" t="s">
        <v>32</v>
      </c>
      <c r="G36">
        <v>45</v>
      </c>
      <c r="H36" s="6" t="s">
        <v>46</v>
      </c>
      <c r="I36" s="3"/>
    </row>
    <row r="37" spans="1:9" x14ac:dyDescent="0.35">
      <c r="A37" t="s">
        <v>45</v>
      </c>
      <c r="B37" s="1" t="s">
        <v>38</v>
      </c>
      <c r="C37" t="s">
        <v>30</v>
      </c>
      <c r="D37" t="s">
        <v>31</v>
      </c>
      <c r="E37" t="s">
        <v>24</v>
      </c>
      <c r="F37" t="s">
        <v>32</v>
      </c>
      <c r="G37">
        <v>-132.5</v>
      </c>
      <c r="H37" s="6" t="s">
        <v>46</v>
      </c>
    </row>
    <row r="38" spans="1:9" x14ac:dyDescent="0.35">
      <c r="A38" t="s">
        <v>47</v>
      </c>
      <c r="B38" s="1" t="s">
        <v>48</v>
      </c>
      <c r="C38" t="s">
        <v>30</v>
      </c>
      <c r="D38" t="s">
        <v>31</v>
      </c>
      <c r="E38" t="s">
        <v>24</v>
      </c>
      <c r="F38" t="s">
        <v>32</v>
      </c>
      <c r="G38">
        <v>70</v>
      </c>
      <c r="H38" t="s">
        <v>49</v>
      </c>
    </row>
    <row r="39" spans="1:9" x14ac:dyDescent="0.35">
      <c r="A39" t="s">
        <v>50</v>
      </c>
      <c r="B39" s="1" t="s">
        <v>48</v>
      </c>
      <c r="C39" t="s">
        <v>30</v>
      </c>
      <c r="D39" t="s">
        <v>31</v>
      </c>
      <c r="E39" t="s">
        <v>24</v>
      </c>
      <c r="F39" t="s">
        <v>32</v>
      </c>
      <c r="G39">
        <v>50</v>
      </c>
      <c r="H39" t="s">
        <v>49</v>
      </c>
    </row>
    <row r="40" spans="1:9" x14ac:dyDescent="0.35">
      <c r="A40" t="s">
        <v>37</v>
      </c>
      <c r="B40" s="1" t="s">
        <v>48</v>
      </c>
      <c r="C40" t="s">
        <v>30</v>
      </c>
      <c r="D40" t="s">
        <v>31</v>
      </c>
      <c r="E40" t="s">
        <v>24</v>
      </c>
      <c r="F40" t="s">
        <v>32</v>
      </c>
      <c r="G40">
        <v>29.3</v>
      </c>
      <c r="I40" s="36" t="s">
        <v>297</v>
      </c>
    </row>
    <row r="41" spans="1:9" x14ac:dyDescent="0.35">
      <c r="A41" t="s">
        <v>36</v>
      </c>
      <c r="B41" s="1" t="s">
        <v>48</v>
      </c>
      <c r="C41" t="s">
        <v>30</v>
      </c>
      <c r="D41" t="s">
        <v>31</v>
      </c>
      <c r="E41" t="s">
        <v>24</v>
      </c>
      <c r="F41" t="s">
        <v>32</v>
      </c>
      <c r="G41">
        <v>23.8</v>
      </c>
      <c r="I41" s="36" t="s">
        <v>297</v>
      </c>
    </row>
    <row r="42" spans="1:9" x14ac:dyDescent="0.35">
      <c r="A42" t="s">
        <v>11</v>
      </c>
      <c r="B42" t="s">
        <v>12</v>
      </c>
      <c r="C42" t="s">
        <v>30</v>
      </c>
      <c r="D42" t="s">
        <v>31</v>
      </c>
      <c r="E42" t="s">
        <v>26</v>
      </c>
      <c r="F42" t="s">
        <v>32</v>
      </c>
      <c r="G42">
        <v>0</v>
      </c>
    </row>
    <row r="43" spans="1:9" x14ac:dyDescent="0.35">
      <c r="A43" s="55" t="s">
        <v>11</v>
      </c>
      <c r="B43" s="55" t="s">
        <v>19</v>
      </c>
      <c r="C43" s="55" t="s">
        <v>30</v>
      </c>
      <c r="D43" s="55" t="s">
        <v>31</v>
      </c>
      <c r="E43" s="55" t="s">
        <v>26</v>
      </c>
      <c r="F43" t="s">
        <v>32</v>
      </c>
      <c r="G43">
        <v>10.51</v>
      </c>
      <c r="H43" t="s">
        <v>33</v>
      </c>
      <c r="I43" s="3" t="s">
        <v>21</v>
      </c>
    </row>
    <row r="44" spans="1:9" x14ac:dyDescent="0.35">
      <c r="A44" t="s">
        <v>22</v>
      </c>
      <c r="B44" t="s">
        <v>12</v>
      </c>
      <c r="C44" t="s">
        <v>30</v>
      </c>
      <c r="D44" t="s">
        <v>31</v>
      </c>
      <c r="E44" t="s">
        <v>26</v>
      </c>
      <c r="F44" t="s">
        <v>32</v>
      </c>
      <c r="G44">
        <v>0</v>
      </c>
    </row>
    <row r="45" spans="1:9" x14ac:dyDescent="0.35">
      <c r="A45" s="1" t="s">
        <v>34</v>
      </c>
      <c r="B45" s="1" t="s">
        <v>12</v>
      </c>
      <c r="C45" t="s">
        <v>30</v>
      </c>
      <c r="D45" t="s">
        <v>31</v>
      </c>
      <c r="E45" t="s">
        <v>26</v>
      </c>
      <c r="F45" t="s">
        <v>32</v>
      </c>
      <c r="G45">
        <v>0</v>
      </c>
    </row>
    <row r="46" spans="1:9" x14ac:dyDescent="0.35">
      <c r="A46" s="1" t="s">
        <v>35</v>
      </c>
      <c r="B46" s="1" t="s">
        <v>12</v>
      </c>
      <c r="C46" t="s">
        <v>30</v>
      </c>
      <c r="D46" t="s">
        <v>31</v>
      </c>
      <c r="E46" t="s">
        <v>26</v>
      </c>
      <c r="F46" t="s">
        <v>32</v>
      </c>
      <c r="G46">
        <v>0</v>
      </c>
    </row>
    <row r="47" spans="1:9" x14ac:dyDescent="0.35">
      <c r="A47" t="s">
        <v>36</v>
      </c>
      <c r="B47" s="1" t="s">
        <v>12</v>
      </c>
      <c r="C47" t="s">
        <v>30</v>
      </c>
      <c r="D47" t="s">
        <v>31</v>
      </c>
      <c r="E47" t="s">
        <v>26</v>
      </c>
      <c r="F47" t="s">
        <v>32</v>
      </c>
      <c r="G47">
        <v>0</v>
      </c>
    </row>
    <row r="48" spans="1:9" x14ac:dyDescent="0.35">
      <c r="A48" t="s">
        <v>37</v>
      </c>
      <c r="B48" s="1" t="s">
        <v>12</v>
      </c>
      <c r="C48" t="s">
        <v>30</v>
      </c>
      <c r="D48" t="s">
        <v>31</v>
      </c>
      <c r="E48" t="s">
        <v>26</v>
      </c>
      <c r="F48" t="s">
        <v>32</v>
      </c>
      <c r="G48">
        <v>0</v>
      </c>
    </row>
    <row r="49" spans="1:9" x14ac:dyDescent="0.35">
      <c r="A49" s="13" t="s">
        <v>44</v>
      </c>
      <c r="B49" s="1" t="s">
        <v>12</v>
      </c>
      <c r="C49" t="s">
        <v>30</v>
      </c>
      <c r="D49" t="s">
        <v>31</v>
      </c>
      <c r="E49" t="s">
        <v>26</v>
      </c>
      <c r="F49" t="s">
        <v>32</v>
      </c>
      <c r="G49" s="48">
        <f>G50*15%</f>
        <v>-108.3</v>
      </c>
      <c r="I49" s="3" t="s">
        <v>261</v>
      </c>
    </row>
    <row r="50" spans="1:9" x14ac:dyDescent="0.35">
      <c r="A50" s="13" t="s">
        <v>45</v>
      </c>
      <c r="B50" s="1" t="s">
        <v>12</v>
      </c>
      <c r="C50" t="s">
        <v>30</v>
      </c>
      <c r="D50" t="s">
        <v>31</v>
      </c>
      <c r="E50" t="s">
        <v>26</v>
      </c>
      <c r="F50" t="s">
        <v>32</v>
      </c>
      <c r="G50">
        <f>-762+'C2U CI'!G5</f>
        <v>-722</v>
      </c>
      <c r="I50" s="3" t="s">
        <v>260</v>
      </c>
    </row>
    <row r="51" spans="1:9" x14ac:dyDescent="0.35">
      <c r="A51" s="55" t="s">
        <v>40</v>
      </c>
      <c r="B51" s="55" t="s">
        <v>19</v>
      </c>
      <c r="C51" s="55" t="s">
        <v>30</v>
      </c>
      <c r="D51" s="55" t="s">
        <v>31</v>
      </c>
      <c r="E51" s="55" t="s">
        <v>26</v>
      </c>
      <c r="F51" t="s">
        <v>32</v>
      </c>
      <c r="G51">
        <v>73.400000000000006</v>
      </c>
      <c r="H51" t="s">
        <v>41</v>
      </c>
      <c r="I51" s="3" t="s">
        <v>21</v>
      </c>
    </row>
    <row r="52" spans="1:9" x14ac:dyDescent="0.35">
      <c r="A52" s="55" t="s">
        <v>37</v>
      </c>
      <c r="B52" s="55" t="s">
        <v>19</v>
      </c>
      <c r="C52" s="55" t="s">
        <v>30</v>
      </c>
      <c r="D52" s="55" t="s">
        <v>31</v>
      </c>
      <c r="E52" s="55" t="s">
        <v>26</v>
      </c>
      <c r="F52" t="s">
        <v>32</v>
      </c>
      <c r="G52">
        <v>0</v>
      </c>
      <c r="H52" s="55" t="s">
        <v>298</v>
      </c>
      <c r="I52" s="56" t="s">
        <v>262</v>
      </c>
    </row>
    <row r="53" spans="1:9" x14ac:dyDescent="0.35">
      <c r="A53" s="13" t="s">
        <v>44</v>
      </c>
      <c r="B53" s="55" t="s">
        <v>19</v>
      </c>
      <c r="C53" s="55" t="s">
        <v>30</v>
      </c>
      <c r="D53" s="55" t="s">
        <v>31</v>
      </c>
      <c r="E53" s="55" t="s">
        <v>26</v>
      </c>
      <c r="F53" t="s">
        <v>32</v>
      </c>
      <c r="G53">
        <f>G54*15%</f>
        <v>-46.35</v>
      </c>
      <c r="I53" s="3" t="s">
        <v>261</v>
      </c>
    </row>
    <row r="54" spans="1:9" x14ac:dyDescent="0.35">
      <c r="A54" s="13" t="s">
        <v>45</v>
      </c>
      <c r="B54" s="55" t="s">
        <v>19</v>
      </c>
      <c r="C54" s="55" t="s">
        <v>30</v>
      </c>
      <c r="D54" s="55" t="s">
        <v>39</v>
      </c>
      <c r="E54" s="55" t="s">
        <v>26</v>
      </c>
      <c r="F54" t="s">
        <v>32</v>
      </c>
      <c r="G54">
        <v>-309</v>
      </c>
      <c r="I54" s="3" t="s">
        <v>260</v>
      </c>
    </row>
    <row r="55" spans="1:9" x14ac:dyDescent="0.35">
      <c r="A55" s="55" t="s">
        <v>36</v>
      </c>
      <c r="B55" s="55" t="s">
        <v>19</v>
      </c>
      <c r="C55" s="55" t="s">
        <v>30</v>
      </c>
      <c r="D55" s="55" t="s">
        <v>31</v>
      </c>
      <c r="E55" s="55" t="s">
        <v>26</v>
      </c>
      <c r="F55" t="s">
        <v>32</v>
      </c>
      <c r="G55">
        <v>0</v>
      </c>
      <c r="H55" s="55" t="s">
        <v>298</v>
      </c>
      <c r="I55" s="56" t="s">
        <v>262</v>
      </c>
    </row>
    <row r="56" spans="1:9" x14ac:dyDescent="0.35">
      <c r="A56" t="s">
        <v>44</v>
      </c>
      <c r="B56" s="1" t="s">
        <v>38</v>
      </c>
      <c r="C56" t="s">
        <v>30</v>
      </c>
      <c r="D56" t="s">
        <v>31</v>
      </c>
      <c r="E56" t="s">
        <v>26</v>
      </c>
      <c r="F56" t="s">
        <v>32</v>
      </c>
      <c r="G56">
        <v>45</v>
      </c>
      <c r="H56" s="6" t="s">
        <v>46</v>
      </c>
      <c r="I56" s="3"/>
    </row>
    <row r="57" spans="1:9" x14ac:dyDescent="0.35">
      <c r="A57" t="s">
        <v>45</v>
      </c>
      <c r="B57" s="1" t="s">
        <v>38</v>
      </c>
      <c r="C57" t="s">
        <v>30</v>
      </c>
      <c r="D57" t="s">
        <v>31</v>
      </c>
      <c r="E57" t="s">
        <v>26</v>
      </c>
      <c r="F57" t="s">
        <v>32</v>
      </c>
      <c r="G57">
        <v>-328.8</v>
      </c>
      <c r="H57" s="6" t="s">
        <v>46</v>
      </c>
    </row>
    <row r="58" spans="1:9" x14ac:dyDescent="0.35">
      <c r="A58" t="s">
        <v>47</v>
      </c>
      <c r="B58" s="1" t="s">
        <v>48</v>
      </c>
      <c r="C58" t="s">
        <v>30</v>
      </c>
      <c r="D58" t="s">
        <v>31</v>
      </c>
      <c r="E58" t="s">
        <v>26</v>
      </c>
      <c r="F58" t="s">
        <v>32</v>
      </c>
      <c r="G58">
        <v>47.5</v>
      </c>
      <c r="H58" t="s">
        <v>49</v>
      </c>
    </row>
    <row r="59" spans="1:9" x14ac:dyDescent="0.35">
      <c r="A59" t="s">
        <v>50</v>
      </c>
      <c r="B59" s="1" t="s">
        <v>48</v>
      </c>
      <c r="C59" t="s">
        <v>30</v>
      </c>
      <c r="D59" t="s">
        <v>31</v>
      </c>
      <c r="E59" t="s">
        <v>26</v>
      </c>
      <c r="F59" t="s">
        <v>32</v>
      </c>
      <c r="G59">
        <v>32.799999999999997</v>
      </c>
      <c r="H59" t="s">
        <v>49</v>
      </c>
    </row>
    <row r="60" spans="1:9" x14ac:dyDescent="0.35">
      <c r="A60" t="s">
        <v>37</v>
      </c>
      <c r="B60" s="1" t="s">
        <v>48</v>
      </c>
      <c r="C60" t="s">
        <v>30</v>
      </c>
      <c r="D60" t="s">
        <v>31</v>
      </c>
      <c r="E60" t="s">
        <v>26</v>
      </c>
      <c r="F60" t="s">
        <v>32</v>
      </c>
      <c r="G60" s="12">
        <v>7.7</v>
      </c>
    </row>
    <row r="61" spans="1:9" x14ac:dyDescent="0.35">
      <c r="A61" t="s">
        <v>36</v>
      </c>
      <c r="B61" s="1" t="s">
        <v>48</v>
      </c>
      <c r="C61" t="s">
        <v>30</v>
      </c>
      <c r="D61" t="s">
        <v>31</v>
      </c>
      <c r="E61" t="s">
        <v>26</v>
      </c>
      <c r="F61" t="s">
        <v>32</v>
      </c>
      <c r="G61" s="12">
        <v>8.3000000000000007</v>
      </c>
    </row>
    <row r="67" spans="6:6" x14ac:dyDescent="0.35">
      <c r="F67" s="5"/>
    </row>
    <row r="68" spans="6:6" x14ac:dyDescent="0.35">
      <c r="F68" s="64"/>
    </row>
  </sheetData>
  <autoFilter ref="A1:J1" xr:uid="{732D9AEE-59CF-9744-8E33-A83B08C738C6}"/>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52</v>
      </c>
      <c r="C1" t="s">
        <v>53</v>
      </c>
      <c r="D1" t="s">
        <v>54</v>
      </c>
      <c r="E1" t="s">
        <v>55</v>
      </c>
      <c r="F1" t="s">
        <v>56</v>
      </c>
    </row>
    <row r="2" spans="1:6" x14ac:dyDescent="0.35">
      <c r="A2" t="s">
        <v>38</v>
      </c>
      <c r="B2" t="s">
        <v>57</v>
      </c>
      <c r="C2" t="s">
        <v>58</v>
      </c>
      <c r="D2" t="s">
        <v>59</v>
      </c>
      <c r="E2" s="2">
        <v>1</v>
      </c>
    </row>
    <row r="3" spans="1:6" x14ac:dyDescent="0.35">
      <c r="A3" t="s">
        <v>12</v>
      </c>
      <c r="B3" t="s">
        <v>62</v>
      </c>
      <c r="C3" t="s">
        <v>60</v>
      </c>
      <c r="D3" t="s">
        <v>61</v>
      </c>
      <c r="E3">
        <v>1</v>
      </c>
    </row>
    <row r="4" spans="1:6" x14ac:dyDescent="0.35">
      <c r="A4" t="s">
        <v>19</v>
      </c>
      <c r="B4" t="s">
        <v>162</v>
      </c>
      <c r="C4" t="s">
        <v>64</v>
      </c>
      <c r="D4" t="s">
        <v>65</v>
      </c>
      <c r="E4">
        <v>2.5</v>
      </c>
      <c r="F4" s="44" t="s">
        <v>66</v>
      </c>
    </row>
    <row r="5" spans="1:6" x14ac:dyDescent="0.35">
      <c r="A5" t="s">
        <v>19</v>
      </c>
      <c r="B5" t="s">
        <v>259</v>
      </c>
      <c r="C5" t="s">
        <v>67</v>
      </c>
      <c r="D5" t="s">
        <v>68</v>
      </c>
      <c r="E5">
        <v>1</v>
      </c>
    </row>
    <row r="6" spans="1:6" x14ac:dyDescent="0.3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C11" sqref="C11"/>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3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3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3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3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3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3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3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3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3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3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35">
      <c r="A14" s="1" t="s">
        <v>48</v>
      </c>
      <c r="B14" t="s">
        <v>69</v>
      </c>
      <c r="C14" t="s">
        <v>78</v>
      </c>
      <c r="D14" t="s">
        <v>74</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35">
      <c r="A15" s="1" t="s">
        <v>48</v>
      </c>
      <c r="B15" t="s">
        <v>69</v>
      </c>
      <c r="C15" t="s">
        <v>78</v>
      </c>
      <c r="D15" t="s">
        <v>74</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35">
      <c r="A16" s="1" t="s">
        <v>48</v>
      </c>
      <c r="B16" t="s">
        <v>69</v>
      </c>
      <c r="C16" t="s">
        <v>78</v>
      </c>
      <c r="D16" t="s">
        <v>74</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4" workbookViewId="0">
      <selection activeCell="A39" sqref="A39"/>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79</v>
      </c>
      <c r="L1" t="s">
        <v>80</v>
      </c>
    </row>
    <row r="2" spans="1:12" ht="14.25" customHeight="1" x14ac:dyDescent="0.35">
      <c r="A2" s="1" t="s">
        <v>11</v>
      </c>
      <c r="B2" s="1" t="s">
        <v>12</v>
      </c>
      <c r="C2" t="s">
        <v>81</v>
      </c>
      <c r="D2" t="s">
        <v>82</v>
      </c>
      <c r="E2" t="s">
        <v>83</v>
      </c>
    </row>
    <row r="3" spans="1:12" x14ac:dyDescent="0.35">
      <c r="A3" s="1" t="s">
        <v>11</v>
      </c>
      <c r="B3" s="1" t="s">
        <v>19</v>
      </c>
      <c r="C3" t="s">
        <v>81</v>
      </c>
      <c r="D3" t="s">
        <v>82</v>
      </c>
      <c r="E3" t="s">
        <v>83</v>
      </c>
      <c r="F3" s="8">
        <f>H3*1000/325851</f>
        <v>1.2582437985459612E-2</v>
      </c>
      <c r="G3" t="s">
        <v>84</v>
      </c>
      <c r="H3">
        <v>4.0999999999999996</v>
      </c>
      <c r="I3" t="s">
        <v>85</v>
      </c>
    </row>
    <row r="4" spans="1:12" x14ac:dyDescent="0.35">
      <c r="A4" s="1" t="s">
        <v>22</v>
      </c>
      <c r="B4" s="1" t="s">
        <v>12</v>
      </c>
      <c r="C4" t="s">
        <v>81</v>
      </c>
      <c r="D4" t="s">
        <v>82</v>
      </c>
      <c r="E4" t="s">
        <v>83</v>
      </c>
      <c r="F4" s="8"/>
    </row>
    <row r="5" spans="1:12" x14ac:dyDescent="0.35">
      <c r="A5" s="1" t="s">
        <v>34</v>
      </c>
      <c r="B5" s="1" t="s">
        <v>12</v>
      </c>
      <c r="C5" t="s">
        <v>81</v>
      </c>
      <c r="D5" t="s">
        <v>82</v>
      </c>
      <c r="E5" t="s">
        <v>83</v>
      </c>
      <c r="F5" s="8"/>
    </row>
    <row r="6" spans="1:12" x14ac:dyDescent="0.35">
      <c r="A6" s="1" t="s">
        <v>35</v>
      </c>
      <c r="B6" s="1" t="s">
        <v>12</v>
      </c>
      <c r="C6" t="s">
        <v>81</v>
      </c>
      <c r="D6" t="s">
        <v>82</v>
      </c>
      <c r="E6" t="s">
        <v>83</v>
      </c>
      <c r="F6" s="8"/>
    </row>
    <row r="7" spans="1:12" x14ac:dyDescent="0.35">
      <c r="A7" s="13" t="s">
        <v>36</v>
      </c>
      <c r="B7" s="1" t="s">
        <v>12</v>
      </c>
      <c r="C7" t="s">
        <v>81</v>
      </c>
      <c r="D7" t="s">
        <v>82</v>
      </c>
      <c r="E7" t="s">
        <v>83</v>
      </c>
      <c r="F7" s="8"/>
    </row>
    <row r="8" spans="1:12" x14ac:dyDescent="0.35">
      <c r="A8" s="13" t="s">
        <v>37</v>
      </c>
      <c r="B8" s="13" t="s">
        <v>12</v>
      </c>
      <c r="C8" t="s">
        <v>81</v>
      </c>
      <c r="D8" t="s">
        <v>82</v>
      </c>
      <c r="E8" t="s">
        <v>83</v>
      </c>
      <c r="F8" s="8"/>
    </row>
    <row r="9" spans="1:12" x14ac:dyDescent="0.35">
      <c r="A9" t="s">
        <v>45</v>
      </c>
      <c r="B9" s="13" t="s">
        <v>12</v>
      </c>
      <c r="C9" t="s">
        <v>81</v>
      </c>
      <c r="D9" t="s">
        <v>82</v>
      </c>
      <c r="E9" t="s">
        <v>83</v>
      </c>
      <c r="F9" s="8"/>
    </row>
    <row r="10" spans="1:12" x14ac:dyDescent="0.35">
      <c r="A10" t="s">
        <v>44</v>
      </c>
      <c r="B10" s="13" t="s">
        <v>12</v>
      </c>
      <c r="C10" t="s">
        <v>81</v>
      </c>
      <c r="D10" t="s">
        <v>82</v>
      </c>
      <c r="E10" t="s">
        <v>83</v>
      </c>
      <c r="F10" s="8"/>
    </row>
    <row r="11" spans="1:12" x14ac:dyDescent="0.35">
      <c r="A11" s="1" t="s">
        <v>40</v>
      </c>
      <c r="B11" s="1" t="s">
        <v>19</v>
      </c>
      <c r="C11" t="s">
        <v>81</v>
      </c>
      <c r="D11" t="s">
        <v>82</v>
      </c>
      <c r="E11" t="s">
        <v>83</v>
      </c>
      <c r="F11" s="8">
        <f>H11*1000/325851</f>
        <v>8.5928844778748563E-3</v>
      </c>
      <c r="G11" t="s">
        <v>84</v>
      </c>
      <c r="H11">
        <v>2.8</v>
      </c>
      <c r="I11" t="s">
        <v>85</v>
      </c>
    </row>
    <row r="12" spans="1:12" x14ac:dyDescent="0.35">
      <c r="A12" t="s">
        <v>37</v>
      </c>
      <c r="B12" t="s">
        <v>19</v>
      </c>
      <c r="C12" t="s">
        <v>81</v>
      </c>
      <c r="D12" t="s">
        <v>82</v>
      </c>
      <c r="E12" t="s">
        <v>83</v>
      </c>
      <c r="F12" s="8">
        <f>H12*1000/325851</f>
        <v>1.2459682492918541E-2</v>
      </c>
      <c r="G12" t="s">
        <v>84</v>
      </c>
      <c r="H12">
        <v>4.0599999999999996</v>
      </c>
      <c r="I12" t="s">
        <v>85</v>
      </c>
    </row>
    <row r="13" spans="1:12" x14ac:dyDescent="0.35">
      <c r="A13" t="s">
        <v>36</v>
      </c>
      <c r="B13" t="s">
        <v>19</v>
      </c>
      <c r="C13" t="s">
        <v>81</v>
      </c>
      <c r="D13" t="s">
        <v>82</v>
      </c>
      <c r="E13" t="s">
        <v>83</v>
      </c>
      <c r="F13" s="8">
        <f>F12</f>
        <v>1.2459682492918541E-2</v>
      </c>
      <c r="G13" t="s">
        <v>84</v>
      </c>
      <c r="H13">
        <f>H12</f>
        <v>4.0599999999999996</v>
      </c>
      <c r="I13" t="s">
        <v>85</v>
      </c>
    </row>
    <row r="14" spans="1:12" x14ac:dyDescent="0.35">
      <c r="A14" t="s">
        <v>45</v>
      </c>
      <c r="B14" s="13" t="s">
        <v>19</v>
      </c>
      <c r="C14" t="s">
        <v>81</v>
      </c>
      <c r="D14" t="s">
        <v>82</v>
      </c>
      <c r="E14" t="s">
        <v>83</v>
      </c>
      <c r="F14" s="8"/>
    </row>
    <row r="15" spans="1:12" x14ac:dyDescent="0.35">
      <c r="A15" t="s">
        <v>44</v>
      </c>
      <c r="B15" s="13" t="s">
        <v>19</v>
      </c>
      <c r="C15" t="s">
        <v>81</v>
      </c>
      <c r="D15" t="s">
        <v>82</v>
      </c>
      <c r="E15" t="s">
        <v>83</v>
      </c>
      <c r="F15" s="8"/>
    </row>
    <row r="16" spans="1:12" x14ac:dyDescent="0.35">
      <c r="A16" t="s">
        <v>45</v>
      </c>
      <c r="B16" t="s">
        <v>40</v>
      </c>
      <c r="C16" t="s">
        <v>81</v>
      </c>
      <c r="D16" t="s">
        <v>82</v>
      </c>
      <c r="E16" t="s">
        <v>83</v>
      </c>
    </row>
    <row r="17" spans="1:12" x14ac:dyDescent="0.35">
      <c r="A17" t="s">
        <v>44</v>
      </c>
      <c r="B17" t="s">
        <v>40</v>
      </c>
      <c r="C17" t="s">
        <v>81</v>
      </c>
      <c r="D17" t="s">
        <v>82</v>
      </c>
      <c r="E17" t="s">
        <v>83</v>
      </c>
    </row>
    <row r="18" spans="1:12" x14ac:dyDescent="0.35">
      <c r="A18" s="1" t="s">
        <v>47</v>
      </c>
      <c r="B18" s="1" t="s">
        <v>48</v>
      </c>
      <c r="C18" t="s">
        <v>81</v>
      </c>
      <c r="D18" t="s">
        <v>82</v>
      </c>
      <c r="E18" t="s">
        <v>83</v>
      </c>
    </row>
    <row r="19" spans="1:12" x14ac:dyDescent="0.35">
      <c r="A19" s="1" t="s">
        <v>50</v>
      </c>
      <c r="B19" s="1" t="s">
        <v>48</v>
      </c>
      <c r="C19" t="s">
        <v>81</v>
      </c>
      <c r="D19" t="s">
        <v>82</v>
      </c>
      <c r="E19" t="s">
        <v>83</v>
      </c>
    </row>
    <row r="20" spans="1:12" x14ac:dyDescent="0.35">
      <c r="A20" t="s">
        <v>37</v>
      </c>
      <c r="B20" s="1" t="s">
        <v>48</v>
      </c>
      <c r="C20" t="s">
        <v>81</v>
      </c>
      <c r="D20" t="s">
        <v>82</v>
      </c>
      <c r="E20" t="s">
        <v>83</v>
      </c>
    </row>
    <row r="21" spans="1:12" x14ac:dyDescent="0.35">
      <c r="A21" t="s">
        <v>36</v>
      </c>
      <c r="B21" s="1" t="s">
        <v>48</v>
      </c>
      <c r="C21" t="s">
        <v>81</v>
      </c>
      <c r="D21" t="s">
        <v>82</v>
      </c>
      <c r="E21" t="s">
        <v>83</v>
      </c>
    </row>
    <row r="22" spans="1:12" x14ac:dyDescent="0.35">
      <c r="A22" s="1" t="s">
        <v>11</v>
      </c>
      <c r="B22" s="1" t="s">
        <v>12</v>
      </c>
      <c r="C22" t="s">
        <v>81</v>
      </c>
      <c r="D22" t="s">
        <v>86</v>
      </c>
      <c r="E22" t="s">
        <v>83</v>
      </c>
      <c r="G22" t="s">
        <v>87</v>
      </c>
    </row>
    <row r="23" spans="1:12" x14ac:dyDescent="0.3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35">
      <c r="A24" s="1" t="s">
        <v>22</v>
      </c>
      <c r="B24" s="1" t="s">
        <v>12</v>
      </c>
      <c r="C24" t="s">
        <v>81</v>
      </c>
      <c r="D24" t="s">
        <v>86</v>
      </c>
      <c r="E24" t="s">
        <v>83</v>
      </c>
      <c r="F24" s="8"/>
      <c r="G24" t="s">
        <v>87</v>
      </c>
    </row>
    <row r="25" spans="1:12" x14ac:dyDescent="0.35">
      <c r="A25" s="1" t="s">
        <v>34</v>
      </c>
      <c r="B25" s="1" t="s">
        <v>12</v>
      </c>
      <c r="C25" t="s">
        <v>81</v>
      </c>
      <c r="D25" t="s">
        <v>86</v>
      </c>
      <c r="E25" t="s">
        <v>83</v>
      </c>
      <c r="F25" s="8"/>
    </row>
    <row r="26" spans="1:12" x14ac:dyDescent="0.35">
      <c r="A26" s="1" t="s">
        <v>35</v>
      </c>
      <c r="B26" s="1" t="s">
        <v>12</v>
      </c>
      <c r="C26" t="s">
        <v>81</v>
      </c>
      <c r="D26" t="s">
        <v>86</v>
      </c>
      <c r="E26" t="s">
        <v>83</v>
      </c>
      <c r="F26" s="8"/>
    </row>
    <row r="27" spans="1:12" x14ac:dyDescent="0.35">
      <c r="A27" s="13" t="s">
        <v>36</v>
      </c>
      <c r="B27" s="1" t="s">
        <v>12</v>
      </c>
      <c r="C27" t="s">
        <v>81</v>
      </c>
      <c r="D27" t="s">
        <v>86</v>
      </c>
      <c r="E27" t="s">
        <v>83</v>
      </c>
      <c r="F27" s="8"/>
    </row>
    <row r="28" spans="1:12" x14ac:dyDescent="0.35">
      <c r="A28" s="13" t="s">
        <v>37</v>
      </c>
      <c r="B28" s="13" t="s">
        <v>12</v>
      </c>
      <c r="C28" t="s">
        <v>81</v>
      </c>
      <c r="D28" t="s">
        <v>86</v>
      </c>
      <c r="E28" t="s">
        <v>83</v>
      </c>
      <c r="F28" s="8"/>
    </row>
    <row r="29" spans="1:12" x14ac:dyDescent="0.35">
      <c r="A29" t="s">
        <v>45</v>
      </c>
      <c r="B29" s="13" t="s">
        <v>12</v>
      </c>
      <c r="C29" t="s">
        <v>81</v>
      </c>
      <c r="D29" t="s">
        <v>86</v>
      </c>
      <c r="E29" t="s">
        <v>83</v>
      </c>
      <c r="F29" s="8"/>
    </row>
    <row r="30" spans="1:12" x14ac:dyDescent="0.35">
      <c r="A30" t="s">
        <v>44</v>
      </c>
      <c r="B30" s="13" t="s">
        <v>12</v>
      </c>
      <c r="C30" t="s">
        <v>81</v>
      </c>
      <c r="D30" t="s">
        <v>86</v>
      </c>
      <c r="E30" t="s">
        <v>83</v>
      </c>
      <c r="F30" s="8"/>
    </row>
    <row r="31" spans="1:12" x14ac:dyDescent="0.3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35">
      <c r="A32" t="s">
        <v>37</v>
      </c>
      <c r="B32" t="s">
        <v>19</v>
      </c>
      <c r="C32" t="s">
        <v>81</v>
      </c>
      <c r="D32" t="s">
        <v>86</v>
      </c>
      <c r="E32" t="s">
        <v>83</v>
      </c>
      <c r="F32" s="8">
        <f>H32*1000/325851</f>
        <v>1.9935491988669667E-2</v>
      </c>
      <c r="G32" t="s">
        <v>84</v>
      </c>
      <c r="H32">
        <f>H12*1.6</f>
        <v>6.4959999999999996</v>
      </c>
      <c r="I32" t="s">
        <v>85</v>
      </c>
      <c r="K32">
        <v>1.6</v>
      </c>
      <c r="L32" t="s">
        <v>90</v>
      </c>
    </row>
    <row r="33" spans="1:9" x14ac:dyDescent="0.35">
      <c r="A33" t="s">
        <v>36</v>
      </c>
      <c r="B33" t="s">
        <v>19</v>
      </c>
      <c r="C33" t="s">
        <v>81</v>
      </c>
      <c r="D33" t="s">
        <v>86</v>
      </c>
      <c r="E33" t="s">
        <v>83</v>
      </c>
      <c r="F33" s="8">
        <f>F32</f>
        <v>1.9935491988669667E-2</v>
      </c>
      <c r="G33" t="s">
        <v>84</v>
      </c>
      <c r="H33">
        <f>H32</f>
        <v>6.4959999999999996</v>
      </c>
      <c r="I33" t="s">
        <v>85</v>
      </c>
    </row>
    <row r="34" spans="1:9" x14ac:dyDescent="0.35">
      <c r="A34" t="s">
        <v>45</v>
      </c>
      <c r="B34" s="13" t="s">
        <v>19</v>
      </c>
      <c r="C34" t="s">
        <v>81</v>
      </c>
      <c r="D34" t="s">
        <v>86</v>
      </c>
      <c r="E34" t="s">
        <v>83</v>
      </c>
      <c r="F34" s="8"/>
    </row>
    <row r="35" spans="1:9" x14ac:dyDescent="0.35">
      <c r="A35" t="s">
        <v>44</v>
      </c>
      <c r="B35" s="13" t="s">
        <v>19</v>
      </c>
      <c r="C35" t="s">
        <v>81</v>
      </c>
      <c r="D35" t="s">
        <v>86</v>
      </c>
      <c r="E35" t="s">
        <v>83</v>
      </c>
      <c r="F35" s="8"/>
    </row>
    <row r="36" spans="1:9" x14ac:dyDescent="0.35">
      <c r="A36" t="s">
        <v>45</v>
      </c>
      <c r="B36" t="s">
        <v>38</v>
      </c>
      <c r="C36" t="s">
        <v>81</v>
      </c>
      <c r="D36" t="s">
        <v>86</v>
      </c>
      <c r="E36" t="s">
        <v>83</v>
      </c>
      <c r="G36" t="s">
        <v>87</v>
      </c>
    </row>
    <row r="37" spans="1:9" x14ac:dyDescent="0.35">
      <c r="A37" t="s">
        <v>44</v>
      </c>
      <c r="B37" t="s">
        <v>38</v>
      </c>
      <c r="C37" t="s">
        <v>81</v>
      </c>
      <c r="D37" t="s">
        <v>86</v>
      </c>
      <c r="E37" t="s">
        <v>83</v>
      </c>
      <c r="G37" t="s">
        <v>87</v>
      </c>
    </row>
    <row r="38" spans="1:9" x14ac:dyDescent="0.35">
      <c r="A38" s="1" t="s">
        <v>47</v>
      </c>
      <c r="B38" s="1" t="s">
        <v>48</v>
      </c>
      <c r="C38" t="s">
        <v>81</v>
      </c>
      <c r="D38" t="s">
        <v>86</v>
      </c>
      <c r="E38" t="s">
        <v>83</v>
      </c>
      <c r="G38" t="s">
        <v>87</v>
      </c>
    </row>
    <row r="39" spans="1:9" x14ac:dyDescent="0.35">
      <c r="A39" s="1" t="s">
        <v>50</v>
      </c>
      <c r="B39" s="1" t="s">
        <v>48</v>
      </c>
      <c r="C39" t="s">
        <v>81</v>
      </c>
      <c r="D39" t="s">
        <v>86</v>
      </c>
      <c r="E39" t="s">
        <v>83</v>
      </c>
      <c r="G39" t="s">
        <v>87</v>
      </c>
    </row>
    <row r="40" spans="1:9" x14ac:dyDescent="0.35">
      <c r="A40" t="s">
        <v>37</v>
      </c>
      <c r="B40" s="1" t="s">
        <v>48</v>
      </c>
      <c r="C40" t="s">
        <v>81</v>
      </c>
      <c r="D40" t="s">
        <v>86</v>
      </c>
      <c r="E40" t="s">
        <v>83</v>
      </c>
    </row>
    <row r="41" spans="1:9" x14ac:dyDescent="0.35">
      <c r="A41" t="s">
        <v>36</v>
      </c>
      <c r="B41" s="1" t="s">
        <v>48</v>
      </c>
      <c r="C41" t="s">
        <v>81</v>
      </c>
      <c r="D41" t="s">
        <v>86</v>
      </c>
      <c r="E41" t="s">
        <v>83</v>
      </c>
    </row>
    <row r="45" spans="1:9" x14ac:dyDescent="0.35">
      <c r="A45" s="1"/>
      <c r="B45" s="1"/>
    </row>
    <row r="46" spans="1:9" x14ac:dyDescent="0.35">
      <c r="A46" s="1"/>
      <c r="B46" s="1"/>
    </row>
    <row r="47" spans="1:9" x14ac:dyDescent="0.35">
      <c r="A47" s="1"/>
      <c r="B47" s="1"/>
    </row>
    <row r="48" spans="1:9" x14ac:dyDescent="0.35">
      <c r="A48" s="1"/>
      <c r="B48" s="1"/>
    </row>
    <row r="49" spans="1:2" x14ac:dyDescent="0.35">
      <c r="A49" s="1"/>
      <c r="B49" s="1"/>
    </row>
    <row r="50" spans="1:2" x14ac:dyDescent="0.35">
      <c r="A50" s="1"/>
      <c r="B50" s="1"/>
    </row>
    <row r="51" spans="1:2" x14ac:dyDescent="0.35">
      <c r="A51" s="1"/>
      <c r="B51" s="1"/>
    </row>
    <row r="52" spans="1:2" x14ac:dyDescent="0.35">
      <c r="A52" s="1"/>
      <c r="B52" s="1"/>
    </row>
  </sheetData>
  <autoFilter ref="A19:L1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N58"/>
  <sheetViews>
    <sheetView tabSelected="1" topLeftCell="A10" workbookViewId="0">
      <selection activeCell="L27" sqref="L27"/>
    </sheetView>
  </sheetViews>
  <sheetFormatPr defaultRowHeight="15.5" x14ac:dyDescent="0.35"/>
  <cols>
    <col min="1" max="1" width="20.33203125" bestFit="1" customWidth="1"/>
    <col min="2" max="2" width="19.58203125" bestFit="1" customWidth="1"/>
    <col min="3" max="3" width="12.83203125" bestFit="1" customWidth="1"/>
    <col min="4" max="4" width="9.75" customWidth="1"/>
    <col min="5" max="6" width="6.5" customWidth="1"/>
    <col min="7" max="7" width="10.25" style="13" bestFit="1" customWidth="1"/>
    <col min="8" max="8" width="12.08203125" bestFit="1" customWidth="1"/>
    <col min="9" max="9" width="6.75" bestFit="1" customWidth="1"/>
    <col min="10" max="11" width="11.75" bestFit="1" customWidth="1"/>
    <col min="12" max="12" width="11.83203125" bestFit="1" customWidth="1"/>
    <col min="13" max="13" width="16.08203125" customWidth="1"/>
  </cols>
  <sheetData>
    <row r="1" spans="1:14" x14ac:dyDescent="0.35">
      <c r="A1" t="s">
        <v>0</v>
      </c>
      <c r="B1" t="s">
        <v>1</v>
      </c>
      <c r="C1" t="s">
        <v>314</v>
      </c>
      <c r="D1" t="s">
        <v>321</v>
      </c>
      <c r="E1" t="s">
        <v>2</v>
      </c>
      <c r="F1" t="s">
        <v>3</v>
      </c>
      <c r="G1" s="13" t="s">
        <v>317</v>
      </c>
      <c r="H1" t="s">
        <v>5</v>
      </c>
      <c r="I1" t="s">
        <v>6</v>
      </c>
      <c r="J1" t="s">
        <v>318</v>
      </c>
      <c r="K1" t="s">
        <v>319</v>
      </c>
      <c r="L1" t="s">
        <v>332</v>
      </c>
      <c r="M1" t="s">
        <v>333</v>
      </c>
      <c r="N1" t="s">
        <v>334</v>
      </c>
    </row>
    <row r="2" spans="1:14" x14ac:dyDescent="0.35">
      <c r="A2" t="s">
        <v>11</v>
      </c>
      <c r="B2" t="s">
        <v>12</v>
      </c>
      <c r="C2" t="s">
        <v>315</v>
      </c>
      <c r="D2" t="s">
        <v>322</v>
      </c>
      <c r="E2" t="s">
        <v>91</v>
      </c>
      <c r="F2" t="s">
        <v>323</v>
      </c>
      <c r="G2" s="13" t="s">
        <v>114</v>
      </c>
      <c r="H2" t="s">
        <v>93</v>
      </c>
      <c r="I2">
        <v>5.0999999999999997E-2</v>
      </c>
      <c r="J2">
        <v>4.5152412959181799E-2</v>
      </c>
      <c r="K2">
        <v>5.0999999999999997E-2</v>
      </c>
      <c r="L2">
        <f>K2</f>
        <v>5.0999999999999997E-2</v>
      </c>
      <c r="M2" t="s">
        <v>335</v>
      </c>
    </row>
    <row r="3" spans="1:14" x14ac:dyDescent="0.35">
      <c r="A3" t="s">
        <v>11</v>
      </c>
      <c r="B3" t="s">
        <v>12</v>
      </c>
      <c r="C3" t="s">
        <v>315</v>
      </c>
      <c r="D3" t="s">
        <v>322</v>
      </c>
      <c r="E3" t="s">
        <v>91</v>
      </c>
      <c r="F3" t="s">
        <v>324</v>
      </c>
      <c r="G3" s="13" t="s">
        <v>114</v>
      </c>
      <c r="H3" t="s">
        <v>93</v>
      </c>
      <c r="I3">
        <v>5.0999999999999997E-2</v>
      </c>
      <c r="J3">
        <v>4.5152412959181799E-2</v>
      </c>
      <c r="K3">
        <v>9.6900000000000007E-3</v>
      </c>
      <c r="L3">
        <f t="shared" ref="L3:L8" si="0">K3</f>
        <v>9.6900000000000007E-3</v>
      </c>
      <c r="M3" t="s">
        <v>335</v>
      </c>
    </row>
    <row r="4" spans="1:14" x14ac:dyDescent="0.35">
      <c r="A4" t="s">
        <v>11</v>
      </c>
      <c r="B4" t="s">
        <v>12</v>
      </c>
      <c r="C4" t="s">
        <v>315</v>
      </c>
      <c r="D4" t="s">
        <v>322</v>
      </c>
      <c r="E4" t="s">
        <v>91</v>
      </c>
      <c r="F4" t="s">
        <v>325</v>
      </c>
      <c r="G4" s="13" t="s">
        <v>114</v>
      </c>
      <c r="H4" t="s">
        <v>93</v>
      </c>
      <c r="I4">
        <v>5.0999999999999997E-2</v>
      </c>
      <c r="J4">
        <v>4.5152412959181799E-2</v>
      </c>
      <c r="K4">
        <v>1.6320000000000001E-2</v>
      </c>
      <c r="L4">
        <f t="shared" si="0"/>
        <v>1.6320000000000001E-2</v>
      </c>
      <c r="M4" t="s">
        <v>335</v>
      </c>
    </row>
    <row r="5" spans="1:14" x14ac:dyDescent="0.35">
      <c r="A5" t="s">
        <v>22</v>
      </c>
      <c r="B5" t="s">
        <v>12</v>
      </c>
      <c r="C5" t="s">
        <v>315</v>
      </c>
      <c r="D5" t="s">
        <v>22</v>
      </c>
      <c r="E5" t="s">
        <v>91</v>
      </c>
      <c r="F5" t="s">
        <v>323</v>
      </c>
      <c r="G5" s="13" t="s">
        <v>114</v>
      </c>
      <c r="H5" t="s">
        <v>93</v>
      </c>
      <c r="I5" s="2">
        <v>2.2229999999999999</v>
      </c>
      <c r="J5">
        <v>8.3034948476273795E-3</v>
      </c>
      <c r="K5" s="69">
        <v>2.2265403611043637</v>
      </c>
      <c r="L5">
        <f t="shared" si="0"/>
        <v>2.2265403611043637</v>
      </c>
      <c r="M5" t="s">
        <v>335</v>
      </c>
    </row>
    <row r="6" spans="1:14" x14ac:dyDescent="0.35">
      <c r="A6" t="s">
        <v>22</v>
      </c>
      <c r="B6" t="s">
        <v>12</v>
      </c>
      <c r="C6" t="s">
        <v>315</v>
      </c>
      <c r="D6" t="s">
        <v>22</v>
      </c>
      <c r="E6" t="s">
        <v>91</v>
      </c>
      <c r="F6" t="s">
        <v>324</v>
      </c>
      <c r="G6" s="13" t="s">
        <v>114</v>
      </c>
      <c r="H6" t="s">
        <v>93</v>
      </c>
      <c r="I6" s="2">
        <v>2.2229999999999999</v>
      </c>
      <c r="J6">
        <v>8.3034948476273795E-3</v>
      </c>
      <c r="K6" s="69">
        <v>0.44530807222087276</v>
      </c>
      <c r="L6">
        <f t="shared" si="0"/>
        <v>0.44530807222087276</v>
      </c>
      <c r="M6" t="s">
        <v>335</v>
      </c>
    </row>
    <row r="7" spans="1:14" x14ac:dyDescent="0.35">
      <c r="A7" t="s">
        <v>22</v>
      </c>
      <c r="B7" t="s">
        <v>12</v>
      </c>
      <c r="C7" t="s">
        <v>315</v>
      </c>
      <c r="D7" t="s">
        <v>22</v>
      </c>
      <c r="E7" t="s">
        <v>91</v>
      </c>
      <c r="F7" t="s">
        <v>325</v>
      </c>
      <c r="G7" s="13" t="s">
        <v>114</v>
      </c>
      <c r="H7" t="s">
        <v>93</v>
      </c>
      <c r="I7" s="2">
        <v>2.2229999999999999</v>
      </c>
      <c r="J7">
        <v>8.3034948476273795E-3</v>
      </c>
      <c r="K7" s="2">
        <v>0.60723828030119009</v>
      </c>
      <c r="L7">
        <f t="shared" si="0"/>
        <v>0.60723828030119009</v>
      </c>
      <c r="M7" t="s">
        <v>335</v>
      </c>
    </row>
    <row r="8" spans="1:14" x14ac:dyDescent="0.35">
      <c r="A8" t="s">
        <v>34</v>
      </c>
      <c r="B8" t="s">
        <v>12</v>
      </c>
      <c r="C8" t="s">
        <v>315</v>
      </c>
      <c r="D8" t="s">
        <v>145</v>
      </c>
      <c r="E8" t="s">
        <v>91</v>
      </c>
      <c r="F8" t="s">
        <v>323</v>
      </c>
      <c r="G8" s="13" t="s">
        <v>114</v>
      </c>
      <c r="H8" t="s">
        <v>93</v>
      </c>
      <c r="I8">
        <v>0.78800000000000003</v>
      </c>
      <c r="J8">
        <v>3.7832039152811102E-2</v>
      </c>
      <c r="K8">
        <v>0.78800000000000003</v>
      </c>
      <c r="L8">
        <f t="shared" si="0"/>
        <v>0.78800000000000003</v>
      </c>
      <c r="M8" t="s">
        <v>335</v>
      </c>
    </row>
    <row r="9" spans="1:14" x14ac:dyDescent="0.35">
      <c r="A9" t="s">
        <v>34</v>
      </c>
      <c r="B9" t="s">
        <v>12</v>
      </c>
      <c r="C9" t="s">
        <v>315</v>
      </c>
      <c r="D9" t="s">
        <v>145</v>
      </c>
      <c r="E9" t="s">
        <v>91</v>
      </c>
      <c r="F9" t="s">
        <v>324</v>
      </c>
      <c r="G9" s="13" t="s">
        <v>114</v>
      </c>
      <c r="H9" t="s">
        <v>93</v>
      </c>
      <c r="I9">
        <v>0.78800000000000003</v>
      </c>
      <c r="J9">
        <v>3.7832039152811102E-2</v>
      </c>
      <c r="L9" t="s">
        <v>344</v>
      </c>
      <c r="M9" t="s">
        <v>335</v>
      </c>
    </row>
    <row r="10" spans="1:14" x14ac:dyDescent="0.35">
      <c r="A10" t="s">
        <v>34</v>
      </c>
      <c r="B10" t="s">
        <v>12</v>
      </c>
      <c r="C10" t="s">
        <v>315</v>
      </c>
      <c r="D10" t="s">
        <v>145</v>
      </c>
      <c r="E10" t="s">
        <v>91</v>
      </c>
      <c r="F10" t="s">
        <v>325</v>
      </c>
      <c r="G10" s="13" t="s">
        <v>114</v>
      </c>
      <c r="H10" t="s">
        <v>93</v>
      </c>
      <c r="I10">
        <v>0.78800000000000003</v>
      </c>
      <c r="J10">
        <v>3.7832039152811102E-2</v>
      </c>
      <c r="L10" t="s">
        <v>344</v>
      </c>
      <c r="M10" t="s">
        <v>335</v>
      </c>
    </row>
    <row r="11" spans="1:14" x14ac:dyDescent="0.35">
      <c r="A11" t="s">
        <v>35</v>
      </c>
      <c r="B11" t="s">
        <v>12</v>
      </c>
      <c r="C11" t="s">
        <v>315</v>
      </c>
      <c r="E11" t="s">
        <v>91</v>
      </c>
      <c r="H11" t="s">
        <v>93</v>
      </c>
      <c r="I11" t="s">
        <v>344</v>
      </c>
      <c r="J11" t="s">
        <v>344</v>
      </c>
      <c r="K11" t="s">
        <v>344</v>
      </c>
      <c r="L11" t="s">
        <v>344</v>
      </c>
      <c r="M11" t="s">
        <v>335</v>
      </c>
    </row>
    <row r="12" spans="1:14" x14ac:dyDescent="0.35">
      <c r="A12" t="s">
        <v>35</v>
      </c>
      <c r="B12" t="s">
        <v>12</v>
      </c>
      <c r="C12" t="s">
        <v>315</v>
      </c>
      <c r="E12" t="s">
        <v>91</v>
      </c>
      <c r="H12" t="s">
        <v>93</v>
      </c>
      <c r="I12" t="s">
        <v>344</v>
      </c>
      <c r="J12" t="s">
        <v>344</v>
      </c>
      <c r="K12" t="s">
        <v>344</v>
      </c>
      <c r="L12" t="s">
        <v>344</v>
      </c>
      <c r="M12" t="s">
        <v>335</v>
      </c>
    </row>
    <row r="13" spans="1:14" x14ac:dyDescent="0.35">
      <c r="A13" t="s">
        <v>35</v>
      </c>
      <c r="B13" t="s">
        <v>12</v>
      </c>
      <c r="C13" t="s">
        <v>315</v>
      </c>
      <c r="E13" t="s">
        <v>91</v>
      </c>
      <c r="H13" t="s">
        <v>93</v>
      </c>
      <c r="I13" t="s">
        <v>344</v>
      </c>
      <c r="J13" t="s">
        <v>344</v>
      </c>
      <c r="K13" t="s">
        <v>344</v>
      </c>
      <c r="L13" t="s">
        <v>344</v>
      </c>
      <c r="M13" t="s">
        <v>335</v>
      </c>
    </row>
    <row r="14" spans="1:14" x14ac:dyDescent="0.35">
      <c r="A14" t="s">
        <v>36</v>
      </c>
      <c r="B14" t="s">
        <v>12</v>
      </c>
      <c r="C14" t="s">
        <v>315</v>
      </c>
      <c r="D14" t="s">
        <v>326</v>
      </c>
      <c r="E14" t="s">
        <v>91</v>
      </c>
      <c r="F14" t="s">
        <v>323</v>
      </c>
      <c r="G14" s="13" t="s">
        <v>114</v>
      </c>
      <c r="H14" t="s">
        <v>93</v>
      </c>
      <c r="I14" s="2">
        <v>4.958333333333333</v>
      </c>
      <c r="J14" s="67">
        <v>1.1585743964712399E-2</v>
      </c>
      <c r="K14" s="69">
        <v>4.9157303370786503</v>
      </c>
      <c r="L14">
        <f>K14</f>
        <v>4.9157303370786503</v>
      </c>
      <c r="M14" t="s">
        <v>335</v>
      </c>
    </row>
    <row r="15" spans="1:14" x14ac:dyDescent="0.35">
      <c r="A15" t="s">
        <v>36</v>
      </c>
      <c r="B15" t="s">
        <v>12</v>
      </c>
      <c r="C15" t="s">
        <v>315</v>
      </c>
      <c r="D15" t="s">
        <v>326</v>
      </c>
      <c r="E15" t="s">
        <v>91</v>
      </c>
      <c r="F15" t="s">
        <v>324</v>
      </c>
      <c r="G15" s="13" t="s">
        <v>114</v>
      </c>
      <c r="H15" t="s">
        <v>93</v>
      </c>
      <c r="I15" s="2">
        <v>4.958333333333333</v>
      </c>
      <c r="J15" s="67">
        <v>1.1585743964712399E-2</v>
      </c>
      <c r="K15" s="69">
        <v>1.2780898876404492</v>
      </c>
      <c r="L15">
        <f t="shared" ref="L15:L25" si="1">K15</f>
        <v>1.2780898876404492</v>
      </c>
      <c r="M15" t="s">
        <v>335</v>
      </c>
    </row>
    <row r="16" spans="1:14" x14ac:dyDescent="0.35">
      <c r="A16" t="s">
        <v>36</v>
      </c>
      <c r="B16" t="s">
        <v>12</v>
      </c>
      <c r="C16" t="s">
        <v>315</v>
      </c>
      <c r="D16" t="s">
        <v>326</v>
      </c>
      <c r="E16" t="s">
        <v>91</v>
      </c>
      <c r="F16" t="s">
        <v>325</v>
      </c>
      <c r="G16" s="13" t="s">
        <v>114</v>
      </c>
      <c r="H16" t="s">
        <v>93</v>
      </c>
      <c r="I16" s="2">
        <v>4.958333333333333</v>
      </c>
      <c r="J16" s="67">
        <v>1.1585743964712399E-2</v>
      </c>
      <c r="K16" s="69">
        <v>1.7205056179775278</v>
      </c>
      <c r="L16">
        <f t="shared" si="1"/>
        <v>1.7205056179775278</v>
      </c>
      <c r="M16" t="s">
        <v>335</v>
      </c>
    </row>
    <row r="17" spans="1:14" x14ac:dyDescent="0.35">
      <c r="A17" t="s">
        <v>37</v>
      </c>
      <c r="B17" t="s">
        <v>12</v>
      </c>
      <c r="C17" t="s">
        <v>315</v>
      </c>
      <c r="D17" t="s">
        <v>326</v>
      </c>
      <c r="E17" t="s">
        <v>91</v>
      </c>
      <c r="F17" t="s">
        <v>323</v>
      </c>
      <c r="G17" s="13" t="s">
        <v>114</v>
      </c>
      <c r="H17" t="s">
        <v>93</v>
      </c>
      <c r="I17" s="2">
        <v>4.958333333333333</v>
      </c>
      <c r="J17" s="67">
        <v>1.1585743964712399E-2</v>
      </c>
      <c r="K17" s="69">
        <v>4.9157303370786503</v>
      </c>
      <c r="L17">
        <f t="shared" si="1"/>
        <v>4.9157303370786503</v>
      </c>
      <c r="M17" t="s">
        <v>335</v>
      </c>
    </row>
    <row r="18" spans="1:14" x14ac:dyDescent="0.35">
      <c r="A18" t="s">
        <v>37</v>
      </c>
      <c r="B18" t="s">
        <v>12</v>
      </c>
      <c r="C18" t="s">
        <v>315</v>
      </c>
      <c r="D18" t="s">
        <v>326</v>
      </c>
      <c r="E18" t="s">
        <v>91</v>
      </c>
      <c r="F18" t="s">
        <v>324</v>
      </c>
      <c r="G18" s="13" t="s">
        <v>114</v>
      </c>
      <c r="H18" t="s">
        <v>93</v>
      </c>
      <c r="I18" s="2">
        <v>4.958333333333333</v>
      </c>
      <c r="J18" s="67">
        <v>1.1585743964712399E-2</v>
      </c>
      <c r="K18" s="69">
        <v>1.2780898876404492</v>
      </c>
      <c r="L18">
        <f t="shared" si="1"/>
        <v>1.2780898876404492</v>
      </c>
      <c r="M18" t="s">
        <v>335</v>
      </c>
    </row>
    <row r="19" spans="1:14" x14ac:dyDescent="0.35">
      <c r="A19" t="s">
        <v>37</v>
      </c>
      <c r="B19" t="s">
        <v>12</v>
      </c>
      <c r="C19" t="s">
        <v>315</v>
      </c>
      <c r="D19" t="s">
        <v>326</v>
      </c>
      <c r="E19" t="s">
        <v>91</v>
      </c>
      <c r="F19" t="s">
        <v>325</v>
      </c>
      <c r="G19" s="13" t="s">
        <v>114</v>
      </c>
      <c r="H19" t="s">
        <v>93</v>
      </c>
      <c r="I19" s="2">
        <v>4.958333333333333</v>
      </c>
      <c r="J19" s="67">
        <v>1.1585743964712399E-2</v>
      </c>
      <c r="K19" s="69">
        <v>1.7205056179775278</v>
      </c>
      <c r="L19">
        <f t="shared" si="1"/>
        <v>1.7205056179775278</v>
      </c>
      <c r="M19" t="s">
        <v>335</v>
      </c>
    </row>
    <row r="20" spans="1:14" x14ac:dyDescent="0.35">
      <c r="A20" t="s">
        <v>45</v>
      </c>
      <c r="B20" t="s">
        <v>12</v>
      </c>
      <c r="C20" t="s">
        <v>315</v>
      </c>
      <c r="D20" t="s">
        <v>326</v>
      </c>
      <c r="E20" t="s">
        <v>91</v>
      </c>
      <c r="F20" t="s">
        <v>323</v>
      </c>
      <c r="G20" s="13" t="s">
        <v>114</v>
      </c>
      <c r="H20" t="s">
        <v>93</v>
      </c>
      <c r="I20" s="2">
        <v>4.958333333333333</v>
      </c>
      <c r="J20" s="67">
        <v>1.1585743964712399E-2</v>
      </c>
      <c r="K20" s="69">
        <v>4.9157303370786503</v>
      </c>
      <c r="L20">
        <f t="shared" si="1"/>
        <v>4.9157303370786503</v>
      </c>
      <c r="M20" t="s">
        <v>335</v>
      </c>
    </row>
    <row r="21" spans="1:14" x14ac:dyDescent="0.35">
      <c r="A21" t="s">
        <v>45</v>
      </c>
      <c r="B21" t="s">
        <v>12</v>
      </c>
      <c r="C21" t="s">
        <v>315</v>
      </c>
      <c r="D21" t="s">
        <v>326</v>
      </c>
      <c r="E21" t="s">
        <v>91</v>
      </c>
      <c r="F21" t="s">
        <v>324</v>
      </c>
      <c r="G21" s="13" t="s">
        <v>114</v>
      </c>
      <c r="H21" t="s">
        <v>93</v>
      </c>
      <c r="I21" s="2">
        <v>4.958333333333333</v>
      </c>
      <c r="J21" s="67">
        <v>1.1585743964712399E-2</v>
      </c>
      <c r="K21" s="69">
        <v>1.2780898876404492</v>
      </c>
      <c r="L21">
        <f t="shared" si="1"/>
        <v>1.2780898876404492</v>
      </c>
      <c r="M21" t="s">
        <v>335</v>
      </c>
    </row>
    <row r="22" spans="1:14" x14ac:dyDescent="0.35">
      <c r="A22" t="s">
        <v>45</v>
      </c>
      <c r="B22" t="s">
        <v>12</v>
      </c>
      <c r="C22" t="s">
        <v>315</v>
      </c>
      <c r="D22" t="s">
        <v>326</v>
      </c>
      <c r="E22" t="s">
        <v>91</v>
      </c>
      <c r="F22" t="s">
        <v>325</v>
      </c>
      <c r="G22" s="13" t="s">
        <v>114</v>
      </c>
      <c r="H22" t="s">
        <v>93</v>
      </c>
      <c r="I22" s="2">
        <v>4.958333333333333</v>
      </c>
      <c r="J22" s="67">
        <v>1.1585743964712399E-2</v>
      </c>
      <c r="K22" s="69">
        <v>1.7205056179775278</v>
      </c>
      <c r="L22">
        <f t="shared" si="1"/>
        <v>1.7205056179775278</v>
      </c>
      <c r="M22" t="s">
        <v>335</v>
      </c>
    </row>
    <row r="23" spans="1:14" x14ac:dyDescent="0.35">
      <c r="A23" t="s">
        <v>44</v>
      </c>
      <c r="B23" t="s">
        <v>12</v>
      </c>
      <c r="C23" t="s">
        <v>315</v>
      </c>
      <c r="D23" t="s">
        <v>326</v>
      </c>
      <c r="E23" t="s">
        <v>91</v>
      </c>
      <c r="F23" t="s">
        <v>323</v>
      </c>
      <c r="G23" s="13" t="s">
        <v>114</v>
      </c>
      <c r="H23" t="s">
        <v>93</v>
      </c>
      <c r="I23" s="2">
        <v>4.958333333333333</v>
      </c>
      <c r="J23" s="67">
        <v>1.1585743964712399E-2</v>
      </c>
      <c r="K23" s="69">
        <v>4.9157303370786503</v>
      </c>
      <c r="L23">
        <f t="shared" si="1"/>
        <v>4.9157303370786503</v>
      </c>
      <c r="M23" t="s">
        <v>335</v>
      </c>
    </row>
    <row r="24" spans="1:14" x14ac:dyDescent="0.35">
      <c r="A24" t="s">
        <v>44</v>
      </c>
      <c r="B24" t="s">
        <v>12</v>
      </c>
      <c r="C24" t="s">
        <v>315</v>
      </c>
      <c r="D24" t="s">
        <v>326</v>
      </c>
      <c r="E24" t="s">
        <v>91</v>
      </c>
      <c r="F24" t="s">
        <v>324</v>
      </c>
      <c r="G24" s="13" t="s">
        <v>114</v>
      </c>
      <c r="H24" t="s">
        <v>93</v>
      </c>
      <c r="I24" s="2">
        <v>4.958333333333333</v>
      </c>
      <c r="J24" s="67">
        <v>1.1585743964712399E-2</v>
      </c>
      <c r="K24" s="69">
        <v>1.2780898876404492</v>
      </c>
      <c r="L24">
        <f t="shared" si="1"/>
        <v>1.2780898876404492</v>
      </c>
      <c r="M24" t="s">
        <v>335</v>
      </c>
    </row>
    <row r="25" spans="1:14" x14ac:dyDescent="0.35">
      <c r="A25" t="s">
        <v>44</v>
      </c>
      <c r="B25" t="s">
        <v>12</v>
      </c>
      <c r="C25" t="s">
        <v>315</v>
      </c>
      <c r="D25" t="s">
        <v>326</v>
      </c>
      <c r="E25" t="s">
        <v>91</v>
      </c>
      <c r="F25" t="s">
        <v>325</v>
      </c>
      <c r="G25" s="13" t="s">
        <v>114</v>
      </c>
      <c r="H25" t="s">
        <v>93</v>
      </c>
      <c r="I25" s="2">
        <v>4.958333333333333</v>
      </c>
      <c r="J25" s="67">
        <v>1.1585743964712399E-2</v>
      </c>
      <c r="K25" s="69">
        <v>1.7205056179775278</v>
      </c>
      <c r="L25">
        <f t="shared" si="1"/>
        <v>1.7205056179775278</v>
      </c>
      <c r="M25" t="s">
        <v>335</v>
      </c>
    </row>
    <row r="26" spans="1:14" x14ac:dyDescent="0.35">
      <c r="A26" t="s">
        <v>11</v>
      </c>
      <c r="B26" t="s">
        <v>19</v>
      </c>
      <c r="C26" t="s">
        <v>316</v>
      </c>
      <c r="D26" t="s">
        <v>327</v>
      </c>
      <c r="E26" t="s">
        <v>91</v>
      </c>
      <c r="F26" t="s">
        <v>323</v>
      </c>
      <c r="H26" t="s">
        <v>93</v>
      </c>
      <c r="I26" t="s">
        <v>344</v>
      </c>
      <c r="J26" t="s">
        <v>344</v>
      </c>
      <c r="K26" t="s">
        <v>344</v>
      </c>
      <c r="L26" t="s">
        <v>344</v>
      </c>
    </row>
    <row r="27" spans="1:14" x14ac:dyDescent="0.35">
      <c r="A27" t="s">
        <v>11</v>
      </c>
      <c r="B27" t="s">
        <v>19</v>
      </c>
      <c r="C27" t="s">
        <v>316</v>
      </c>
      <c r="D27" t="s">
        <v>327</v>
      </c>
      <c r="E27" t="s">
        <v>91</v>
      </c>
      <c r="F27" t="s">
        <v>324</v>
      </c>
      <c r="H27" t="s">
        <v>93</v>
      </c>
      <c r="I27" t="s">
        <v>344</v>
      </c>
      <c r="J27" t="s">
        <v>344</v>
      </c>
      <c r="K27" t="s">
        <v>344</v>
      </c>
      <c r="L27" t="s">
        <v>344</v>
      </c>
    </row>
    <row r="28" spans="1:14" x14ac:dyDescent="0.35">
      <c r="A28" t="s">
        <v>11</v>
      </c>
      <c r="B28" t="s">
        <v>19</v>
      </c>
      <c r="C28" t="s">
        <v>316</v>
      </c>
      <c r="D28" t="s">
        <v>327</v>
      </c>
      <c r="E28" t="s">
        <v>91</v>
      </c>
      <c r="F28" t="s">
        <v>325</v>
      </c>
      <c r="H28" t="s">
        <v>93</v>
      </c>
      <c r="I28" t="s">
        <v>344</v>
      </c>
      <c r="J28" t="s">
        <v>344</v>
      </c>
      <c r="K28" t="s">
        <v>344</v>
      </c>
      <c r="L28" t="s">
        <v>344</v>
      </c>
    </row>
    <row r="29" spans="1:14" x14ac:dyDescent="0.35">
      <c r="A29" t="s">
        <v>40</v>
      </c>
      <c r="B29" t="s">
        <v>19</v>
      </c>
      <c r="C29" t="s">
        <v>316</v>
      </c>
      <c r="D29" t="s">
        <v>328</v>
      </c>
      <c r="E29" t="s">
        <v>91</v>
      </c>
      <c r="F29" t="s">
        <v>323</v>
      </c>
      <c r="G29" s="13" t="s">
        <v>312</v>
      </c>
      <c r="H29" t="s">
        <v>93</v>
      </c>
      <c r="I29" s="2">
        <v>10.436363636363636</v>
      </c>
      <c r="J29">
        <v>0</v>
      </c>
      <c r="K29" s="2">
        <v>10.436</v>
      </c>
      <c r="L29" s="2">
        <f>K29/365*2.37</f>
        <v>6.776252054794521E-2</v>
      </c>
      <c r="M29" t="s">
        <v>336</v>
      </c>
      <c r="N29" t="s">
        <v>337</v>
      </c>
    </row>
    <row r="30" spans="1:14" x14ac:dyDescent="0.35">
      <c r="A30" t="s">
        <v>40</v>
      </c>
      <c r="B30" t="s">
        <v>19</v>
      </c>
      <c r="C30" t="s">
        <v>316</v>
      </c>
      <c r="D30" t="s">
        <v>328</v>
      </c>
      <c r="E30" t="s">
        <v>91</v>
      </c>
      <c r="F30" t="s">
        <v>324</v>
      </c>
      <c r="G30" s="13" t="s">
        <v>312</v>
      </c>
      <c r="H30" t="s">
        <v>93</v>
      </c>
      <c r="I30" s="2">
        <v>10.436363636363636</v>
      </c>
      <c r="J30">
        <v>0</v>
      </c>
      <c r="K30" s="2">
        <v>0.16161616161616163</v>
      </c>
      <c r="L30" s="2">
        <f t="shared" ref="L30:L31" si="2">K30/365*2.37</f>
        <v>1.049398090493981E-3</v>
      </c>
      <c r="M30" t="s">
        <v>336</v>
      </c>
      <c r="N30" t="s">
        <v>337</v>
      </c>
    </row>
    <row r="31" spans="1:14" x14ac:dyDescent="0.35">
      <c r="A31" t="s">
        <v>40</v>
      </c>
      <c r="B31" t="s">
        <v>19</v>
      </c>
      <c r="C31" t="s">
        <v>316</v>
      </c>
      <c r="D31" t="s">
        <v>328</v>
      </c>
      <c r="E31" t="s">
        <v>91</v>
      </c>
      <c r="F31" t="s">
        <v>325</v>
      </c>
      <c r="G31" s="13" t="s">
        <v>312</v>
      </c>
      <c r="H31" t="s">
        <v>93</v>
      </c>
      <c r="I31" s="2">
        <v>10.436363636363636</v>
      </c>
      <c r="J31">
        <v>0</v>
      </c>
      <c r="K31" s="2">
        <v>8.0808080808080815E-2</v>
      </c>
      <c r="L31" s="2">
        <f t="shared" si="2"/>
        <v>5.2469904524699051E-4</v>
      </c>
      <c r="M31" t="s">
        <v>336</v>
      </c>
      <c r="N31" t="s">
        <v>337</v>
      </c>
    </row>
    <row r="32" spans="1:14" x14ac:dyDescent="0.35">
      <c r="A32" t="s">
        <v>37</v>
      </c>
      <c r="B32" t="s">
        <v>19</v>
      </c>
      <c r="C32" t="s">
        <v>316</v>
      </c>
      <c r="D32" t="s">
        <v>329</v>
      </c>
      <c r="E32" t="s">
        <v>91</v>
      </c>
      <c r="F32" t="s">
        <v>323</v>
      </c>
      <c r="G32" s="13" t="s">
        <v>313</v>
      </c>
      <c r="H32" t="s">
        <v>93</v>
      </c>
      <c r="I32">
        <v>0.23400000000000001</v>
      </c>
      <c r="J32">
        <v>2.8358342136926399E-2</v>
      </c>
      <c r="K32">
        <v>0.23400000000000001</v>
      </c>
      <c r="L32" s="48">
        <f>K32*7.46</f>
        <v>1.7456400000000001</v>
      </c>
      <c r="M32" t="s">
        <v>336</v>
      </c>
      <c r="N32" t="s">
        <v>338</v>
      </c>
    </row>
    <row r="33" spans="1:14" x14ac:dyDescent="0.35">
      <c r="A33" t="s">
        <v>37</v>
      </c>
      <c r="B33" t="s">
        <v>19</v>
      </c>
      <c r="C33" t="s">
        <v>316</v>
      </c>
      <c r="D33" t="s">
        <v>329</v>
      </c>
      <c r="E33" t="s">
        <v>91</v>
      </c>
      <c r="F33" t="s">
        <v>324</v>
      </c>
      <c r="G33" s="13" t="s">
        <v>313</v>
      </c>
      <c r="H33" t="s">
        <v>93</v>
      </c>
      <c r="I33">
        <v>0.23400000000000001</v>
      </c>
      <c r="J33">
        <v>2.8358342136926399E-2</v>
      </c>
      <c r="K33" s="67">
        <v>2.8080000000000004E-2</v>
      </c>
      <c r="L33" s="48">
        <f t="shared" ref="L33:L37" si="3">K33*7.46</f>
        <v>0.20947680000000002</v>
      </c>
      <c r="M33" t="s">
        <v>336</v>
      </c>
      <c r="N33" t="s">
        <v>338</v>
      </c>
    </row>
    <row r="34" spans="1:14" x14ac:dyDescent="0.35">
      <c r="A34" t="s">
        <v>37</v>
      </c>
      <c r="B34" t="s">
        <v>19</v>
      </c>
      <c r="C34" t="s">
        <v>316</v>
      </c>
      <c r="D34" t="s">
        <v>329</v>
      </c>
      <c r="E34" t="s">
        <v>91</v>
      </c>
      <c r="F34" t="s">
        <v>325</v>
      </c>
      <c r="G34" s="13" t="s">
        <v>313</v>
      </c>
      <c r="H34" t="s">
        <v>93</v>
      </c>
      <c r="I34">
        <v>0.23400000000000001</v>
      </c>
      <c r="J34">
        <v>2.8358342136926399E-2</v>
      </c>
      <c r="K34">
        <v>5.6160000000000009E-2</v>
      </c>
      <c r="L34" s="48">
        <f t="shared" si="3"/>
        <v>0.41895360000000004</v>
      </c>
      <c r="M34" t="s">
        <v>336</v>
      </c>
      <c r="N34" t="s">
        <v>338</v>
      </c>
    </row>
    <row r="35" spans="1:14" x14ac:dyDescent="0.35">
      <c r="A35" t="s">
        <v>36</v>
      </c>
      <c r="B35" t="s">
        <v>19</v>
      </c>
      <c r="C35" t="s">
        <v>316</v>
      </c>
      <c r="D35" t="s">
        <v>329</v>
      </c>
      <c r="E35" t="s">
        <v>91</v>
      </c>
      <c r="F35" t="s">
        <v>323</v>
      </c>
      <c r="G35" s="13" t="s">
        <v>313</v>
      </c>
      <c r="H35" t="s">
        <v>93</v>
      </c>
      <c r="I35">
        <v>0.23400000000000001</v>
      </c>
      <c r="J35">
        <v>2.8358342136926399E-2</v>
      </c>
      <c r="K35">
        <v>0.23400000000000001</v>
      </c>
      <c r="L35" s="48">
        <f t="shared" si="3"/>
        <v>1.7456400000000001</v>
      </c>
      <c r="M35" t="s">
        <v>336</v>
      </c>
      <c r="N35" t="s">
        <v>338</v>
      </c>
    </row>
    <row r="36" spans="1:14" x14ac:dyDescent="0.35">
      <c r="A36" t="s">
        <v>36</v>
      </c>
      <c r="B36" t="s">
        <v>19</v>
      </c>
      <c r="C36" t="s">
        <v>316</v>
      </c>
      <c r="D36" t="s">
        <v>329</v>
      </c>
      <c r="E36" t="s">
        <v>91</v>
      </c>
      <c r="F36" t="s">
        <v>324</v>
      </c>
      <c r="G36" s="13" t="s">
        <v>313</v>
      </c>
      <c r="H36" t="s">
        <v>93</v>
      </c>
      <c r="I36">
        <v>0.23400000000000001</v>
      </c>
      <c r="J36">
        <v>2.8358342136926399E-2</v>
      </c>
      <c r="K36" s="67">
        <v>2.8080000000000001E-2</v>
      </c>
      <c r="L36" s="48">
        <f t="shared" si="3"/>
        <v>0.20947680000000002</v>
      </c>
      <c r="M36" t="s">
        <v>336</v>
      </c>
      <c r="N36" t="s">
        <v>338</v>
      </c>
    </row>
    <row r="37" spans="1:14" x14ac:dyDescent="0.35">
      <c r="A37" t="s">
        <v>36</v>
      </c>
      <c r="B37" t="s">
        <v>19</v>
      </c>
      <c r="C37" t="s">
        <v>316</v>
      </c>
      <c r="D37" t="s">
        <v>329</v>
      </c>
      <c r="E37" t="s">
        <v>91</v>
      </c>
      <c r="F37" t="s">
        <v>325</v>
      </c>
      <c r="G37" s="13" t="s">
        <v>313</v>
      </c>
      <c r="H37" t="s">
        <v>93</v>
      </c>
      <c r="I37">
        <v>0.23400000000000001</v>
      </c>
      <c r="J37">
        <v>2.8358342136926399E-2</v>
      </c>
      <c r="K37">
        <v>5.6160000000000002E-2</v>
      </c>
      <c r="L37" s="48">
        <f t="shared" si="3"/>
        <v>0.41895360000000004</v>
      </c>
      <c r="M37" t="s">
        <v>336</v>
      </c>
      <c r="N37" t="s">
        <v>338</v>
      </c>
    </row>
    <row r="38" spans="1:14" x14ac:dyDescent="0.35">
      <c r="A38" t="s">
        <v>45</v>
      </c>
      <c r="B38" t="s">
        <v>19</v>
      </c>
      <c r="C38" t="s">
        <v>316</v>
      </c>
      <c r="D38" t="s">
        <v>330</v>
      </c>
      <c r="E38" t="s">
        <v>91</v>
      </c>
      <c r="F38" t="s">
        <v>323</v>
      </c>
      <c r="G38" s="13" t="s">
        <v>312</v>
      </c>
      <c r="H38" t="s">
        <v>93</v>
      </c>
      <c r="I38" s="2">
        <v>10.436</v>
      </c>
      <c r="J38">
        <v>2.8358342136926399E-2</v>
      </c>
      <c r="K38" s="2">
        <v>10.436</v>
      </c>
      <c r="L38" s="68">
        <f>K38/365*2.37</f>
        <v>6.776252054794521E-2</v>
      </c>
      <c r="M38" t="s">
        <v>336</v>
      </c>
      <c r="N38" t="s">
        <v>337</v>
      </c>
    </row>
    <row r="39" spans="1:14" x14ac:dyDescent="0.35">
      <c r="A39" t="s">
        <v>45</v>
      </c>
      <c r="B39" t="s">
        <v>19</v>
      </c>
      <c r="C39" t="s">
        <v>316</v>
      </c>
      <c r="D39" t="s">
        <v>330</v>
      </c>
      <c r="E39" t="s">
        <v>91</v>
      </c>
      <c r="F39" t="s">
        <v>324</v>
      </c>
      <c r="G39" s="13" t="s">
        <v>312</v>
      </c>
      <c r="H39" t="s">
        <v>93</v>
      </c>
      <c r="I39" s="2">
        <v>10.436</v>
      </c>
      <c r="J39">
        <v>2.8358342136926399E-2</v>
      </c>
      <c r="K39" s="2">
        <v>0.16161616161616163</v>
      </c>
      <c r="L39" s="68">
        <f t="shared" ref="L39:L43" si="4">K39/365*2.37</f>
        <v>1.049398090493981E-3</v>
      </c>
      <c r="M39" t="s">
        <v>336</v>
      </c>
      <c r="N39" t="s">
        <v>337</v>
      </c>
    </row>
    <row r="40" spans="1:14" x14ac:dyDescent="0.35">
      <c r="A40" t="s">
        <v>45</v>
      </c>
      <c r="B40" t="s">
        <v>19</v>
      </c>
      <c r="C40" t="s">
        <v>316</v>
      </c>
      <c r="D40" t="s">
        <v>330</v>
      </c>
      <c r="E40" t="s">
        <v>91</v>
      </c>
      <c r="F40" t="s">
        <v>325</v>
      </c>
      <c r="G40" s="13" t="s">
        <v>312</v>
      </c>
      <c r="H40" t="s">
        <v>93</v>
      </c>
      <c r="I40" s="2">
        <v>10.436</v>
      </c>
      <c r="J40">
        <v>2.8358342136926399E-2</v>
      </c>
      <c r="K40" s="2">
        <v>8.0808080808080815E-2</v>
      </c>
      <c r="L40" s="68">
        <f t="shared" si="4"/>
        <v>5.2469904524699051E-4</v>
      </c>
      <c r="M40" t="s">
        <v>336</v>
      </c>
      <c r="N40" t="s">
        <v>337</v>
      </c>
    </row>
    <row r="41" spans="1:14" x14ac:dyDescent="0.35">
      <c r="A41" t="s">
        <v>44</v>
      </c>
      <c r="B41" t="s">
        <v>19</v>
      </c>
      <c r="C41" t="s">
        <v>316</v>
      </c>
      <c r="D41" t="s">
        <v>330</v>
      </c>
      <c r="E41" t="s">
        <v>91</v>
      </c>
      <c r="F41" t="s">
        <v>323</v>
      </c>
      <c r="G41" s="13" t="s">
        <v>312</v>
      </c>
      <c r="H41" t="s">
        <v>93</v>
      </c>
      <c r="I41" s="2">
        <v>10.436</v>
      </c>
      <c r="J41">
        <v>2.8358342136926399E-2</v>
      </c>
      <c r="K41" s="2">
        <v>10.436</v>
      </c>
      <c r="L41" s="68">
        <f t="shared" si="4"/>
        <v>6.776252054794521E-2</v>
      </c>
      <c r="M41" t="s">
        <v>336</v>
      </c>
      <c r="N41" t="s">
        <v>337</v>
      </c>
    </row>
    <row r="42" spans="1:14" x14ac:dyDescent="0.35">
      <c r="A42" t="s">
        <v>44</v>
      </c>
      <c r="B42" t="s">
        <v>19</v>
      </c>
      <c r="C42" t="s">
        <v>316</v>
      </c>
      <c r="D42" t="s">
        <v>330</v>
      </c>
      <c r="E42" t="s">
        <v>91</v>
      </c>
      <c r="F42" t="s">
        <v>324</v>
      </c>
      <c r="G42" s="13" t="s">
        <v>312</v>
      </c>
      <c r="H42" t="s">
        <v>93</v>
      </c>
      <c r="I42" s="2">
        <v>10.436</v>
      </c>
      <c r="J42">
        <v>2.8358342136926399E-2</v>
      </c>
      <c r="K42" s="2">
        <v>0.16161616161616163</v>
      </c>
      <c r="L42" s="68">
        <f t="shared" si="4"/>
        <v>1.049398090493981E-3</v>
      </c>
      <c r="M42" t="s">
        <v>336</v>
      </c>
      <c r="N42" t="s">
        <v>337</v>
      </c>
    </row>
    <row r="43" spans="1:14" x14ac:dyDescent="0.35">
      <c r="A43" t="s">
        <v>44</v>
      </c>
      <c r="B43" t="s">
        <v>19</v>
      </c>
      <c r="C43" t="s">
        <v>316</v>
      </c>
      <c r="D43" t="s">
        <v>330</v>
      </c>
      <c r="E43" t="s">
        <v>91</v>
      </c>
      <c r="F43" t="s">
        <v>325</v>
      </c>
      <c r="G43" s="13" t="s">
        <v>312</v>
      </c>
      <c r="H43" t="s">
        <v>93</v>
      </c>
      <c r="I43" s="2">
        <v>10.436</v>
      </c>
      <c r="J43">
        <v>2.8358342136926399E-2</v>
      </c>
      <c r="K43" s="2">
        <v>8.0808080808080815E-2</v>
      </c>
      <c r="L43" s="68">
        <f t="shared" si="4"/>
        <v>5.2469904524699051E-4</v>
      </c>
      <c r="M43" t="s">
        <v>336</v>
      </c>
      <c r="N43" t="s">
        <v>337</v>
      </c>
    </row>
    <row r="44" spans="1:14" x14ac:dyDescent="0.35">
      <c r="A44" t="s">
        <v>45</v>
      </c>
      <c r="B44" t="s">
        <v>38</v>
      </c>
      <c r="C44" t="s">
        <v>316</v>
      </c>
      <c r="D44" t="s">
        <v>331</v>
      </c>
      <c r="E44" t="s">
        <v>91</v>
      </c>
      <c r="F44" t="s">
        <v>323</v>
      </c>
      <c r="G44" s="13" t="s">
        <v>339</v>
      </c>
      <c r="H44" t="s">
        <v>93</v>
      </c>
      <c r="I44">
        <v>0.23400000000000001</v>
      </c>
      <c r="J44">
        <v>2.8358342136926399E-2</v>
      </c>
      <c r="K44">
        <v>0.23400000000000001</v>
      </c>
      <c r="L44" s="2">
        <f>K44*0.965</f>
        <v>0.22581000000000001</v>
      </c>
      <c r="M44" t="s">
        <v>340</v>
      </c>
      <c r="N44" t="s">
        <v>341</v>
      </c>
    </row>
    <row r="45" spans="1:14" x14ac:dyDescent="0.35">
      <c r="A45" t="s">
        <v>45</v>
      </c>
      <c r="B45" t="s">
        <v>38</v>
      </c>
      <c r="C45" t="s">
        <v>316</v>
      </c>
      <c r="D45" t="s">
        <v>331</v>
      </c>
      <c r="E45" t="s">
        <v>91</v>
      </c>
      <c r="F45" t="s">
        <v>324</v>
      </c>
      <c r="G45" s="13" t="s">
        <v>339</v>
      </c>
      <c r="H45" t="s">
        <v>93</v>
      </c>
      <c r="I45">
        <v>0.23400000000000001</v>
      </c>
      <c r="J45">
        <v>2.8358342136926399E-2</v>
      </c>
      <c r="L45" s="2" t="s">
        <v>344</v>
      </c>
      <c r="M45" t="s">
        <v>340</v>
      </c>
      <c r="N45" t="s">
        <v>341</v>
      </c>
    </row>
    <row r="46" spans="1:14" x14ac:dyDescent="0.35">
      <c r="A46" t="s">
        <v>45</v>
      </c>
      <c r="B46" t="s">
        <v>38</v>
      </c>
      <c r="C46" t="s">
        <v>316</v>
      </c>
      <c r="D46" t="s">
        <v>331</v>
      </c>
      <c r="E46" t="s">
        <v>91</v>
      </c>
      <c r="F46" t="s">
        <v>325</v>
      </c>
      <c r="G46" s="13" t="s">
        <v>339</v>
      </c>
      <c r="H46" t="s">
        <v>93</v>
      </c>
      <c r="I46">
        <v>0.23400000000000001</v>
      </c>
      <c r="J46">
        <v>2.8358342136926399E-2</v>
      </c>
      <c r="L46" s="2" t="s">
        <v>344</v>
      </c>
      <c r="M46" t="s">
        <v>340</v>
      </c>
      <c r="N46" t="s">
        <v>341</v>
      </c>
    </row>
    <row r="47" spans="1:14" x14ac:dyDescent="0.35">
      <c r="A47" t="s">
        <v>44</v>
      </c>
      <c r="B47" t="s">
        <v>38</v>
      </c>
      <c r="C47" t="s">
        <v>316</v>
      </c>
      <c r="D47" t="s">
        <v>331</v>
      </c>
      <c r="E47" t="s">
        <v>91</v>
      </c>
      <c r="F47" t="s">
        <v>323</v>
      </c>
      <c r="G47" s="13" t="s">
        <v>339</v>
      </c>
      <c r="H47" t="s">
        <v>93</v>
      </c>
      <c r="I47">
        <v>0.23400000000000001</v>
      </c>
      <c r="J47">
        <v>2.8358342136926399E-2</v>
      </c>
      <c r="K47">
        <v>0.23400000000000001</v>
      </c>
      <c r="L47" s="2">
        <f>K47*0.965</f>
        <v>0.22581000000000001</v>
      </c>
      <c r="M47" t="s">
        <v>340</v>
      </c>
      <c r="N47" t="s">
        <v>341</v>
      </c>
    </row>
    <row r="48" spans="1:14" x14ac:dyDescent="0.35">
      <c r="A48" t="s">
        <v>44</v>
      </c>
      <c r="B48" t="s">
        <v>38</v>
      </c>
      <c r="C48" t="s">
        <v>316</v>
      </c>
      <c r="D48" t="s">
        <v>331</v>
      </c>
      <c r="E48" t="s">
        <v>91</v>
      </c>
      <c r="F48" t="s">
        <v>324</v>
      </c>
      <c r="G48" s="13" t="s">
        <v>339</v>
      </c>
      <c r="H48" t="s">
        <v>93</v>
      </c>
      <c r="I48">
        <v>0.23400000000000001</v>
      </c>
      <c r="J48">
        <v>2.8358342136926399E-2</v>
      </c>
      <c r="L48" s="2" t="s">
        <v>344</v>
      </c>
      <c r="M48" t="s">
        <v>340</v>
      </c>
      <c r="N48" t="s">
        <v>341</v>
      </c>
    </row>
    <row r="49" spans="1:14" x14ac:dyDescent="0.35">
      <c r="A49" t="s">
        <v>44</v>
      </c>
      <c r="B49" t="s">
        <v>38</v>
      </c>
      <c r="C49" t="s">
        <v>316</v>
      </c>
      <c r="D49" t="s">
        <v>331</v>
      </c>
      <c r="E49" t="s">
        <v>91</v>
      </c>
      <c r="F49" t="s">
        <v>325</v>
      </c>
      <c r="G49" s="13" t="s">
        <v>339</v>
      </c>
      <c r="H49" t="s">
        <v>93</v>
      </c>
      <c r="I49">
        <v>0.23400000000000001</v>
      </c>
      <c r="J49">
        <v>2.8358342136926399E-2</v>
      </c>
      <c r="L49" s="2" t="s">
        <v>344</v>
      </c>
      <c r="M49" t="s">
        <v>340</v>
      </c>
      <c r="N49" t="s">
        <v>341</v>
      </c>
    </row>
    <row r="50" spans="1:14" x14ac:dyDescent="0.35">
      <c r="A50" t="s">
        <v>50</v>
      </c>
      <c r="B50" t="s">
        <v>320</v>
      </c>
      <c r="C50" t="s">
        <v>316</v>
      </c>
      <c r="D50" t="s">
        <v>331</v>
      </c>
      <c r="E50" t="s">
        <v>91</v>
      </c>
      <c r="F50" t="s">
        <v>323</v>
      </c>
      <c r="G50" s="13" t="s">
        <v>339</v>
      </c>
      <c r="H50" t="s">
        <v>93</v>
      </c>
      <c r="I50">
        <v>0.23400000000000001</v>
      </c>
      <c r="J50">
        <v>2.8358342136926399E-2</v>
      </c>
      <c r="K50">
        <v>0.23400000000000001</v>
      </c>
      <c r="L50" s="2">
        <f>K50*0.007</f>
        <v>1.6380000000000001E-3</v>
      </c>
      <c r="M50" t="s">
        <v>342</v>
      </c>
      <c r="N50" t="s">
        <v>343</v>
      </c>
    </row>
    <row r="51" spans="1:14" x14ac:dyDescent="0.35">
      <c r="A51" t="s">
        <v>50</v>
      </c>
      <c r="B51" t="s">
        <v>320</v>
      </c>
      <c r="C51" t="s">
        <v>316</v>
      </c>
      <c r="D51" t="s">
        <v>331</v>
      </c>
      <c r="E51" t="s">
        <v>91</v>
      </c>
      <c r="F51" t="s">
        <v>324</v>
      </c>
      <c r="G51" s="13" t="s">
        <v>339</v>
      </c>
      <c r="H51" t="s">
        <v>93</v>
      </c>
      <c r="I51">
        <v>0.23400000000000001</v>
      </c>
      <c r="J51">
        <v>2.8358342136926399E-2</v>
      </c>
      <c r="L51" s="2" t="s">
        <v>344</v>
      </c>
      <c r="M51" t="s">
        <v>342</v>
      </c>
      <c r="N51" t="s">
        <v>343</v>
      </c>
    </row>
    <row r="52" spans="1:14" x14ac:dyDescent="0.35">
      <c r="A52" t="s">
        <v>50</v>
      </c>
      <c r="B52" t="s">
        <v>320</v>
      </c>
      <c r="C52" t="s">
        <v>316</v>
      </c>
      <c r="D52" t="s">
        <v>331</v>
      </c>
      <c r="E52" t="s">
        <v>91</v>
      </c>
      <c r="F52" t="s">
        <v>325</v>
      </c>
      <c r="G52" s="13" t="s">
        <v>339</v>
      </c>
      <c r="H52" t="s">
        <v>93</v>
      </c>
      <c r="I52">
        <v>0.23400000000000001</v>
      </c>
      <c r="J52">
        <v>2.8358342136926399E-2</v>
      </c>
      <c r="L52" s="2" t="s">
        <v>344</v>
      </c>
      <c r="M52" t="s">
        <v>342</v>
      </c>
      <c r="N52" t="s">
        <v>343</v>
      </c>
    </row>
    <row r="53" spans="1:14" x14ac:dyDescent="0.35">
      <c r="A53" t="s">
        <v>37</v>
      </c>
      <c r="B53" t="s">
        <v>320</v>
      </c>
      <c r="C53" t="s">
        <v>316</v>
      </c>
      <c r="D53" t="s">
        <v>329</v>
      </c>
      <c r="E53" t="s">
        <v>91</v>
      </c>
      <c r="F53" t="s">
        <v>323</v>
      </c>
      <c r="G53" s="13" t="s">
        <v>313</v>
      </c>
      <c r="H53" t="s">
        <v>93</v>
      </c>
      <c r="I53">
        <v>0.23400000000000001</v>
      </c>
      <c r="J53">
        <v>2.8358342136926399E-2</v>
      </c>
      <c r="K53">
        <v>0.23400000000000001</v>
      </c>
      <c r="L53" s="2">
        <f>K53*0.007</f>
        <v>1.6380000000000001E-3</v>
      </c>
      <c r="M53" t="s">
        <v>342</v>
      </c>
      <c r="N53" t="s">
        <v>343</v>
      </c>
    </row>
    <row r="54" spans="1:14" x14ac:dyDescent="0.35">
      <c r="A54" t="s">
        <v>37</v>
      </c>
      <c r="B54" t="s">
        <v>320</v>
      </c>
      <c r="C54" t="s">
        <v>316</v>
      </c>
      <c r="D54" t="s">
        <v>329</v>
      </c>
      <c r="E54" t="s">
        <v>91</v>
      </c>
      <c r="F54" t="s">
        <v>324</v>
      </c>
      <c r="G54" s="13" t="s">
        <v>313</v>
      </c>
      <c r="H54" t="s">
        <v>93</v>
      </c>
      <c r="I54">
        <v>0.23400000000000001</v>
      </c>
      <c r="J54">
        <v>2.8358342136926399E-2</v>
      </c>
      <c r="K54" s="67">
        <v>2.8080000000000004E-2</v>
      </c>
      <c r="L54" s="2">
        <f t="shared" ref="L54:L58" si="5">K54*0.007</f>
        <v>1.9656000000000003E-4</v>
      </c>
      <c r="M54" t="s">
        <v>342</v>
      </c>
      <c r="N54" t="s">
        <v>343</v>
      </c>
    </row>
    <row r="55" spans="1:14" x14ac:dyDescent="0.35">
      <c r="A55" t="s">
        <v>37</v>
      </c>
      <c r="B55" t="s">
        <v>320</v>
      </c>
      <c r="C55" t="s">
        <v>316</v>
      </c>
      <c r="D55" t="s">
        <v>329</v>
      </c>
      <c r="E55" t="s">
        <v>91</v>
      </c>
      <c r="F55" t="s">
        <v>325</v>
      </c>
      <c r="G55" s="13" t="s">
        <v>313</v>
      </c>
      <c r="H55" t="s">
        <v>93</v>
      </c>
      <c r="I55">
        <v>0.23400000000000001</v>
      </c>
      <c r="J55">
        <v>2.8358342136926399E-2</v>
      </c>
      <c r="K55">
        <v>5.6160000000000009E-2</v>
      </c>
      <c r="L55" s="2">
        <f t="shared" si="5"/>
        <v>3.9312000000000006E-4</v>
      </c>
      <c r="M55" t="s">
        <v>342</v>
      </c>
      <c r="N55" t="s">
        <v>343</v>
      </c>
    </row>
    <row r="56" spans="1:14" x14ac:dyDescent="0.35">
      <c r="A56" t="s">
        <v>36</v>
      </c>
      <c r="B56" t="s">
        <v>320</v>
      </c>
      <c r="C56" t="s">
        <v>316</v>
      </c>
      <c r="D56" t="s">
        <v>329</v>
      </c>
      <c r="E56" t="s">
        <v>91</v>
      </c>
      <c r="F56" t="s">
        <v>323</v>
      </c>
      <c r="G56" s="13" t="s">
        <v>313</v>
      </c>
      <c r="H56" t="s">
        <v>93</v>
      </c>
      <c r="I56">
        <v>0.23400000000000001</v>
      </c>
      <c r="J56">
        <v>2.8358342136926399E-2</v>
      </c>
      <c r="K56">
        <v>0.23400000000000001</v>
      </c>
      <c r="L56" s="2">
        <f t="shared" si="5"/>
        <v>1.6380000000000001E-3</v>
      </c>
      <c r="M56" t="s">
        <v>342</v>
      </c>
      <c r="N56" t="s">
        <v>343</v>
      </c>
    </row>
    <row r="57" spans="1:14" x14ac:dyDescent="0.35">
      <c r="A57" t="s">
        <v>36</v>
      </c>
      <c r="B57" t="s">
        <v>320</v>
      </c>
      <c r="C57" t="s">
        <v>316</v>
      </c>
      <c r="D57" t="s">
        <v>329</v>
      </c>
      <c r="E57" t="s">
        <v>91</v>
      </c>
      <c r="F57" t="s">
        <v>324</v>
      </c>
      <c r="G57" s="13" t="s">
        <v>313</v>
      </c>
      <c r="H57" t="s">
        <v>93</v>
      </c>
      <c r="I57">
        <v>0.23400000000000001</v>
      </c>
      <c r="J57">
        <v>2.8358342136926399E-2</v>
      </c>
      <c r="K57" s="67">
        <v>2.8080000000000004E-2</v>
      </c>
      <c r="L57" s="2">
        <f t="shared" si="5"/>
        <v>1.9656000000000003E-4</v>
      </c>
      <c r="M57" t="s">
        <v>342</v>
      </c>
      <c r="N57" t="s">
        <v>343</v>
      </c>
    </row>
    <row r="58" spans="1:14" x14ac:dyDescent="0.35">
      <c r="A58" t="s">
        <v>36</v>
      </c>
      <c r="B58" t="s">
        <v>320</v>
      </c>
      <c r="C58" t="s">
        <v>316</v>
      </c>
      <c r="D58" t="s">
        <v>329</v>
      </c>
      <c r="E58" t="s">
        <v>91</v>
      </c>
      <c r="F58" t="s">
        <v>325</v>
      </c>
      <c r="G58" s="13" t="s">
        <v>313</v>
      </c>
      <c r="H58" t="s">
        <v>93</v>
      </c>
      <c r="I58">
        <v>0.23400000000000001</v>
      </c>
      <c r="J58">
        <v>2.8358342136926399E-2</v>
      </c>
      <c r="K58">
        <v>5.6160000000000009E-2</v>
      </c>
      <c r="L58" s="2">
        <f t="shared" si="5"/>
        <v>3.9312000000000006E-4</v>
      </c>
      <c r="M58" t="s">
        <v>342</v>
      </c>
      <c r="N58" t="s">
        <v>343</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5" x14ac:dyDescent="0.35"/>
  <cols>
    <col min="1" max="1" width="11.08203125" bestFit="1" customWidth="1"/>
    <col min="2" max="2" width="12.25" bestFit="1" customWidth="1"/>
    <col min="3" max="3" width="17.08203125" bestFit="1" customWidth="1"/>
    <col min="4" max="4" width="27.83203125" bestFit="1" customWidth="1"/>
    <col min="5" max="5" width="13.33203125" bestFit="1" customWidth="1"/>
    <col min="6" max="6" width="7.58203125" bestFit="1" customWidth="1"/>
    <col min="7" max="7" width="12.75" bestFit="1" customWidth="1"/>
    <col min="8" max="8" width="13.83203125" bestFit="1" customWidth="1"/>
    <col min="9" max="9" width="68.33203125" bestFit="1" customWidth="1"/>
    <col min="10" max="10" width="9.83203125" bestFit="1"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91</v>
      </c>
      <c r="D2" t="s">
        <v>92</v>
      </c>
      <c r="E2" t="s">
        <v>93</v>
      </c>
      <c r="F2">
        <v>3.4599999999999999E-2</v>
      </c>
    </row>
    <row r="3" spans="1:10" x14ac:dyDescent="0.35">
      <c r="A3" s="47" t="s">
        <v>11</v>
      </c>
      <c r="B3" s="47" t="s">
        <v>19</v>
      </c>
      <c r="C3" t="s">
        <v>91</v>
      </c>
      <c r="D3" t="s">
        <v>92</v>
      </c>
      <c r="E3" t="s">
        <v>93</v>
      </c>
      <c r="F3">
        <v>3.4599999999999999E-2</v>
      </c>
      <c r="G3" s="13"/>
      <c r="I3" s="13" t="s">
        <v>94</v>
      </c>
    </row>
    <row r="4" spans="1:10" x14ac:dyDescent="0.35">
      <c r="A4" s="1" t="s">
        <v>22</v>
      </c>
      <c r="B4" s="1" t="s">
        <v>12</v>
      </c>
      <c r="C4" t="s">
        <v>91</v>
      </c>
      <c r="D4" t="s">
        <v>92</v>
      </c>
      <c r="E4" t="s">
        <v>93</v>
      </c>
      <c r="F4">
        <v>2.3599999999999999E-2</v>
      </c>
    </row>
    <row r="5" spans="1:10" x14ac:dyDescent="0.35">
      <c r="A5" s="1" t="s">
        <v>11</v>
      </c>
      <c r="B5" s="1" t="s">
        <v>12</v>
      </c>
      <c r="C5" t="s">
        <v>91</v>
      </c>
      <c r="D5" t="s">
        <v>95</v>
      </c>
      <c r="E5" t="s">
        <v>93</v>
      </c>
      <c r="F5">
        <v>2.8199999999999999E-2</v>
      </c>
    </row>
    <row r="6" spans="1:10" x14ac:dyDescent="0.35">
      <c r="A6" s="1" t="s">
        <v>11</v>
      </c>
      <c r="B6" s="1" t="s">
        <v>19</v>
      </c>
      <c r="C6" t="s">
        <v>91</v>
      </c>
      <c r="D6" t="s">
        <v>95</v>
      </c>
      <c r="E6" t="s">
        <v>93</v>
      </c>
      <c r="F6">
        <v>2.8199999999999999E-2</v>
      </c>
    </row>
    <row r="7" spans="1:10" x14ac:dyDescent="0.35">
      <c r="A7" s="1" t="s">
        <v>22</v>
      </c>
      <c r="B7" s="1" t="s">
        <v>12</v>
      </c>
      <c r="C7" t="s">
        <v>91</v>
      </c>
      <c r="D7" t="s">
        <v>95</v>
      </c>
      <c r="E7" t="s">
        <v>93</v>
      </c>
      <c r="F7">
        <v>4.0899999999999999E-2</v>
      </c>
    </row>
    <row r="8" spans="1:10" x14ac:dyDescent="0.35">
      <c r="A8" s="1" t="s">
        <v>11</v>
      </c>
      <c r="B8" s="1" t="s">
        <v>12</v>
      </c>
      <c r="C8" t="s">
        <v>91</v>
      </c>
      <c r="D8" t="s">
        <v>96</v>
      </c>
      <c r="E8" t="s">
        <v>93</v>
      </c>
      <c r="F8">
        <v>3.3399999999999999E-2</v>
      </c>
    </row>
    <row r="9" spans="1:10" x14ac:dyDescent="0.35">
      <c r="A9" s="1" t="s">
        <v>11</v>
      </c>
      <c r="B9" s="1" t="s">
        <v>19</v>
      </c>
      <c r="C9" t="s">
        <v>91</v>
      </c>
      <c r="D9" t="s">
        <v>96</v>
      </c>
      <c r="E9" t="s">
        <v>93</v>
      </c>
      <c r="F9">
        <v>3.3399999999999999E-2</v>
      </c>
    </row>
    <row r="10" spans="1:10" x14ac:dyDescent="0.35">
      <c r="A10" s="1" t="s">
        <v>22</v>
      </c>
      <c r="B10" s="1" t="s">
        <v>12</v>
      </c>
      <c r="C10" t="s">
        <v>91</v>
      </c>
      <c r="D10" t="s">
        <v>96</v>
      </c>
      <c r="E10" t="s">
        <v>93</v>
      </c>
      <c r="F10">
        <v>0.02</v>
      </c>
    </row>
    <row r="11" spans="1:10" x14ac:dyDescent="0.35">
      <c r="A11" s="1" t="s">
        <v>11</v>
      </c>
      <c r="B11" s="1" t="s">
        <v>12</v>
      </c>
      <c r="C11" t="s">
        <v>91</v>
      </c>
      <c r="D11" t="s">
        <v>97</v>
      </c>
      <c r="E11" t="s">
        <v>93</v>
      </c>
      <c r="F11">
        <v>5.62E-3</v>
      </c>
    </row>
    <row r="12" spans="1:10" x14ac:dyDescent="0.35">
      <c r="A12" s="1" t="s">
        <v>11</v>
      </c>
      <c r="B12" s="1" t="s">
        <v>19</v>
      </c>
      <c r="C12" t="s">
        <v>91</v>
      </c>
      <c r="D12" t="s">
        <v>97</v>
      </c>
      <c r="E12" t="s">
        <v>93</v>
      </c>
      <c r="F12">
        <v>5.62E-3</v>
      </c>
    </row>
    <row r="13" spans="1:10" x14ac:dyDescent="0.35">
      <c r="A13" s="1" t="s">
        <v>22</v>
      </c>
      <c r="B13" s="1" t="s">
        <v>12</v>
      </c>
      <c r="C13" t="s">
        <v>91</v>
      </c>
      <c r="D13" t="s">
        <v>97</v>
      </c>
      <c r="E13" t="s">
        <v>93</v>
      </c>
      <c r="F13">
        <v>1.1299999999999999E-3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98</v>
      </c>
      <c r="C1" t="s">
        <v>99</v>
      </c>
      <c r="D1" t="s">
        <v>56</v>
      </c>
      <c r="E1" t="s">
        <v>9</v>
      </c>
    </row>
    <row r="2" spans="1:5" x14ac:dyDescent="0.35">
      <c r="A2" t="s">
        <v>12</v>
      </c>
      <c r="B2">
        <v>83.81</v>
      </c>
      <c r="C2" t="s">
        <v>100</v>
      </c>
      <c r="D2" s="36" t="s">
        <v>101</v>
      </c>
      <c r="E2" s="13" t="s">
        <v>102</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F2C Conversion</vt:lpstr>
      <vt:lpstr>F2C Land</vt:lpstr>
      <vt:lpstr>F2C CI</vt:lpstr>
      <vt:lpstr>C2U UO Adjustment</vt:lpstr>
      <vt:lpstr>C2U CI</vt:lpstr>
      <vt:lpstr>F2C Water</vt:lpstr>
      <vt:lpstr>F2C Jobs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2024-02-06T19:53:34Z</dcterms:modified>
  <cp:category/>
  <cp:contentStatus/>
</cp:coreProperties>
</file>