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2509" documentId="8_{A1084574-41F8-5F41-86C3-722B91DFE57B}" xr6:coauthVersionLast="47" xr6:coauthVersionMax="47" xr10:uidLastSave="{C0E5671A-CAAB-4AC1-BAA4-707C8625F646}"/>
  <bookViews>
    <workbookView xWindow="-7860" yWindow="-16297" windowWidth="28995" windowHeight="15794" tabRatio="622" firstSheet="4" activeTab="11"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F2C_ver2" sheetId="20" r:id="rId11"/>
    <sheet name="Commodity to Use Buildout" sheetId="8"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5" l="1"/>
  <c r="A32" i="15" l="1"/>
  <c r="A34" i="15" s="1"/>
  <c r="A35" i="15" s="1"/>
  <c r="A23" i="15"/>
  <c r="A22" i="15"/>
  <c r="A16" i="15"/>
  <c r="H7" i="10"/>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<sst xmlns="http://schemas.openxmlformats.org/spreadsheetml/2006/main" count="1641" uniqueCount="295">
  <si>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</si>
  <si>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</si>
  <si>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</si>
  <si>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</si>
  <si>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</si>
  <si>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</si>
  <si>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</si>
  <si>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</si>
  <si>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</si>
  <si>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</si>
  <si>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</si>
  <si>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</si>
  <si>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</si>
  <si>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</si>
  <si>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</si>
  <si>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</si>
  <si>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</si>
  <si>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</si>
  <si>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</si>
  <si>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</si>
  <si>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</si>
  <si>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</si>
  <si>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</si>
  <si>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</si>
  <si>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</si>
  <si>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</si>
  <si>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</si>
  <si>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</si>
  <si>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</si>
  <si>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</si>
  <si>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</si>
  <si>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</si>
  <si>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</si>
  <si>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</si>
  <si>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</si>
  <si>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</si>
  <si>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</si>
  <si>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</si>
  <si>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</si>
  <si>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</si>
  <si>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</si>
  <si>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</si>
  <si>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</si>
  <si>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</si>
  <si>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</si>
  <si>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</si>
  <si>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</si>
  <si>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</si>
  <si>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</si>
  <si>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</si>
  <si>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</si>
  <si>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</si>
  <si>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</si>
  <si>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</si>
  <si>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</si>
  <si>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</si>
  <si>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</si>
  <si>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</si>
  <si>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</si>
  <si>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</si>
  <si>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</si>
  <si>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</si>
  <si>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</si>
  <si>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</si>
  <si>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</si>
  <si>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</si>
  <si>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</si>
  <si>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</si>
  <si>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</si>
  <si>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</si>
  <si>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</si>
  <si>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</si>
  <si>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</si>
  <si>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</si>
  <si>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</si>
  <si>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</si>
  <si>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</si>
  <si>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</si>
  <si>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</si>
  <si>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</si>
  <si>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</si>
  <si>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</si>
  <si>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</si>
  <si>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</si>
  <si>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</si>
  <si>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</si>
  <si>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</si>
  <si>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</si>
  <si>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</si>
  <si>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</si>
  <si>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</si>
  <si>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</si>
  <si>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</si>
  <si>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</si>
  <si>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</si>
  <si>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</si>
  <si>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</si>
  <si>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</si>
  <si>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</si>
  <si>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</si>
  <si>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</si>
  <si>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</si>
  <si>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</si>
  <si>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</si>
  <si>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</si>
  <si>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</si>
  <si>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</si>
  <si>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</si>
  <si>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</si>
  <si>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</si>
  <si>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</si>
  <si>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</si>
  <si>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</si>
  <si>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</si>
  <si>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</si>
  <si>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</si>
  <si>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</si>
  <si>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</si>
  <si>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</si>
  <si>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</si>
  <si>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</si>
  <si>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</si>
  <si>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</si>
  <si>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</si>
  <si>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</si>
  <si>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</si>
  <si>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</si>
  <si>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</si>
  <si>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</si>
  <si>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</si>
  <si>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</si>
  <si>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</si>
  <si>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</si>
  <si>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</si>
  <si>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</si>
  <si>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</si>
  <si>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</si>
  <si>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</si>
  <si>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</si>
  <si>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</si>
  <si>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</si>
  <si>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0.17 tonne fuel per 1 tonne feedstoock</t>
  </si>
  <si>
    <t>0.19 tonne fuel per 1 tonne feedstoock</t>
  </si>
  <si>
    <t>Conversion Factor</t>
  </si>
  <si>
    <t>EJ per metric ton</t>
  </si>
  <si>
    <t>Biomass</t>
  </si>
  <si>
    <t>Li_Battery</t>
  </si>
  <si>
    <t>EJ per mcf production</t>
  </si>
  <si>
    <t>Wastewater Gas</t>
  </si>
  <si>
    <t>EJ per Millions of Gallons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</si>
  <si>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</si>
  <si>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</si>
  <si>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</si>
  <si>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</si>
  <si>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</si>
  <si>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</si>
  <si>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</si>
  <si>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</si>
  <si>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</si>
  <si>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</si>
  <si>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</si>
  <si>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</si>
  <si>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</si>
  <si>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</si>
  <si>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</si>
  <si>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</si>
  <si>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</si>
  <si>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</si>
  <si>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</si>
  <si>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</si>
  <si>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</si>
  <si>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</si>
  <si>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</si>
  <si>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</si>
  <si>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</si>
  <si>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</si>
  <si>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</si>
  <si>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</si>
  <si>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</si>
  <si>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</si>
  <si>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</si>
  <si>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</si>
  <si>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</si>
  <si>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</si>
  <si>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</si>
  <si>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</si>
  <si>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</si>
  <si>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</si>
  <si>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</si>
  <si>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</si>
  <si>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</si>
  <si>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</si>
  <si>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</si>
  <si>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</si>
  <si>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</si>
  <si>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</si>
  <si>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</si>
  <si>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</si>
  <si>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</si>
  <si>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</si>
  <si>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</si>
  <si>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</si>
  <si>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</si>
  <si>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</si>
  <si>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</si>
  <si>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</si>
  <si>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</si>
  <si>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</si>
  <si>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</si>
  <si>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</si>
  <si>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</si>
  <si>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</si>
  <si>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</si>
  <si>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</si>
  <si>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</si>
  <si>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</si>
  <si>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</si>
  <si>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</si>
  <si>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</si>
  <si>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</si>
  <si>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</si>
  <si>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</si>
  <si>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</si>
  <si>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</si>
  <si>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</si>
  <si>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</si>
  <si>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</si>
  <si>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</si>
  <si>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</si>
  <si>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</si>
  <si>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</si>
  <si>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</si>
  <si>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</si>
  <si>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</si>
  <si>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</si>
  <si>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</si>
  <si>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</si>
  <si>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</si>
  <si>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</si>
  <si>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</si>
  <si>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</si>
  <si>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</si>
  <si>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</si>
  <si>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</si>
  <si>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</si>
  <si>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</si>
  <si>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</si>
  <si>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</si>
  <si>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</si>
  <si>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</si>
  <si>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</si>
  <si>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</si>
  <si>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</si>
  <si>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</si>
  <si>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</si>
  <si>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gallon per US ton</t>
  </si>
  <si>
    <t>kilograms of jet fuel is 1 litre</t>
  </si>
  <si>
    <t>liters is 1 tonne (1,000 kilograms) of jet fuel</t>
  </si>
  <si>
    <t>gallon per metric ton (1 metric ton is 1.1 US ton)</t>
  </si>
  <si>
    <t>gallon per 1 tonne feedstock</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</si>
  <si>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</si>
  <si>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</si>
  <si>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</si>
  <si>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</si>
  <si>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</si>
  <si>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</si>
  <si>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</si>
  <si>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</si>
  <si>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</si>
  <si>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</si>
  <si>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</si>
  <si>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</si>
  <si>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</si>
  <si>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</si>
  <si>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Biomethane has an LHV of around 36 MJ/m3</t>
  </si>
  <si>
    <t>MJ/ft3</t>
  </si>
  <si>
    <t>EIA calculator</t>
  </si>
  <si>
    <t>cf biomethane</t>
  </si>
  <si>
    <t>MJ biomethane</t>
  </si>
  <si>
    <t>(1.093 MJ per cft)</t>
  </si>
  <si>
    <t>https://www.iea.org/reports/outlook-for-biogas-and-biomethane-prospects-for-organic-growth/an-introduction-to-biogas-and-biomethane</t>
  </si>
  <si>
    <t>ref</t>
  </si>
  <si>
    <t>unit</t>
  </si>
  <si>
    <t>value</t>
  </si>
  <si>
    <t>Capacity Factor (CPUC CSP biogas gen average capacity factor 2024-2035)</t>
  </si>
  <si>
    <t>MW Capacity</t>
  </si>
  <si>
    <t>MJ electricity from biomethane</t>
  </si>
  <si>
    <t>MWh electricity from biomethane</t>
  </si>
  <si>
    <t>(biomethane to electricity)</t>
  </si>
  <si>
    <t>MW per MCF of biomethane</t>
  </si>
  <si>
    <t>50% conversion efficiency (A simple cycle natural gas power plant efficiency rate tends to be the lower, ranging from 33% to 43%. On the other hand, a combined cycle power plant’s efficiency can reach upwards of 60% because it captures and uses the plant’s hot exhaust gases to spin a secondary turbine, which generates more electricity.)</t>
  </si>
  <si>
    <t>https://www.pcienergysolutions.com/2023/04/17/power-plant-efficiency-coal-natural-gas-nuclear-and-more/#:~:text=A%20simple%20cycle%20natural%20gas,turbine%2C%20which%20generates%20more%20electricity.</t>
  </si>
  <si>
    <t>MW of electric capacity per 1MCF (64% capacity factor and 50% conversion efficiency)</t>
  </si>
  <si>
    <t>`</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</si>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</sst>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00_);_(* \(#,##0.000\);_(* &quot;-&quot;??_);_(@_)"/>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9">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1" fontId="0" fillId="0" borderId="0" xfId="0" applyNumberForma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43" fontId="0" fillId="0" borderId="0" xfId="0" applyNumberFormat="1"/>
    <xf numFmtId="168"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pcienergysolutions.com/2023/04/17/power-plant-efficiency-coal-natural-gas-nuclear-and-more/" TargetMode="External"/><Relationship Id="rId1" Type="http://schemas.openxmlformats.org/officeDocument/2006/relationships/hyperlink" Target="https://www.iea.org/reports/outlook-for-biogas-and-biomethane-prospects-for-organic-growth/an-introduction-to-biogas-and-biometha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31" sqref="C31"/>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7">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7">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7">
        <v>24</v>
      </c>
      <c r="H10" s="10" t="s">
        <v>17</v>
      </c>
      <c r="I10" s="10">
        <v>82</v>
      </c>
    </row>
    <row r="11" spans="1:11" s="10" customFormat="1" x14ac:dyDescent="0.35">
      <c r="A11" s="9" t="s">
        <v>11</v>
      </c>
      <c r="B11" s="9" t="s">
        <v>12</v>
      </c>
      <c r="C11" s="10" t="s">
        <v>13</v>
      </c>
      <c r="D11" s="10" t="s">
        <v>23</v>
      </c>
      <c r="E11" s="10" t="s">
        <v>24</v>
      </c>
      <c r="F11" s="10" t="s">
        <v>16</v>
      </c>
      <c r="G11" s="47">
        <v>2.8</v>
      </c>
      <c r="H11" s="10" t="s">
        <v>17</v>
      </c>
      <c r="I11" s="10">
        <v>2.8</v>
      </c>
      <c r="J11" s="10" t="s">
        <v>25</v>
      </c>
    </row>
    <row r="12" spans="1:11" s="10" customFormat="1" x14ac:dyDescent="0.35">
      <c r="A12" s="9" t="s">
        <v>11</v>
      </c>
      <c r="B12" s="9" t="s">
        <v>19</v>
      </c>
      <c r="C12" s="10" t="s">
        <v>13</v>
      </c>
      <c r="D12" s="10" t="s">
        <v>23</v>
      </c>
      <c r="E12" s="10" t="s">
        <v>24</v>
      </c>
      <c r="F12" s="10" t="s">
        <v>16</v>
      </c>
      <c r="G12" s="48">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7">
        <v>0.8</v>
      </c>
      <c r="H13" s="10" t="s">
        <v>17</v>
      </c>
      <c r="I13" s="11">
        <v>0.8</v>
      </c>
    </row>
    <row r="14" spans="1:11" s="10" customFormat="1" x14ac:dyDescent="0.35">
      <c r="A14" s="9" t="s">
        <v>11</v>
      </c>
      <c r="B14" s="9" t="s">
        <v>12</v>
      </c>
      <c r="C14" s="10" t="s">
        <v>13</v>
      </c>
      <c r="D14" s="10" t="s">
        <v>14</v>
      </c>
      <c r="E14" s="10" t="s">
        <v>26</v>
      </c>
      <c r="F14" s="10" t="s">
        <v>16</v>
      </c>
      <c r="G14" s="47">
        <f>G17/0.8</f>
        <v>5.25</v>
      </c>
      <c r="H14" s="10" t="s">
        <v>17</v>
      </c>
      <c r="I14" s="11">
        <f>I17/0.8</f>
        <v>5.25</v>
      </c>
      <c r="J14" s="10" t="s">
        <v>18</v>
      </c>
    </row>
    <row r="15" spans="1:11" s="10" customFormat="1" x14ac:dyDescent="0.35">
      <c r="A15" s="9" t="s">
        <v>11</v>
      </c>
      <c r="B15" s="9" t="s">
        <v>19</v>
      </c>
      <c r="C15" s="10" t="s">
        <v>13</v>
      </c>
      <c r="D15" s="10" t="s">
        <v>14</v>
      </c>
      <c r="E15" s="10" t="s">
        <v>26</v>
      </c>
      <c r="F15" s="10" t="s">
        <v>16</v>
      </c>
      <c r="G15" s="47">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7">
        <v>123</v>
      </c>
      <c r="H16" s="10" t="s">
        <v>17</v>
      </c>
      <c r="I16" s="11">
        <f>G16</f>
        <v>123</v>
      </c>
    </row>
    <row r="17" spans="1:10" s="10" customFormat="1" x14ac:dyDescent="0.35">
      <c r="A17" s="9" t="s">
        <v>11</v>
      </c>
      <c r="B17" s="9" t="s">
        <v>12</v>
      </c>
      <c r="C17" s="10" t="s">
        <v>13</v>
      </c>
      <c r="D17" s="10" t="s">
        <v>23</v>
      </c>
      <c r="E17" s="10" t="s">
        <v>26</v>
      </c>
      <c r="F17" s="10" t="s">
        <v>16</v>
      </c>
      <c r="G17" s="47">
        <v>4.2</v>
      </c>
      <c r="H17" s="10" t="s">
        <v>17</v>
      </c>
      <c r="I17" s="10">
        <v>4.2</v>
      </c>
      <c r="J17" s="10" t="s">
        <v>27</v>
      </c>
    </row>
    <row r="18" spans="1:10" s="10" customFormat="1" x14ac:dyDescent="0.35">
      <c r="A18" s="9" t="s">
        <v>11</v>
      </c>
      <c r="B18" s="9" t="s">
        <v>19</v>
      </c>
      <c r="C18" s="10" t="s">
        <v>13</v>
      </c>
      <c r="D18" s="10" t="s">
        <v>23</v>
      </c>
      <c r="E18" s="10" t="s">
        <v>26</v>
      </c>
      <c r="F18" s="10" t="s">
        <v>16</v>
      </c>
      <c r="G18" s="48">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7">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5" x14ac:dyDescent="0.35"/>
  <cols>
    <col min="1" max="1" width="22.08203125" customWidth="1"/>
    <col min="2" max="2" width="31.83203125" bestFit="1" customWidth="1"/>
    <col min="3" max="3" width="21.58203125" bestFit="1" customWidth="1"/>
    <col min="4" max="4" width="22.5" customWidth="1"/>
    <col min="5" max="5" width="8.83203125" bestFit="1" customWidth="1"/>
  </cols>
  <sheetData>
    <row r="1" spans="1:26" x14ac:dyDescent="0.35">
      <c r="A1" t="s">
        <v>0</v>
      </c>
      <c r="B1" t="s">
        <v>150</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11</v>
      </c>
      <c r="B2" s="13" t="s">
        <v>151</v>
      </c>
      <c r="C2" t="s">
        <v>12</v>
      </c>
      <c r="D2" t="s">
        <v>114</v>
      </c>
      <c r="E2" t="s">
        <v>115</v>
      </c>
      <c r="F2" s="2"/>
      <c r="G2" s="2"/>
      <c r="H2" s="2"/>
      <c r="I2" s="2"/>
      <c r="J2" s="2"/>
      <c r="K2" s="2"/>
      <c r="L2" s="2"/>
      <c r="M2" s="2"/>
      <c r="N2" s="2"/>
      <c r="O2" s="2"/>
      <c r="P2" s="2"/>
      <c r="Q2" s="2"/>
      <c r="R2" s="2"/>
      <c r="S2" s="2"/>
      <c r="T2" s="2"/>
      <c r="U2" s="2"/>
      <c r="V2" s="2"/>
      <c r="W2" s="2"/>
      <c r="X2" s="2"/>
      <c r="Y2" s="2"/>
      <c r="Z2" s="2"/>
    </row>
    <row r="3" spans="1:26" x14ac:dyDescent="0.35">
      <c r="A3" t="s">
        <v>22</v>
      </c>
      <c r="B3" s="13" t="s">
        <v>152</v>
      </c>
      <c r="C3" t="s">
        <v>12</v>
      </c>
      <c r="D3" t="s">
        <v>114</v>
      </c>
      <c r="E3" t="s">
        <v>115</v>
      </c>
      <c r="F3" s="2"/>
      <c r="G3" s="2"/>
      <c r="H3" s="2"/>
      <c r="I3" s="2"/>
      <c r="J3" s="2"/>
      <c r="K3" s="2"/>
      <c r="L3" s="2"/>
      <c r="M3" s="2"/>
      <c r="N3" s="2"/>
      <c r="O3" s="2"/>
      <c r="P3" s="2"/>
      <c r="Q3" s="2"/>
      <c r="R3" s="2"/>
      <c r="S3" s="2"/>
      <c r="T3" s="2"/>
      <c r="U3" s="2"/>
      <c r="V3" s="2"/>
      <c r="W3" s="2"/>
      <c r="X3" s="2"/>
      <c r="Y3" s="2"/>
      <c r="Z3" s="2"/>
    </row>
    <row r="4" spans="1:26" x14ac:dyDescent="0.35">
      <c r="A4" t="s">
        <v>34</v>
      </c>
      <c r="B4" s="13" t="s">
        <v>153</v>
      </c>
      <c r="C4" t="s">
        <v>12</v>
      </c>
      <c r="D4" t="s">
        <v>114</v>
      </c>
      <c r="E4" t="s">
        <v>115</v>
      </c>
      <c r="F4" s="2"/>
      <c r="G4" s="2"/>
      <c r="H4" s="2"/>
      <c r="I4" s="2"/>
      <c r="J4" s="2"/>
      <c r="K4" s="2"/>
      <c r="L4" s="2"/>
      <c r="M4" s="2"/>
      <c r="N4" s="2"/>
      <c r="O4" s="2"/>
      <c r="P4" s="2"/>
      <c r="Q4" s="2"/>
      <c r="R4" s="2"/>
      <c r="S4" s="2"/>
      <c r="T4" s="2"/>
      <c r="U4" s="2"/>
      <c r="V4" s="2"/>
      <c r="W4" s="2"/>
      <c r="X4" s="2"/>
      <c r="Y4" s="2"/>
      <c r="Z4" s="2"/>
    </row>
    <row r="5" spans="1:26" x14ac:dyDescent="0.35">
      <c r="A5" t="s">
        <v>35</v>
      </c>
      <c r="B5" s="13" t="s">
        <v>154</v>
      </c>
      <c r="C5" t="s">
        <v>12</v>
      </c>
      <c r="D5" t="s">
        <v>114</v>
      </c>
      <c r="E5" t="s">
        <v>115</v>
      </c>
      <c r="F5" s="2"/>
      <c r="G5" s="2"/>
      <c r="H5" s="2"/>
      <c r="I5" s="2"/>
      <c r="J5" s="2"/>
      <c r="K5" s="2"/>
      <c r="L5" s="2"/>
      <c r="M5" s="2"/>
      <c r="N5" s="2"/>
      <c r="O5" s="2"/>
      <c r="P5" s="2"/>
      <c r="Q5" s="2"/>
      <c r="R5" s="2"/>
      <c r="S5" s="2"/>
      <c r="T5" s="2"/>
      <c r="U5" s="2"/>
      <c r="V5" s="2"/>
      <c r="W5" s="2"/>
      <c r="X5" s="2"/>
      <c r="Y5" s="2"/>
      <c r="Z5" s="2"/>
    </row>
    <row r="6" spans="1:26" x14ac:dyDescent="0.35">
      <c r="A6" t="s">
        <v>36</v>
      </c>
      <c r="B6" s="13" t="s">
        <v>155</v>
      </c>
      <c r="C6" t="s">
        <v>12</v>
      </c>
      <c r="D6" t="s">
        <v>114</v>
      </c>
      <c r="E6" t="s">
        <v>115</v>
      </c>
      <c r="F6" s="2"/>
      <c r="G6" s="2"/>
      <c r="H6" s="2"/>
      <c r="I6" s="2"/>
      <c r="J6" s="2"/>
      <c r="K6" s="2"/>
      <c r="L6" s="2"/>
      <c r="M6" s="2"/>
      <c r="N6" s="2"/>
      <c r="O6" s="2"/>
      <c r="P6" s="2"/>
      <c r="Q6" s="2"/>
      <c r="R6" s="2"/>
      <c r="S6" s="2"/>
      <c r="T6" s="2"/>
      <c r="U6" s="2"/>
      <c r="V6" s="2"/>
      <c r="W6" s="2"/>
      <c r="X6" s="2"/>
      <c r="Y6" s="2"/>
      <c r="Z6" s="2"/>
    </row>
    <row r="7" spans="1:26" x14ac:dyDescent="0.35">
      <c r="A7" t="s">
        <v>37</v>
      </c>
      <c r="B7" s="13" t="s">
        <v>155</v>
      </c>
      <c r="C7" t="s">
        <v>12</v>
      </c>
      <c r="D7" t="s">
        <v>114</v>
      </c>
      <c r="E7" t="s">
        <v>115</v>
      </c>
      <c r="F7" s="2"/>
      <c r="G7" s="2"/>
      <c r="H7" s="2"/>
      <c r="I7" s="2"/>
      <c r="J7" s="2"/>
      <c r="K7" s="2"/>
      <c r="L7" s="2"/>
      <c r="M7" s="2"/>
      <c r="N7" s="2"/>
      <c r="O7" s="2"/>
      <c r="P7" s="2"/>
      <c r="Q7" s="2"/>
      <c r="R7" s="2"/>
      <c r="S7" s="2"/>
      <c r="T7" s="2"/>
      <c r="U7" s="2"/>
      <c r="V7" s="2"/>
      <c r="W7" s="2"/>
      <c r="X7" s="2"/>
      <c r="Y7" s="2"/>
      <c r="Z7" s="2"/>
    </row>
    <row r="8" spans="1:26" x14ac:dyDescent="0.35">
      <c r="A8" t="s">
        <v>38</v>
      </c>
      <c r="B8" s="13" t="s">
        <v>156</v>
      </c>
      <c r="C8" t="s">
        <v>12</v>
      </c>
      <c r="D8" t="s">
        <v>114</v>
      </c>
      <c r="E8" t="s">
        <v>115</v>
      </c>
      <c r="F8" s="2"/>
      <c r="G8" s="2"/>
      <c r="H8" s="2"/>
      <c r="I8" s="2"/>
      <c r="J8" s="2"/>
      <c r="K8" s="2"/>
      <c r="L8" s="2"/>
      <c r="M8" s="2"/>
      <c r="N8" s="2"/>
      <c r="O8" s="2"/>
      <c r="P8" s="2"/>
      <c r="Q8" s="2"/>
      <c r="R8" s="2"/>
      <c r="S8" s="2"/>
      <c r="T8" s="2"/>
      <c r="U8" s="2"/>
      <c r="V8" s="2"/>
      <c r="W8" s="2"/>
      <c r="X8" s="2"/>
      <c r="Y8" s="2"/>
      <c r="Z8" s="2"/>
    </row>
    <row r="9" spans="1:26" x14ac:dyDescent="0.35">
      <c r="A9" t="s">
        <v>11</v>
      </c>
      <c r="B9" s="13" t="s">
        <v>157</v>
      </c>
      <c r="C9" t="s">
        <v>19</v>
      </c>
      <c r="D9" t="s">
        <v>119</v>
      </c>
      <c r="E9" t="s">
        <v>120</v>
      </c>
      <c r="F9" s="2"/>
      <c r="G9" s="2"/>
      <c r="H9" s="2"/>
      <c r="I9" s="2"/>
      <c r="J9" s="2"/>
      <c r="K9" s="2"/>
      <c r="L9" s="2"/>
      <c r="M9" s="2"/>
      <c r="N9" s="2"/>
      <c r="O9" s="2"/>
      <c r="P9" s="2"/>
      <c r="Q9" s="2"/>
      <c r="R9" s="2"/>
      <c r="S9" s="2"/>
      <c r="T9" s="2"/>
      <c r="U9" s="2"/>
      <c r="V9" s="2"/>
      <c r="W9" s="2"/>
      <c r="X9" s="2"/>
      <c r="Y9" s="2"/>
      <c r="Z9" s="2"/>
    </row>
    <row r="10" spans="1:26" x14ac:dyDescent="0.35">
      <c r="A10" t="s">
        <v>40</v>
      </c>
      <c r="B10" s="13" t="s">
        <v>158</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35">
      <c r="A11" t="s">
        <v>37</v>
      </c>
      <c r="B11" s="13" t="s">
        <v>159</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35">
      <c r="A12" t="s">
        <v>36</v>
      </c>
      <c r="B12" s="13" t="s">
        <v>159</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35">
      <c r="A13" t="s">
        <v>38</v>
      </c>
      <c r="B13" s="13" t="s">
        <v>160</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35">
      <c r="A14" t="s">
        <v>45</v>
      </c>
      <c r="B14" s="13" t="s">
        <v>161</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35">
      <c r="A15" t="s">
        <v>44</v>
      </c>
      <c r="B15" s="13" t="s">
        <v>161</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35">
      <c r="A16" t="s">
        <v>162</v>
      </c>
      <c r="B16" s="13" t="s">
        <v>163</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35">
      <c r="A17" t="s">
        <v>50</v>
      </c>
      <c r="B17" s="13" t="s">
        <v>163</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35">
      <c r="A18" t="s">
        <v>37</v>
      </c>
      <c r="B18" s="13" t="s">
        <v>164</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35">
      <c r="A19" t="s">
        <v>36</v>
      </c>
      <c r="B19" s="13" t="s">
        <v>164</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3" t="s">
        <v>165</v>
      </c>
      <c r="B1" s="33" t="s">
        <v>166</v>
      </c>
      <c r="C1" s="52" t="s">
        <v>0</v>
      </c>
      <c r="D1" s="52" t="s">
        <v>150</v>
      </c>
      <c r="E1" s="52" t="s">
        <v>167</v>
      </c>
      <c r="F1" t="s">
        <v>104</v>
      </c>
      <c r="G1" t="s">
        <v>105</v>
      </c>
    </row>
    <row r="2" spans="1:7" x14ac:dyDescent="0.35">
      <c r="A2" s="15" t="s">
        <v>11</v>
      </c>
      <c r="B2" s="51"/>
      <c r="C2" s="53" t="s">
        <v>11</v>
      </c>
      <c r="D2" s="53" t="s">
        <v>151</v>
      </c>
      <c r="E2" s="53" t="s">
        <v>12</v>
      </c>
      <c r="F2" t="s">
        <v>114</v>
      </c>
      <c r="G2" t="s">
        <v>115</v>
      </c>
    </row>
    <row r="3" spans="1:7" x14ac:dyDescent="0.35">
      <c r="A3" s="15" t="s">
        <v>22</v>
      </c>
      <c r="B3" s="51"/>
      <c r="C3" s="53" t="s">
        <v>22</v>
      </c>
      <c r="D3" s="53" t="s">
        <v>152</v>
      </c>
      <c r="E3" s="53" t="s">
        <v>12</v>
      </c>
      <c r="F3" t="s">
        <v>114</v>
      </c>
      <c r="G3" t="s">
        <v>115</v>
      </c>
    </row>
    <row r="4" spans="1:7" x14ac:dyDescent="0.35">
      <c r="A4" s="15" t="s">
        <v>34</v>
      </c>
      <c r="B4" s="51"/>
      <c r="C4" s="53" t="s">
        <v>34</v>
      </c>
      <c r="D4" s="53" t="s">
        <v>153</v>
      </c>
      <c r="E4" s="53" t="s">
        <v>12</v>
      </c>
      <c r="F4" t="s">
        <v>114</v>
      </c>
      <c r="G4" t="s">
        <v>115</v>
      </c>
    </row>
    <row r="5" spans="1:7" x14ac:dyDescent="0.35">
      <c r="A5" s="15" t="s">
        <v>35</v>
      </c>
      <c r="B5" s="51"/>
      <c r="C5" s="53" t="s">
        <v>35</v>
      </c>
      <c r="D5" s="53" t="s">
        <v>154</v>
      </c>
      <c r="E5" s="53" t="s">
        <v>12</v>
      </c>
      <c r="F5" t="s">
        <v>114</v>
      </c>
      <c r="G5" t="s">
        <v>115</v>
      </c>
    </row>
    <row r="6" spans="1:7" x14ac:dyDescent="0.35">
      <c r="A6" s="15" t="s">
        <v>145</v>
      </c>
      <c r="B6" s="15"/>
      <c r="C6" s="53" t="s">
        <v>36</v>
      </c>
      <c r="D6" s="53" t="s">
        <v>155</v>
      </c>
      <c r="E6" s="53" t="s">
        <v>12</v>
      </c>
      <c r="F6" t="s">
        <v>114</v>
      </c>
      <c r="G6" t="s">
        <v>115</v>
      </c>
    </row>
    <row r="7" spans="1:7" x14ac:dyDescent="0.35">
      <c r="A7" s="15" t="s">
        <v>145</v>
      </c>
      <c r="B7" s="15"/>
      <c r="C7" s="53" t="s">
        <v>37</v>
      </c>
      <c r="D7" s="53" t="s">
        <v>155</v>
      </c>
      <c r="E7" s="53" t="s">
        <v>12</v>
      </c>
      <c r="F7" t="s">
        <v>114</v>
      </c>
      <c r="G7" t="s">
        <v>115</v>
      </c>
    </row>
    <row r="8" spans="1:7" x14ac:dyDescent="0.35">
      <c r="A8" s="15" t="s">
        <v>38</v>
      </c>
      <c r="B8" s="17"/>
      <c r="C8" s="53" t="s">
        <v>38</v>
      </c>
      <c r="D8" s="53" t="s">
        <v>156</v>
      </c>
      <c r="E8" s="53" t="s">
        <v>12</v>
      </c>
      <c r="F8" t="s">
        <v>114</v>
      </c>
      <c r="G8" t="s">
        <v>115</v>
      </c>
    </row>
    <row r="9" spans="1:7" x14ac:dyDescent="0.35">
      <c r="A9" s="15" t="s">
        <v>11</v>
      </c>
      <c r="B9" s="15"/>
      <c r="C9" s="53" t="s">
        <v>11</v>
      </c>
      <c r="D9" s="53" t="s">
        <v>157</v>
      </c>
      <c r="E9" s="53" t="s">
        <v>19</v>
      </c>
      <c r="F9" t="s">
        <v>119</v>
      </c>
      <c r="G9" t="s">
        <v>120</v>
      </c>
    </row>
    <row r="10" spans="1:7" x14ac:dyDescent="0.35">
      <c r="A10" s="15" t="s">
        <v>58</v>
      </c>
      <c r="B10" s="15"/>
      <c r="C10" s="53" t="s">
        <v>40</v>
      </c>
      <c r="D10" s="53" t="s">
        <v>158</v>
      </c>
      <c r="E10" s="53" t="s">
        <v>19</v>
      </c>
      <c r="F10" t="s">
        <v>119</v>
      </c>
      <c r="G10" t="s">
        <v>120</v>
      </c>
    </row>
    <row r="11" spans="1:7" x14ac:dyDescent="0.35">
      <c r="A11" s="15" t="s">
        <v>145</v>
      </c>
      <c r="B11" s="15"/>
      <c r="C11" s="53" t="s">
        <v>37</v>
      </c>
      <c r="D11" s="53" t="s">
        <v>159</v>
      </c>
      <c r="E11" s="53" t="s">
        <v>19</v>
      </c>
      <c r="F11" t="s">
        <v>119</v>
      </c>
      <c r="G11" t="s">
        <v>120</v>
      </c>
    </row>
    <row r="12" spans="1:7" x14ac:dyDescent="0.35">
      <c r="A12" s="15" t="s">
        <v>145</v>
      </c>
      <c r="B12" s="15"/>
      <c r="C12" s="53" t="s">
        <v>36</v>
      </c>
      <c r="D12" s="53" t="s">
        <v>159</v>
      </c>
      <c r="E12" s="53" t="s">
        <v>19</v>
      </c>
      <c r="F12" t="s">
        <v>119</v>
      </c>
      <c r="G12" t="s">
        <v>120</v>
      </c>
    </row>
    <row r="13" spans="1:7" x14ac:dyDescent="0.35">
      <c r="A13" s="15" t="s">
        <v>38</v>
      </c>
      <c r="B13" s="15"/>
      <c r="C13" s="53" t="s">
        <v>38</v>
      </c>
      <c r="D13" s="53" t="s">
        <v>160</v>
      </c>
      <c r="E13" s="53" t="s">
        <v>19</v>
      </c>
      <c r="F13" t="s">
        <v>119</v>
      </c>
      <c r="G13" t="s">
        <v>120</v>
      </c>
    </row>
    <row r="14" spans="1:7" x14ac:dyDescent="0.35">
      <c r="A14" s="15" t="s">
        <v>145</v>
      </c>
      <c r="B14" s="15"/>
      <c r="C14" s="53" t="s">
        <v>45</v>
      </c>
      <c r="D14" s="53" t="s">
        <v>161</v>
      </c>
      <c r="E14" s="53" t="s">
        <v>38</v>
      </c>
      <c r="F14" t="s">
        <v>133</v>
      </c>
      <c r="G14" t="s">
        <v>59</v>
      </c>
    </row>
    <row r="15" spans="1:7" x14ac:dyDescent="0.35">
      <c r="A15" s="15" t="s">
        <v>145</v>
      </c>
      <c r="B15" s="15"/>
      <c r="C15" s="53" t="s">
        <v>44</v>
      </c>
      <c r="D15" s="53" t="s">
        <v>161</v>
      </c>
      <c r="E15" s="53" t="s">
        <v>38</v>
      </c>
      <c r="F15" t="s">
        <v>133</v>
      </c>
      <c r="G15" t="s">
        <v>59</v>
      </c>
    </row>
    <row r="16" spans="1:7" x14ac:dyDescent="0.35">
      <c r="A16" s="15" t="s">
        <v>168</v>
      </c>
      <c r="B16" s="15"/>
      <c r="C16" s="53" t="s">
        <v>162</v>
      </c>
      <c r="D16" s="53" t="s">
        <v>163</v>
      </c>
      <c r="E16" s="54" t="s">
        <v>48</v>
      </c>
      <c r="F16" t="s">
        <v>137</v>
      </c>
      <c r="G16" t="s">
        <v>138</v>
      </c>
    </row>
    <row r="17" spans="1:7" x14ac:dyDescent="0.35">
      <c r="A17" s="15" t="s">
        <v>168</v>
      </c>
      <c r="B17" s="15"/>
      <c r="C17" s="53" t="s">
        <v>50</v>
      </c>
      <c r="D17" s="53" t="s">
        <v>163</v>
      </c>
      <c r="E17" s="54" t="s">
        <v>48</v>
      </c>
      <c r="F17" t="s">
        <v>137</v>
      </c>
      <c r="G17" t="s">
        <v>138</v>
      </c>
    </row>
    <row r="18" spans="1:7" x14ac:dyDescent="0.35">
      <c r="A18" s="15" t="s">
        <v>145</v>
      </c>
      <c r="B18" s="15"/>
      <c r="C18" s="53" t="s">
        <v>37</v>
      </c>
      <c r="D18" s="53" t="s">
        <v>164</v>
      </c>
      <c r="E18" s="54" t="s">
        <v>48</v>
      </c>
      <c r="F18" t="s">
        <v>137</v>
      </c>
      <c r="G18" t="s">
        <v>138</v>
      </c>
    </row>
    <row r="19" spans="1:7" x14ac:dyDescent="0.35">
      <c r="A19" s="15" t="s">
        <v>145</v>
      </c>
      <c r="B19" s="15"/>
      <c r="C19" s="53" t="s">
        <v>36</v>
      </c>
      <c r="D19" s="53" t="s">
        <v>164</v>
      </c>
      <c r="E19" s="54" t="s">
        <v>48</v>
      </c>
      <c r="F19" t="s">
        <v>137</v>
      </c>
      <c r="G19" t="s">
        <v>138</v>
      </c>
    </row>
    <row r="23" spans="1:7" x14ac:dyDescent="0.35">
      <c r="A23" s="52" t="s">
        <v>167</v>
      </c>
      <c r="B23" s="33" t="s">
        <v>52</v>
      </c>
    </row>
    <row r="24" spans="1:7" x14ac:dyDescent="0.35">
      <c r="A24" s="53" t="s">
        <v>12</v>
      </c>
      <c r="B24" s="15" t="s">
        <v>63</v>
      </c>
    </row>
    <row r="25" spans="1:7" x14ac:dyDescent="0.35">
      <c r="A25" s="53" t="s">
        <v>19</v>
      </c>
      <c r="B25" s="15" t="s">
        <v>64</v>
      </c>
    </row>
    <row r="26" spans="1:7" x14ac:dyDescent="0.35">
      <c r="A26" s="53" t="s">
        <v>19</v>
      </c>
      <c r="B26" s="15" t="s">
        <v>68</v>
      </c>
    </row>
    <row r="27" spans="1:7" x14ac:dyDescent="0.35">
      <c r="A27" s="53" t="s">
        <v>38</v>
      </c>
      <c r="B27" s="15" t="s">
        <v>12</v>
      </c>
    </row>
    <row r="28" spans="1:7" x14ac:dyDescent="0.35">
      <c r="A28" s="53" t="s">
        <v>38</v>
      </c>
      <c r="B28" s="15" t="s">
        <v>19</v>
      </c>
    </row>
    <row r="29" spans="1:7" x14ac:dyDescent="0.35">
      <c r="A29" s="53" t="s">
        <v>38</v>
      </c>
      <c r="B29" s="15" t="s">
        <v>57</v>
      </c>
    </row>
    <row r="30" spans="1:7" x14ac:dyDescent="0.35">
      <c r="A30" s="53" t="s">
        <v>71</v>
      </c>
      <c r="B30" s="15" t="s">
        <v>70</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tabSelected="1" zoomScale="85" zoomScaleNormal="85" workbookViewId="0">
      <selection activeCell="B11" sqref="B11"/>
    </sheetView>
  </sheetViews>
  <sheetFormatPr defaultColWidth="11" defaultRowHeight="15.5" x14ac:dyDescent="0.35"/>
  <cols>
    <col min="1" max="1" width="21.75" bestFit="1" customWidth="1"/>
    <col min="2" max="2" width="21.08203125" customWidth="1"/>
  </cols>
  <sheetData>
    <row r="1" spans="1:23" x14ac:dyDescent="0.35">
      <c r="A1" t="s">
        <v>1</v>
      </c>
      <c r="B1" t="s">
        <v>169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68</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3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170</v>
      </c>
      <c r="C1" t="s">
        <v>171</v>
      </c>
      <c r="D1" t="s">
        <v>68</v>
      </c>
      <c r="E1" t="s">
        <v>172</v>
      </c>
      <c r="F1" t="s">
        <v>173</v>
      </c>
      <c r="G1" t="s">
        <v>174</v>
      </c>
      <c r="H1" t="s">
        <v>175</v>
      </c>
      <c r="I1" t="s">
        <v>74</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71</v>
      </c>
      <c r="C5" s="2">
        <v>1</v>
      </c>
    </row>
    <row r="6" spans="1:9" x14ac:dyDescent="0.35">
      <c r="A6" t="s">
        <v>176</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C21" sqref="C21"/>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5" t="s">
        <v>0</v>
      </c>
      <c r="B1" s="15" t="s">
        <v>1</v>
      </c>
      <c r="C1" s="15" t="s">
        <v>167</v>
      </c>
      <c r="D1" s="16" t="s">
        <v>169</v>
      </c>
      <c r="F1" s="15" t="s">
        <v>0</v>
      </c>
      <c r="G1" s="15" t="s">
        <v>1</v>
      </c>
      <c r="I1" t="s">
        <v>1</v>
      </c>
      <c r="J1" t="s">
        <v>169</v>
      </c>
      <c r="K1" t="s">
        <v>177</v>
      </c>
    </row>
    <row r="2" spans="1:11" x14ac:dyDescent="0.35">
      <c r="A2" s="15" t="s">
        <v>58</v>
      </c>
      <c r="B2" s="15" t="s">
        <v>19</v>
      </c>
      <c r="C2" s="15" t="s">
        <v>178</v>
      </c>
      <c r="D2" s="16"/>
      <c r="F2" s="15" t="s">
        <v>179</v>
      </c>
      <c r="G2" s="15" t="s">
        <v>180</v>
      </c>
      <c r="I2" s="7" t="s">
        <v>58</v>
      </c>
      <c r="J2" s="7" t="s">
        <v>181</v>
      </c>
      <c r="K2" s="7" t="s">
        <v>182</v>
      </c>
    </row>
    <row r="3" spans="1:11" x14ac:dyDescent="0.35">
      <c r="A3" s="15" t="s">
        <v>162</v>
      </c>
      <c r="B3" s="15" t="s">
        <v>71</v>
      </c>
      <c r="C3" s="15" t="s">
        <v>183</v>
      </c>
      <c r="D3" s="16"/>
      <c r="F3" s="15" t="s">
        <v>184</v>
      </c>
      <c r="G3" s="15" t="s">
        <v>180</v>
      </c>
      <c r="I3" s="7" t="s">
        <v>58</v>
      </c>
      <c r="J3" s="7" t="s">
        <v>185</v>
      </c>
      <c r="K3" s="7" t="s">
        <v>182</v>
      </c>
    </row>
    <row r="4" spans="1:11" x14ac:dyDescent="0.35">
      <c r="A4" s="15" t="s">
        <v>11</v>
      </c>
      <c r="B4" s="15" t="s">
        <v>12</v>
      </c>
      <c r="C4" s="15" t="s">
        <v>186</v>
      </c>
      <c r="D4" s="16"/>
      <c r="F4" s="15" t="s">
        <v>187</v>
      </c>
      <c r="G4" s="15" t="s">
        <v>180</v>
      </c>
      <c r="I4" t="s">
        <v>58</v>
      </c>
      <c r="J4" t="s">
        <v>188</v>
      </c>
      <c r="K4" t="s">
        <v>189</v>
      </c>
    </row>
    <row r="5" spans="1:11" x14ac:dyDescent="0.35">
      <c r="A5" s="15" t="s">
        <v>11</v>
      </c>
      <c r="B5" s="15" t="s">
        <v>19</v>
      </c>
      <c r="C5" s="15" t="s">
        <v>190</v>
      </c>
      <c r="D5" s="16"/>
      <c r="F5" s="15" t="s">
        <v>191</v>
      </c>
      <c r="G5" s="15" t="s">
        <v>180</v>
      </c>
      <c r="I5" s="7" t="s">
        <v>58</v>
      </c>
      <c r="J5" s="7" t="s">
        <v>74</v>
      </c>
      <c r="K5" s="7" t="s">
        <v>182</v>
      </c>
    </row>
    <row r="6" spans="1:11" x14ac:dyDescent="0.35">
      <c r="A6" s="15" t="s">
        <v>22</v>
      </c>
      <c r="B6" s="15" t="s">
        <v>12</v>
      </c>
      <c r="C6" s="15" t="s">
        <v>186</v>
      </c>
      <c r="D6" s="16"/>
      <c r="F6" s="17" t="s">
        <v>192</v>
      </c>
      <c r="G6" s="17" t="s">
        <v>193</v>
      </c>
      <c r="I6" s="7" t="s">
        <v>58</v>
      </c>
      <c r="J6" s="7" t="s">
        <v>194</v>
      </c>
      <c r="K6" s="7" t="s">
        <v>182</v>
      </c>
    </row>
    <row r="7" spans="1:11" x14ac:dyDescent="0.35">
      <c r="A7" s="15" t="s">
        <v>37</v>
      </c>
      <c r="B7" s="15"/>
      <c r="C7" s="15"/>
      <c r="D7" s="16"/>
      <c r="F7" s="15" t="s">
        <v>192</v>
      </c>
      <c r="G7" s="15" t="s">
        <v>19</v>
      </c>
      <c r="I7" t="s">
        <v>58</v>
      </c>
      <c r="J7" t="s">
        <v>35</v>
      </c>
      <c r="K7" t="s">
        <v>189</v>
      </c>
    </row>
    <row r="8" spans="1:11" x14ac:dyDescent="0.35">
      <c r="A8" s="15" t="s">
        <v>36</v>
      </c>
      <c r="B8" s="15"/>
      <c r="C8" s="15"/>
      <c r="D8" s="16"/>
      <c r="F8" s="17" t="s">
        <v>37</v>
      </c>
      <c r="G8" s="17" t="s">
        <v>193</v>
      </c>
      <c r="I8" t="s">
        <v>193</v>
      </c>
      <c r="J8" t="s">
        <v>181</v>
      </c>
      <c r="K8" t="s">
        <v>189</v>
      </c>
    </row>
    <row r="9" spans="1:11" x14ac:dyDescent="0.35">
      <c r="A9" s="15" t="s">
        <v>187</v>
      </c>
      <c r="B9" s="15" t="s">
        <v>180</v>
      </c>
      <c r="C9" s="15"/>
      <c r="D9" s="16"/>
      <c r="F9" s="15" t="s">
        <v>37</v>
      </c>
      <c r="G9" s="15" t="s">
        <v>19</v>
      </c>
      <c r="I9" t="s">
        <v>193</v>
      </c>
      <c r="J9" t="s">
        <v>185</v>
      </c>
      <c r="K9" t="s">
        <v>189</v>
      </c>
    </row>
    <row r="10" spans="1:11" x14ac:dyDescent="0.35">
      <c r="A10" s="15" t="s">
        <v>187</v>
      </c>
      <c r="B10" s="15" t="s">
        <v>195</v>
      </c>
      <c r="C10" s="15"/>
      <c r="D10" s="16"/>
      <c r="F10" s="17" t="s">
        <v>36</v>
      </c>
      <c r="G10" s="17" t="s">
        <v>193</v>
      </c>
      <c r="I10" t="s">
        <v>193</v>
      </c>
      <c r="J10" t="s">
        <v>188</v>
      </c>
      <c r="K10" t="s">
        <v>189</v>
      </c>
    </row>
    <row r="11" spans="1:11" x14ac:dyDescent="0.35">
      <c r="A11" s="15" t="s">
        <v>191</v>
      </c>
      <c r="B11" s="15" t="s">
        <v>180</v>
      </c>
      <c r="C11" s="15"/>
      <c r="D11" s="16"/>
      <c r="F11" s="15" t="s">
        <v>36</v>
      </c>
      <c r="G11" s="15" t="s">
        <v>19</v>
      </c>
      <c r="I11" t="s">
        <v>193</v>
      </c>
      <c r="J11" t="s">
        <v>74</v>
      </c>
      <c r="K11" t="s">
        <v>189</v>
      </c>
    </row>
    <row r="12" spans="1:11" x14ac:dyDescent="0.35">
      <c r="A12" s="15" t="s">
        <v>191</v>
      </c>
      <c r="B12" s="15" t="s">
        <v>195</v>
      </c>
      <c r="C12" s="15"/>
      <c r="D12" s="16"/>
      <c r="I12" t="s">
        <v>193</v>
      </c>
      <c r="J12" t="s">
        <v>194</v>
      </c>
      <c r="K12" t="s">
        <v>182</v>
      </c>
    </row>
    <row r="13" spans="1:11" x14ac:dyDescent="0.35">
      <c r="A13" s="15"/>
      <c r="B13" s="15"/>
      <c r="C13" s="15"/>
      <c r="D13" s="16"/>
      <c r="I13" t="s">
        <v>193</v>
      </c>
      <c r="J13" t="s">
        <v>35</v>
      </c>
      <c r="K13" t="s">
        <v>189</v>
      </c>
    </row>
    <row r="14" spans="1:11" x14ac:dyDescent="0.35">
      <c r="A14" s="15"/>
      <c r="B14" s="15"/>
      <c r="C14" s="15"/>
      <c r="D14" s="16"/>
      <c r="I14" s="7" t="s">
        <v>19</v>
      </c>
      <c r="J14" s="7" t="s">
        <v>181</v>
      </c>
      <c r="K14" s="7" t="s">
        <v>182</v>
      </c>
    </row>
    <row r="15" spans="1:11" x14ac:dyDescent="0.35">
      <c r="A15" s="18" t="s">
        <v>196</v>
      </c>
      <c r="B15" s="18" t="s">
        <v>197</v>
      </c>
      <c r="C15" s="18" t="s">
        <v>198</v>
      </c>
      <c r="D15" s="19" t="s">
        <v>199</v>
      </c>
      <c r="E15" s="20"/>
      <c r="F15" s="20"/>
      <c r="G15" s="20"/>
      <c r="H15" s="20"/>
      <c r="I15" t="s">
        <v>19</v>
      </c>
      <c r="J15" t="s">
        <v>188</v>
      </c>
      <c r="K15" t="s">
        <v>189</v>
      </c>
    </row>
    <row r="16" spans="1:11" ht="46.5" x14ac:dyDescent="0.35">
      <c r="A16" s="21" t="s">
        <v>179</v>
      </c>
      <c r="B16" s="21" t="s">
        <v>200</v>
      </c>
      <c r="C16" s="21" t="s">
        <v>38</v>
      </c>
      <c r="D16" s="22" t="s">
        <v>201</v>
      </c>
      <c r="I16" s="7" t="s">
        <v>19</v>
      </c>
      <c r="J16" s="7" t="s">
        <v>74</v>
      </c>
      <c r="K16" s="7" t="s">
        <v>202</v>
      </c>
    </row>
    <row r="17" spans="1:11" ht="62" x14ac:dyDescent="0.35">
      <c r="A17" s="21" t="s">
        <v>184</v>
      </c>
      <c r="B17" s="23" t="s">
        <v>203</v>
      </c>
      <c r="C17" s="23" t="s">
        <v>204</v>
      </c>
      <c r="D17" s="22" t="s">
        <v>205</v>
      </c>
      <c r="I17" s="7" t="s">
        <v>19</v>
      </c>
      <c r="J17" s="7" t="s">
        <v>194</v>
      </c>
      <c r="K17" s="7" t="s">
        <v>206</v>
      </c>
    </row>
    <row r="18" spans="1:11" ht="62" x14ac:dyDescent="0.35">
      <c r="A18" s="21" t="s">
        <v>187</v>
      </c>
      <c r="B18" s="23" t="s">
        <v>203</v>
      </c>
      <c r="C18" s="23" t="s">
        <v>204</v>
      </c>
      <c r="D18" s="22" t="s">
        <v>205</v>
      </c>
      <c r="I18" t="s">
        <v>19</v>
      </c>
      <c r="J18" t="s">
        <v>35</v>
      </c>
      <c r="K18" t="s">
        <v>207</v>
      </c>
    </row>
    <row r="19" spans="1:11" ht="62" x14ac:dyDescent="0.35">
      <c r="A19" s="21" t="s">
        <v>191</v>
      </c>
      <c r="B19" s="23" t="s">
        <v>203</v>
      </c>
      <c r="C19" s="23" t="s">
        <v>204</v>
      </c>
      <c r="D19" s="22" t="s">
        <v>205</v>
      </c>
    </row>
    <row r="20" spans="1:11" ht="77.5" x14ac:dyDescent="0.35">
      <c r="A20" s="24" t="s">
        <v>192</v>
      </c>
      <c r="B20" s="25" t="s">
        <v>208</v>
      </c>
      <c r="C20" s="25" t="s">
        <v>209</v>
      </c>
      <c r="D20" s="26" t="s">
        <v>210</v>
      </c>
    </row>
    <row r="21" spans="1:11" ht="77.5" x14ac:dyDescent="0.35">
      <c r="A21" s="24" t="s">
        <v>37</v>
      </c>
      <c r="B21" s="25" t="s">
        <v>208</v>
      </c>
      <c r="C21" s="25" t="s">
        <v>209</v>
      </c>
      <c r="D21" s="26" t="s">
        <v>210</v>
      </c>
    </row>
    <row r="22" spans="1:11" ht="77.5" x14ac:dyDescent="0.35">
      <c r="A22" s="24" t="s">
        <v>36</v>
      </c>
      <c r="B22" s="25" t="s">
        <v>208</v>
      </c>
      <c r="C22" s="25" t="s">
        <v>209</v>
      </c>
      <c r="D22" s="26" t="s">
        <v>210</v>
      </c>
    </row>
    <row r="30" spans="1:11" x14ac:dyDescent="0.35">
      <c r="A30" s="27" t="s">
        <v>211</v>
      </c>
    </row>
    <row r="31" spans="1:11" x14ac:dyDescent="0.35">
      <c r="A31" s="33" t="s">
        <v>0</v>
      </c>
      <c r="B31" s="33" t="s">
        <v>212</v>
      </c>
      <c r="C31" s="33" t="s">
        <v>213</v>
      </c>
      <c r="D31" t="s">
        <v>214</v>
      </c>
      <c r="E31" t="s">
        <v>215</v>
      </c>
    </row>
    <row r="32" spans="1:11" x14ac:dyDescent="0.35">
      <c r="A32" s="15" t="s">
        <v>58</v>
      </c>
      <c r="B32" s="15" t="s">
        <v>19</v>
      </c>
      <c r="C32" s="15"/>
    </row>
    <row r="33" spans="1:5" x14ac:dyDescent="0.35">
      <c r="A33" s="15" t="s">
        <v>162</v>
      </c>
      <c r="B33" s="15" t="s">
        <v>71</v>
      </c>
      <c r="C33" s="15"/>
    </row>
    <row r="34" spans="1:5" x14ac:dyDescent="0.35">
      <c r="A34" s="15" t="s">
        <v>50</v>
      </c>
      <c r="B34" s="15" t="s">
        <v>71</v>
      </c>
      <c r="C34" s="15"/>
    </row>
    <row r="35" spans="1:5" x14ac:dyDescent="0.35">
      <c r="A35" s="15" t="s">
        <v>11</v>
      </c>
      <c r="B35" s="15" t="s">
        <v>12</v>
      </c>
      <c r="C35" s="15" t="s">
        <v>216</v>
      </c>
    </row>
    <row r="36" spans="1:5" x14ac:dyDescent="0.35">
      <c r="A36" s="15" t="s">
        <v>22</v>
      </c>
      <c r="B36" s="15" t="s">
        <v>12</v>
      </c>
      <c r="C36" s="15"/>
    </row>
    <row r="37" spans="1:5" x14ac:dyDescent="0.35">
      <c r="A37" s="15" t="s">
        <v>217</v>
      </c>
      <c r="B37" s="15" t="s">
        <v>218</v>
      </c>
      <c r="C37" s="15"/>
    </row>
    <row r="38" spans="1:5" x14ac:dyDescent="0.35">
      <c r="A38" s="15" t="s">
        <v>35</v>
      </c>
      <c r="B38" s="15" t="s">
        <v>218</v>
      </c>
      <c r="C38" s="15"/>
    </row>
    <row r="39" spans="1:5" x14ac:dyDescent="0.35">
      <c r="A39" s="28" t="s">
        <v>37</v>
      </c>
      <c r="B39" s="28" t="s">
        <v>12</v>
      </c>
      <c r="C39" s="28" t="s">
        <v>19</v>
      </c>
      <c r="D39" t="s">
        <v>26</v>
      </c>
    </row>
    <row r="40" spans="1:5" x14ac:dyDescent="0.35">
      <c r="A40" s="28" t="s">
        <v>36</v>
      </c>
      <c r="B40" s="15" t="s">
        <v>12</v>
      </c>
      <c r="C40" s="28" t="s">
        <v>19</v>
      </c>
      <c r="D40" t="s">
        <v>26</v>
      </c>
    </row>
    <row r="41" spans="1:5" x14ac:dyDescent="0.35">
      <c r="A41" s="15" t="s">
        <v>187</v>
      </c>
      <c r="B41" s="15" t="s">
        <v>58</v>
      </c>
      <c r="C41" s="28" t="s">
        <v>219</v>
      </c>
      <c r="D41" t="s">
        <v>220</v>
      </c>
      <c r="E41" t="s">
        <v>221</v>
      </c>
    </row>
    <row r="42" spans="1:5" x14ac:dyDescent="0.35">
      <c r="A42" s="15" t="s">
        <v>191</v>
      </c>
      <c r="B42" s="15" t="s">
        <v>58</v>
      </c>
      <c r="C42" s="28" t="s">
        <v>219</v>
      </c>
      <c r="D42" t="s">
        <v>220</v>
      </c>
      <c r="E42" t="s">
        <v>221</v>
      </c>
    </row>
    <row r="45" spans="1:5" x14ac:dyDescent="0.35">
      <c r="A45" s="27" t="s">
        <v>222</v>
      </c>
    </row>
    <row r="46" spans="1:5" x14ac:dyDescent="0.35">
      <c r="A46" s="33" t="s">
        <v>1</v>
      </c>
      <c r="B46" s="34" t="s">
        <v>169</v>
      </c>
      <c r="C46" s="33" t="s">
        <v>223</v>
      </c>
    </row>
    <row r="47" spans="1:5" x14ac:dyDescent="0.35">
      <c r="A47" s="15" t="s">
        <v>19</v>
      </c>
      <c r="B47" s="16" t="s">
        <v>181</v>
      </c>
      <c r="C47" s="35" t="s">
        <v>224</v>
      </c>
    </row>
    <row r="48" spans="1:5" x14ac:dyDescent="0.35">
      <c r="A48" s="31" t="s">
        <v>19</v>
      </c>
      <c r="B48" s="32" t="s">
        <v>225</v>
      </c>
      <c r="C48" s="29" t="s">
        <v>226</v>
      </c>
      <c r="D48" t="s">
        <v>24</v>
      </c>
      <c r="E48" t="s">
        <v>227</v>
      </c>
    </row>
    <row r="49" spans="1:6" x14ac:dyDescent="0.35">
      <c r="A49" s="31" t="s">
        <v>19</v>
      </c>
      <c r="B49" s="32" t="s">
        <v>173</v>
      </c>
      <c r="C49" s="29" t="s">
        <v>58</v>
      </c>
      <c r="D49" t="s">
        <v>228</v>
      </c>
      <c r="E49" t="s">
        <v>229</v>
      </c>
    </row>
    <row r="50" spans="1:6" x14ac:dyDescent="0.35">
      <c r="A50" s="31" t="s">
        <v>19</v>
      </c>
      <c r="B50" s="32" t="s">
        <v>68</v>
      </c>
      <c r="C50" s="29" t="s">
        <v>230</v>
      </c>
      <c r="D50" t="s">
        <v>231</v>
      </c>
      <c r="E50" t="s">
        <v>232</v>
      </c>
      <c r="F50" s="36" t="s">
        <v>233</v>
      </c>
    </row>
    <row r="51" spans="1:6" x14ac:dyDescent="0.35">
      <c r="A51" s="28" t="s">
        <v>19</v>
      </c>
      <c r="B51" s="29" t="s">
        <v>194</v>
      </c>
      <c r="C51" s="28" t="s">
        <v>234</v>
      </c>
      <c r="D51" t="s">
        <v>24</v>
      </c>
      <c r="E51" t="s">
        <v>235</v>
      </c>
    </row>
    <row r="52" spans="1:6" x14ac:dyDescent="0.35">
      <c r="A52" s="28" t="s">
        <v>58</v>
      </c>
      <c r="B52" s="29" t="s">
        <v>181</v>
      </c>
      <c r="C52" s="28" t="s">
        <v>224</v>
      </c>
      <c r="D52" t="s">
        <v>26</v>
      </c>
      <c r="E52" t="s">
        <v>236</v>
      </c>
    </row>
    <row r="53" spans="1:6" x14ac:dyDescent="0.35">
      <c r="A53" s="15" t="s">
        <v>58</v>
      </c>
      <c r="B53" s="16" t="s">
        <v>74</v>
      </c>
      <c r="C53" s="35" t="s">
        <v>58</v>
      </c>
    </row>
    <row r="54" spans="1:6" x14ac:dyDescent="0.35">
      <c r="A54" s="28" t="s">
        <v>58</v>
      </c>
      <c r="B54" s="29" t="s">
        <v>194</v>
      </c>
      <c r="C54" s="28" t="s">
        <v>58</v>
      </c>
      <c r="D54" t="s">
        <v>26</v>
      </c>
      <c r="E54" t="s">
        <v>237</v>
      </c>
    </row>
    <row r="55" spans="1:6" x14ac:dyDescent="0.35">
      <c r="A55" s="28" t="s">
        <v>12</v>
      </c>
      <c r="B55" s="29" t="s">
        <v>181</v>
      </c>
      <c r="C55" s="28" t="s">
        <v>224</v>
      </c>
      <c r="D55" t="s">
        <v>24</v>
      </c>
      <c r="E55" t="s">
        <v>238</v>
      </c>
    </row>
    <row r="56" spans="1:6" x14ac:dyDescent="0.35">
      <c r="A56" s="15" t="s">
        <v>12</v>
      </c>
      <c r="B56" s="16" t="s">
        <v>239</v>
      </c>
      <c r="C56" s="35" t="s">
        <v>234</v>
      </c>
    </row>
    <row r="60" spans="1:6" x14ac:dyDescent="0.35">
      <c r="A60" s="27" t="s">
        <v>240</v>
      </c>
    </row>
    <row r="61" spans="1:6" x14ac:dyDescent="0.35">
      <c r="A61" s="28" t="s">
        <v>241</v>
      </c>
      <c r="D61" t="s">
        <v>24</v>
      </c>
      <c r="E61" t="s">
        <v>242</v>
      </c>
    </row>
    <row r="62" spans="1:6" x14ac:dyDescent="0.35">
      <c r="A62" s="30" t="s">
        <v>243</v>
      </c>
      <c r="D62" t="s">
        <v>26</v>
      </c>
    </row>
    <row r="63" spans="1:6" x14ac:dyDescent="0.35">
      <c r="A63" s="28" t="s">
        <v>244</v>
      </c>
      <c r="D63" t="s">
        <v>24</v>
      </c>
    </row>
    <row r="66" spans="1:4" x14ac:dyDescent="0.35">
      <c r="A66" s="27" t="s">
        <v>245</v>
      </c>
    </row>
    <row r="67" spans="1:4" x14ac:dyDescent="0.35">
      <c r="A67" s="28" t="s">
        <v>246</v>
      </c>
      <c r="D67" t="s">
        <v>228</v>
      </c>
    </row>
    <row r="68" spans="1:4" x14ac:dyDescent="0.35">
      <c r="A68" s="28" t="s">
        <v>247</v>
      </c>
      <c r="D68" t="s">
        <v>248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249</v>
      </c>
      <c r="B1" t="s">
        <v>58</v>
      </c>
      <c r="C1" t="s">
        <v>12</v>
      </c>
      <c r="D1" t="s">
        <v>19</v>
      </c>
      <c r="E1" t="s">
        <v>71</v>
      </c>
      <c r="F1" t="s">
        <v>176</v>
      </c>
    </row>
    <row r="2" spans="1:6" x14ac:dyDescent="0.35">
      <c r="A2" t="s">
        <v>250</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148</v>
      </c>
      <c r="B6" s="2">
        <v>1</v>
      </c>
      <c r="C6">
        <v>1</v>
      </c>
      <c r="D6">
        <v>1</v>
      </c>
    </row>
    <row r="7" spans="1:6" x14ac:dyDescent="0.35">
      <c r="A7" t="s">
        <v>251</v>
      </c>
      <c r="B7" s="2">
        <v>1</v>
      </c>
      <c r="C7">
        <v>1</v>
      </c>
      <c r="D7">
        <v>1</v>
      </c>
    </row>
    <row r="8" spans="1:6" x14ac:dyDescent="0.35">
      <c r="A8" t="s">
        <v>252</v>
      </c>
      <c r="C8">
        <v>1</v>
      </c>
      <c r="F8">
        <v>1</v>
      </c>
    </row>
    <row r="9" spans="1:6" x14ac:dyDescent="0.35">
      <c r="A9" t="s">
        <v>253</v>
      </c>
      <c r="C9">
        <v>1</v>
      </c>
      <c r="F9">
        <v>1</v>
      </c>
    </row>
    <row r="10" spans="1:6" x14ac:dyDescent="0.35">
      <c r="A10" t="s">
        <v>254</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55"/>
  <sheetViews>
    <sheetView workbookViewId="0">
      <selection activeCell="A7" sqref="A7:XFD9"/>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1" t="s">
        <v>11</v>
      </c>
      <c r="B3" s="1" t="s">
        <v>19</v>
      </c>
      <c r="C3" t="s">
        <v>30</v>
      </c>
      <c r="D3" t="s">
        <v>31</v>
      </c>
      <c r="E3" t="s">
        <v>15</v>
      </c>
      <c r="F3" t="s">
        <v>32</v>
      </c>
      <c r="G3" s="40">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293</v>
      </c>
      <c r="D6" t="s">
        <v>31</v>
      </c>
      <c r="E6" t="s">
        <v>15</v>
      </c>
      <c r="F6" t="s">
        <v>32</v>
      </c>
      <c r="G6">
        <v>0</v>
      </c>
    </row>
    <row r="7" spans="1:10" x14ac:dyDescent="0.35">
      <c r="A7" s="37" t="s">
        <v>36</v>
      </c>
      <c r="B7" s="1" t="s">
        <v>12</v>
      </c>
      <c r="C7" t="s">
        <v>30</v>
      </c>
      <c r="D7" t="s">
        <v>31</v>
      </c>
      <c r="E7" t="s">
        <v>15</v>
      </c>
      <c r="F7" t="s">
        <v>32</v>
      </c>
      <c r="G7">
        <v>0</v>
      </c>
    </row>
    <row r="8" spans="1:10" x14ac:dyDescent="0.35">
      <c r="A8" s="37" t="s">
        <v>37</v>
      </c>
      <c r="B8" s="1" t="s">
        <v>12</v>
      </c>
      <c r="C8" t="s">
        <v>30</v>
      </c>
      <c r="D8" t="s">
        <v>31</v>
      </c>
      <c r="E8" t="s">
        <v>15</v>
      </c>
      <c r="F8" t="s">
        <v>32</v>
      </c>
      <c r="G8">
        <v>0</v>
      </c>
    </row>
    <row r="9" spans="1:10" x14ac:dyDescent="0.35">
      <c r="A9" s="37" t="s">
        <v>38</v>
      </c>
      <c r="B9" s="1" t="s">
        <v>12</v>
      </c>
      <c r="C9" t="s">
        <v>30</v>
      </c>
      <c r="D9" s="50" t="s">
        <v>39</v>
      </c>
      <c r="E9" t="s">
        <v>15</v>
      </c>
      <c r="F9" t="s">
        <v>32</v>
      </c>
      <c r="G9" s="50">
        <v>0</v>
      </c>
    </row>
    <row r="10" spans="1:10" x14ac:dyDescent="0.35">
      <c r="A10" s="1" t="s">
        <v>58</v>
      </c>
      <c r="B10" s="1" t="s">
        <v>19</v>
      </c>
      <c r="C10" t="s">
        <v>30</v>
      </c>
      <c r="D10" t="s">
        <v>31</v>
      </c>
      <c r="E10" t="s">
        <v>15</v>
      </c>
      <c r="F10" t="s">
        <v>32</v>
      </c>
      <c r="G10">
        <v>73.400000000000006</v>
      </c>
      <c r="H10" t="s">
        <v>41</v>
      </c>
      <c r="I10" s="3" t="s">
        <v>21</v>
      </c>
    </row>
    <row r="11" spans="1:10" x14ac:dyDescent="0.35">
      <c r="A11" t="s">
        <v>37</v>
      </c>
      <c r="B11" t="s">
        <v>19</v>
      </c>
      <c r="C11" t="s">
        <v>30</v>
      </c>
      <c r="D11" t="s">
        <v>31</v>
      </c>
      <c r="E11" t="s">
        <v>15</v>
      </c>
      <c r="F11" t="s">
        <v>32</v>
      </c>
      <c r="G11">
        <v>10.5</v>
      </c>
      <c r="H11" t="s">
        <v>42</v>
      </c>
      <c r="I11" s="3" t="s">
        <v>21</v>
      </c>
      <c r="J11" t="s">
        <v>43</v>
      </c>
    </row>
    <row r="12" spans="1:10" x14ac:dyDescent="0.35">
      <c r="A12" t="s">
        <v>36</v>
      </c>
      <c r="B12" t="s">
        <v>19</v>
      </c>
      <c r="C12" t="s">
        <v>30</v>
      </c>
      <c r="D12" t="s">
        <v>31</v>
      </c>
      <c r="E12" t="s">
        <v>15</v>
      </c>
      <c r="F12" t="s">
        <v>32</v>
      </c>
      <c r="G12">
        <v>10.5</v>
      </c>
      <c r="H12" t="s">
        <v>42</v>
      </c>
      <c r="I12" s="3" t="s">
        <v>21</v>
      </c>
      <c r="J12" t="s">
        <v>43</v>
      </c>
    </row>
    <row r="13" spans="1:10" x14ac:dyDescent="0.35">
      <c r="A13" s="37" t="s">
        <v>38</v>
      </c>
      <c r="B13" t="s">
        <v>19</v>
      </c>
      <c r="C13" t="s">
        <v>30</v>
      </c>
      <c r="D13" s="50" t="s">
        <v>39</v>
      </c>
      <c r="E13" t="s">
        <v>15</v>
      </c>
      <c r="F13" t="s">
        <v>32</v>
      </c>
      <c r="G13">
        <v>99.48</v>
      </c>
      <c r="I13" s="3"/>
    </row>
    <row r="14" spans="1:10" x14ac:dyDescent="0.35">
      <c r="A14" s="37" t="s">
        <v>44</v>
      </c>
      <c r="B14" s="1" t="s">
        <v>38</v>
      </c>
      <c r="C14" t="s">
        <v>30</v>
      </c>
      <c r="D14" t="s">
        <v>31</v>
      </c>
      <c r="E14" t="s">
        <v>15</v>
      </c>
      <c r="F14" t="s">
        <v>32</v>
      </c>
      <c r="G14">
        <v>45</v>
      </c>
      <c r="I14" s="3"/>
    </row>
    <row r="15" spans="1:10" x14ac:dyDescent="0.35">
      <c r="A15" s="1" t="s">
        <v>45</v>
      </c>
      <c r="B15" s="1" t="s">
        <v>38</v>
      </c>
      <c r="C15" t="s">
        <v>30</v>
      </c>
      <c r="D15" t="s">
        <v>31</v>
      </c>
      <c r="E15" t="s">
        <v>15</v>
      </c>
      <c r="F15" t="s">
        <v>32</v>
      </c>
      <c r="G15">
        <v>-150</v>
      </c>
      <c r="H15" s="6" t="s">
        <v>46</v>
      </c>
    </row>
    <row r="16" spans="1:10" x14ac:dyDescent="0.35">
      <c r="A16" s="1" t="s">
        <v>47</v>
      </c>
      <c r="B16" s="1" t="s">
        <v>48</v>
      </c>
      <c r="C16" t="s">
        <v>30</v>
      </c>
      <c r="D16" t="s">
        <v>31</v>
      </c>
      <c r="E16" t="s">
        <v>15</v>
      </c>
      <c r="F16" t="s">
        <v>32</v>
      </c>
      <c r="G16">
        <v>70</v>
      </c>
      <c r="H16" t="s">
        <v>49</v>
      </c>
    </row>
    <row r="17" spans="1:9" x14ac:dyDescent="0.35">
      <c r="A17" s="1" t="s">
        <v>50</v>
      </c>
      <c r="B17" s="1" t="s">
        <v>48</v>
      </c>
      <c r="C17" t="s">
        <v>30</v>
      </c>
      <c r="D17" t="s">
        <v>31</v>
      </c>
      <c r="E17" t="s">
        <v>15</v>
      </c>
      <c r="F17" t="s">
        <v>32</v>
      </c>
      <c r="G17">
        <v>50</v>
      </c>
      <c r="H17" t="s">
        <v>49</v>
      </c>
    </row>
    <row r="18" spans="1:9" x14ac:dyDescent="0.35">
      <c r="A18" t="s">
        <v>37</v>
      </c>
      <c r="B18" s="1" t="s">
        <v>48</v>
      </c>
      <c r="C18" t="s">
        <v>30</v>
      </c>
      <c r="D18" t="s">
        <v>31</v>
      </c>
      <c r="E18" t="s">
        <v>15</v>
      </c>
      <c r="F18" t="s">
        <v>32</v>
      </c>
      <c r="G18">
        <v>7.7</v>
      </c>
      <c r="H18" t="s">
        <v>49</v>
      </c>
      <c r="I18" t="s">
        <v>51</v>
      </c>
    </row>
    <row r="19" spans="1:9" x14ac:dyDescent="0.35">
      <c r="A19" t="s">
        <v>36</v>
      </c>
      <c r="B19" s="1" t="s">
        <v>48</v>
      </c>
      <c r="C19" t="s">
        <v>30</v>
      </c>
      <c r="D19" t="s">
        <v>31</v>
      </c>
      <c r="E19" t="s">
        <v>15</v>
      </c>
      <c r="F19" t="s">
        <v>32</v>
      </c>
      <c r="G19">
        <v>8.3000000000000007</v>
      </c>
      <c r="H19" t="s">
        <v>49</v>
      </c>
      <c r="I19" t="s">
        <v>51</v>
      </c>
    </row>
    <row r="20" spans="1:9" x14ac:dyDescent="0.35">
      <c r="A20" t="s">
        <v>11</v>
      </c>
      <c r="B20" t="s">
        <v>12</v>
      </c>
      <c r="C20" t="s">
        <v>30</v>
      </c>
      <c r="D20" t="s">
        <v>31</v>
      </c>
      <c r="E20" t="s">
        <v>24</v>
      </c>
      <c r="F20" t="s">
        <v>32</v>
      </c>
      <c r="G20">
        <v>0</v>
      </c>
    </row>
    <row r="21" spans="1:9" x14ac:dyDescent="0.35">
      <c r="A21" t="s">
        <v>11</v>
      </c>
      <c r="B21" t="s">
        <v>19</v>
      </c>
      <c r="C21" t="s">
        <v>30</v>
      </c>
      <c r="D21" t="s">
        <v>31</v>
      </c>
      <c r="E21" t="s">
        <v>24</v>
      </c>
      <c r="F21" t="s">
        <v>32</v>
      </c>
      <c r="G21">
        <v>10.51</v>
      </c>
      <c r="H21" t="s">
        <v>33</v>
      </c>
      <c r="I21" s="3" t="s">
        <v>21</v>
      </c>
    </row>
    <row r="22" spans="1:9" x14ac:dyDescent="0.35">
      <c r="A22" t="s">
        <v>22</v>
      </c>
      <c r="B22" t="s">
        <v>12</v>
      </c>
      <c r="C22" t="s">
        <v>30</v>
      </c>
      <c r="D22" t="s">
        <v>31</v>
      </c>
      <c r="E22" t="s">
        <v>24</v>
      </c>
      <c r="F22" t="s">
        <v>32</v>
      </c>
      <c r="G22">
        <v>0</v>
      </c>
    </row>
    <row r="23" spans="1:9" x14ac:dyDescent="0.35">
      <c r="A23" s="1" t="s">
        <v>34</v>
      </c>
      <c r="B23" s="1" t="s">
        <v>12</v>
      </c>
      <c r="C23" t="s">
        <v>30</v>
      </c>
      <c r="D23" t="s">
        <v>31</v>
      </c>
      <c r="E23" t="s">
        <v>24</v>
      </c>
      <c r="F23" t="s">
        <v>32</v>
      </c>
      <c r="G23">
        <v>0</v>
      </c>
    </row>
    <row r="24" spans="1:9" x14ac:dyDescent="0.35">
      <c r="A24" s="1" t="s">
        <v>35</v>
      </c>
      <c r="B24" s="1" t="s">
        <v>12</v>
      </c>
      <c r="C24" t="s">
        <v>30</v>
      </c>
      <c r="D24" t="s">
        <v>31</v>
      </c>
      <c r="E24" t="s">
        <v>24</v>
      </c>
      <c r="F24" t="s">
        <v>32</v>
      </c>
      <c r="G24">
        <v>0</v>
      </c>
    </row>
    <row r="25" spans="1:9" x14ac:dyDescent="0.35">
      <c r="A25" s="37" t="s">
        <v>36</v>
      </c>
      <c r="B25" s="1" t="s">
        <v>12</v>
      </c>
      <c r="C25" t="s">
        <v>30</v>
      </c>
      <c r="D25" t="s">
        <v>31</v>
      </c>
      <c r="E25" t="s">
        <v>24</v>
      </c>
      <c r="F25" t="s">
        <v>32</v>
      </c>
      <c r="G25">
        <v>0</v>
      </c>
    </row>
    <row r="26" spans="1:9" x14ac:dyDescent="0.35">
      <c r="A26" s="37" t="s">
        <v>37</v>
      </c>
      <c r="B26" s="1" t="s">
        <v>12</v>
      </c>
      <c r="C26" t="s">
        <v>30</v>
      </c>
      <c r="D26" t="s">
        <v>31</v>
      </c>
      <c r="E26" t="s">
        <v>24</v>
      </c>
      <c r="F26" t="s">
        <v>32</v>
      </c>
    </row>
    <row r="27" spans="1:9" x14ac:dyDescent="0.35">
      <c r="A27" s="37" t="s">
        <v>38</v>
      </c>
      <c r="B27" s="1" t="s">
        <v>12</v>
      </c>
      <c r="C27" t="s">
        <v>30</v>
      </c>
      <c r="D27" s="50" t="s">
        <v>39</v>
      </c>
      <c r="E27" t="s">
        <v>24</v>
      </c>
      <c r="F27" t="s">
        <v>32</v>
      </c>
    </row>
    <row r="28" spans="1:9" x14ac:dyDescent="0.35">
      <c r="A28" s="1" t="s">
        <v>58</v>
      </c>
      <c r="B28" t="s">
        <v>19</v>
      </c>
      <c r="C28" t="s">
        <v>30</v>
      </c>
      <c r="D28" t="s">
        <v>31</v>
      </c>
      <c r="E28" t="s">
        <v>24</v>
      </c>
      <c r="F28" t="s">
        <v>32</v>
      </c>
      <c r="G28">
        <v>73.400000000000006</v>
      </c>
      <c r="H28" t="s">
        <v>41</v>
      </c>
      <c r="I28" s="3" t="s">
        <v>21</v>
      </c>
    </row>
    <row r="29" spans="1:9" x14ac:dyDescent="0.35">
      <c r="A29" t="s">
        <v>37</v>
      </c>
      <c r="B29" t="s">
        <v>19</v>
      </c>
      <c r="C29" t="s">
        <v>30</v>
      </c>
      <c r="D29" t="s">
        <v>31</v>
      </c>
      <c r="E29" t="s">
        <v>24</v>
      </c>
      <c r="F29" t="s">
        <v>32</v>
      </c>
      <c r="I29" s="3"/>
    </row>
    <row r="30" spans="1:9" x14ac:dyDescent="0.35">
      <c r="A30" s="37" t="s">
        <v>38</v>
      </c>
      <c r="B30" t="s">
        <v>19</v>
      </c>
      <c r="C30" t="s">
        <v>30</v>
      </c>
      <c r="D30" s="50" t="s">
        <v>39</v>
      </c>
      <c r="E30" t="s">
        <v>24</v>
      </c>
      <c r="F30" t="s">
        <v>32</v>
      </c>
      <c r="I30" s="3"/>
    </row>
    <row r="31" spans="1:9" x14ac:dyDescent="0.35">
      <c r="A31" t="s">
        <v>36</v>
      </c>
      <c r="B31" t="s">
        <v>19</v>
      </c>
      <c r="C31" t="s">
        <v>30</v>
      </c>
      <c r="D31" t="s">
        <v>31</v>
      </c>
      <c r="E31" t="s">
        <v>24</v>
      </c>
      <c r="F31" t="s">
        <v>32</v>
      </c>
      <c r="I31" s="3"/>
    </row>
    <row r="32" spans="1:9" x14ac:dyDescent="0.35">
      <c r="A32" s="37" t="s">
        <v>44</v>
      </c>
      <c r="B32" s="1" t="s">
        <v>38</v>
      </c>
      <c r="C32" t="s">
        <v>30</v>
      </c>
      <c r="D32" t="s">
        <v>31</v>
      </c>
      <c r="E32" t="s">
        <v>24</v>
      </c>
      <c r="F32" t="s">
        <v>32</v>
      </c>
      <c r="G32">
        <v>45</v>
      </c>
      <c r="H32" s="6" t="s">
        <v>46</v>
      </c>
      <c r="I32" s="3"/>
    </row>
    <row r="33" spans="1:9" x14ac:dyDescent="0.35">
      <c r="A33" t="s">
        <v>45</v>
      </c>
      <c r="B33" s="1" t="s">
        <v>38</v>
      </c>
      <c r="C33" t="s">
        <v>30</v>
      </c>
      <c r="D33" t="s">
        <v>31</v>
      </c>
      <c r="E33" t="s">
        <v>24</v>
      </c>
      <c r="F33" t="s">
        <v>32</v>
      </c>
      <c r="G33">
        <v>-132.5</v>
      </c>
      <c r="H33" s="6" t="s">
        <v>46</v>
      </c>
    </row>
    <row r="34" spans="1:9" x14ac:dyDescent="0.35">
      <c r="A34" t="s">
        <v>47</v>
      </c>
      <c r="B34" s="1" t="s">
        <v>48</v>
      </c>
      <c r="C34" t="s">
        <v>30</v>
      </c>
      <c r="D34" t="s">
        <v>31</v>
      </c>
      <c r="E34" t="s">
        <v>24</v>
      </c>
      <c r="F34" t="s">
        <v>32</v>
      </c>
      <c r="G34">
        <v>70</v>
      </c>
      <c r="H34" t="s">
        <v>49</v>
      </c>
    </row>
    <row r="35" spans="1:9" x14ac:dyDescent="0.35">
      <c r="A35" t="s">
        <v>50</v>
      </c>
      <c r="B35" s="1" t="s">
        <v>48</v>
      </c>
      <c r="C35" t="s">
        <v>30</v>
      </c>
      <c r="D35" t="s">
        <v>31</v>
      </c>
      <c r="E35" t="s">
        <v>24</v>
      </c>
      <c r="F35" t="s">
        <v>32</v>
      </c>
      <c r="G35">
        <v>50</v>
      </c>
      <c r="H35" t="s">
        <v>49</v>
      </c>
    </row>
    <row r="36" spans="1:9" x14ac:dyDescent="0.35">
      <c r="A36" t="s">
        <v>37</v>
      </c>
      <c r="B36" s="1" t="s">
        <v>48</v>
      </c>
      <c r="C36" t="s">
        <v>30</v>
      </c>
      <c r="D36" t="s">
        <v>31</v>
      </c>
      <c r="E36" t="s">
        <v>24</v>
      </c>
      <c r="F36" t="s">
        <v>32</v>
      </c>
    </row>
    <row r="37" spans="1:9" x14ac:dyDescent="0.35">
      <c r="A37" t="s">
        <v>36</v>
      </c>
      <c r="B37" s="1" t="s">
        <v>48</v>
      </c>
      <c r="C37" t="s">
        <v>30</v>
      </c>
      <c r="D37" t="s">
        <v>31</v>
      </c>
      <c r="E37" t="s">
        <v>24</v>
      </c>
      <c r="F37" t="s">
        <v>32</v>
      </c>
    </row>
    <row r="38" spans="1:9" x14ac:dyDescent="0.35">
      <c r="A38" t="s">
        <v>11</v>
      </c>
      <c r="B38" t="s">
        <v>12</v>
      </c>
      <c r="C38" t="s">
        <v>30</v>
      </c>
      <c r="D38" t="s">
        <v>31</v>
      </c>
      <c r="E38" t="s">
        <v>26</v>
      </c>
      <c r="F38" t="s">
        <v>32</v>
      </c>
      <c r="G38">
        <v>0</v>
      </c>
    </row>
    <row r="39" spans="1:9" x14ac:dyDescent="0.35">
      <c r="A39" t="s">
        <v>11</v>
      </c>
      <c r="B39" t="s">
        <v>19</v>
      </c>
      <c r="C39" t="s">
        <v>30</v>
      </c>
      <c r="D39" t="s">
        <v>31</v>
      </c>
      <c r="E39" t="s">
        <v>26</v>
      </c>
      <c r="F39" t="s">
        <v>32</v>
      </c>
      <c r="G39">
        <v>10.51</v>
      </c>
      <c r="H39" t="s">
        <v>33</v>
      </c>
      <c r="I39" s="3" t="s">
        <v>21</v>
      </c>
    </row>
    <row r="40" spans="1:9" x14ac:dyDescent="0.35">
      <c r="A40" t="s">
        <v>22</v>
      </c>
      <c r="B40" t="s">
        <v>12</v>
      </c>
      <c r="C40" t="s">
        <v>30</v>
      </c>
      <c r="D40" t="s">
        <v>31</v>
      </c>
      <c r="E40" t="s">
        <v>26</v>
      </c>
      <c r="F40" t="s">
        <v>32</v>
      </c>
      <c r="G40">
        <v>0</v>
      </c>
    </row>
    <row r="41" spans="1:9" x14ac:dyDescent="0.35">
      <c r="A41" s="1" t="s">
        <v>34</v>
      </c>
      <c r="B41" s="1" t="s">
        <v>12</v>
      </c>
      <c r="C41" t="s">
        <v>30</v>
      </c>
      <c r="D41" t="s">
        <v>31</v>
      </c>
      <c r="E41" t="s">
        <v>26</v>
      </c>
      <c r="F41" t="s">
        <v>32</v>
      </c>
      <c r="G41">
        <v>0</v>
      </c>
    </row>
    <row r="42" spans="1:9" x14ac:dyDescent="0.35">
      <c r="A42" s="1" t="s">
        <v>35</v>
      </c>
      <c r="B42" s="1" t="s">
        <v>12</v>
      </c>
      <c r="C42" t="s">
        <v>30</v>
      </c>
      <c r="D42" t="s">
        <v>31</v>
      </c>
      <c r="E42" t="s">
        <v>26</v>
      </c>
      <c r="F42" t="s">
        <v>32</v>
      </c>
      <c r="G42">
        <v>0</v>
      </c>
    </row>
    <row r="43" spans="1:9" x14ac:dyDescent="0.35">
      <c r="A43" s="37" t="s">
        <v>36</v>
      </c>
      <c r="B43" s="1" t="s">
        <v>12</v>
      </c>
      <c r="C43" t="s">
        <v>30</v>
      </c>
      <c r="D43" t="s">
        <v>31</v>
      </c>
      <c r="E43" t="s">
        <v>26</v>
      </c>
      <c r="F43" t="s">
        <v>32</v>
      </c>
      <c r="G43">
        <v>0</v>
      </c>
    </row>
    <row r="44" spans="1:9" x14ac:dyDescent="0.35">
      <c r="A44" s="37" t="s">
        <v>37</v>
      </c>
      <c r="B44" s="1" t="s">
        <v>12</v>
      </c>
      <c r="C44" t="s">
        <v>30</v>
      </c>
      <c r="D44" t="s">
        <v>31</v>
      </c>
      <c r="E44" t="s">
        <v>26</v>
      </c>
      <c r="F44" t="s">
        <v>32</v>
      </c>
    </row>
    <row r="45" spans="1:9" x14ac:dyDescent="0.35">
      <c r="A45" s="37" t="s">
        <v>38</v>
      </c>
      <c r="B45" s="1" t="s">
        <v>12</v>
      </c>
      <c r="C45" t="s">
        <v>30</v>
      </c>
      <c r="D45" s="50" t="s">
        <v>39</v>
      </c>
      <c r="E45" t="s">
        <v>26</v>
      </c>
      <c r="F45" t="s">
        <v>32</v>
      </c>
    </row>
    <row r="46" spans="1:9" x14ac:dyDescent="0.35">
      <c r="A46" s="1" t="s">
        <v>58</v>
      </c>
      <c r="B46" t="s">
        <v>19</v>
      </c>
      <c r="C46" t="s">
        <v>30</v>
      </c>
      <c r="D46" t="s">
        <v>31</v>
      </c>
      <c r="E46" t="s">
        <v>26</v>
      </c>
      <c r="F46" t="s">
        <v>32</v>
      </c>
      <c r="G46">
        <v>73.400000000000006</v>
      </c>
      <c r="H46" t="s">
        <v>41</v>
      </c>
      <c r="I46" s="3" t="s">
        <v>21</v>
      </c>
    </row>
    <row r="47" spans="1:9" x14ac:dyDescent="0.35">
      <c r="A47" t="s">
        <v>37</v>
      </c>
      <c r="B47" t="s">
        <v>19</v>
      </c>
      <c r="C47" t="s">
        <v>30</v>
      </c>
      <c r="D47" t="s">
        <v>31</v>
      </c>
      <c r="E47" t="s">
        <v>26</v>
      </c>
      <c r="F47" t="s">
        <v>32</v>
      </c>
      <c r="I47" s="3"/>
    </row>
    <row r="48" spans="1:9" x14ac:dyDescent="0.35">
      <c r="A48" s="37" t="s">
        <v>38</v>
      </c>
      <c r="B48" t="s">
        <v>19</v>
      </c>
      <c r="C48" t="s">
        <v>30</v>
      </c>
      <c r="D48" s="50" t="s">
        <v>39</v>
      </c>
      <c r="E48" t="s">
        <v>26</v>
      </c>
      <c r="F48" t="s">
        <v>32</v>
      </c>
      <c r="I48" s="3"/>
    </row>
    <row r="49" spans="1:9" x14ac:dyDescent="0.35">
      <c r="A49" t="s">
        <v>36</v>
      </c>
      <c r="B49" t="s">
        <v>19</v>
      </c>
      <c r="C49" t="s">
        <v>30</v>
      </c>
      <c r="D49" t="s">
        <v>31</v>
      </c>
      <c r="E49" t="s">
        <v>26</v>
      </c>
      <c r="F49" t="s">
        <v>32</v>
      </c>
      <c r="I49" s="3"/>
    </row>
    <row r="50" spans="1:9" x14ac:dyDescent="0.35">
      <c r="A50" s="37" t="s">
        <v>44</v>
      </c>
      <c r="B50" s="1" t="s">
        <v>38</v>
      </c>
      <c r="C50" t="s">
        <v>30</v>
      </c>
      <c r="D50" t="s">
        <v>31</v>
      </c>
      <c r="E50" t="s">
        <v>26</v>
      </c>
      <c r="F50" t="s">
        <v>32</v>
      </c>
      <c r="G50">
        <v>45</v>
      </c>
      <c r="H50" s="6" t="s">
        <v>46</v>
      </c>
      <c r="I50" s="3"/>
    </row>
    <row r="51" spans="1:9" x14ac:dyDescent="0.35">
      <c r="A51" t="s">
        <v>45</v>
      </c>
      <c r="B51" s="1" t="s">
        <v>38</v>
      </c>
      <c r="C51" t="s">
        <v>30</v>
      </c>
      <c r="D51" t="s">
        <v>31</v>
      </c>
      <c r="E51" t="s">
        <v>26</v>
      </c>
      <c r="F51" t="s">
        <v>32</v>
      </c>
      <c r="G51">
        <v>-328.8</v>
      </c>
      <c r="H51" s="6" t="s">
        <v>46</v>
      </c>
    </row>
    <row r="52" spans="1:9" x14ac:dyDescent="0.35">
      <c r="A52" t="s">
        <v>47</v>
      </c>
      <c r="B52" s="1" t="s">
        <v>48</v>
      </c>
      <c r="C52" t="s">
        <v>30</v>
      </c>
      <c r="D52" t="s">
        <v>31</v>
      </c>
      <c r="E52" t="s">
        <v>26</v>
      </c>
      <c r="F52" t="s">
        <v>32</v>
      </c>
      <c r="G52">
        <v>47.5</v>
      </c>
      <c r="H52" t="s">
        <v>49</v>
      </c>
    </row>
    <row r="53" spans="1:9" x14ac:dyDescent="0.35">
      <c r="A53" t="s">
        <v>50</v>
      </c>
      <c r="B53" s="1" t="s">
        <v>48</v>
      </c>
      <c r="C53" t="s">
        <v>30</v>
      </c>
      <c r="D53" t="s">
        <v>31</v>
      </c>
      <c r="E53" t="s">
        <v>26</v>
      </c>
      <c r="F53" t="s">
        <v>32</v>
      </c>
      <c r="G53">
        <v>32.799999999999997</v>
      </c>
      <c r="H53" t="s">
        <v>49</v>
      </c>
    </row>
    <row r="54" spans="1:9" x14ac:dyDescent="0.35">
      <c r="A54" t="s">
        <v>37</v>
      </c>
      <c r="B54" s="1" t="s">
        <v>48</v>
      </c>
      <c r="C54" t="s">
        <v>30</v>
      </c>
      <c r="D54" t="s">
        <v>31</v>
      </c>
      <c r="E54" t="s">
        <v>26</v>
      </c>
      <c r="F54" t="s">
        <v>32</v>
      </c>
    </row>
    <row r="55" spans="1:9" x14ac:dyDescent="0.35">
      <c r="A55" t="s">
        <v>36</v>
      </c>
      <c r="B55" s="1" t="s">
        <v>48</v>
      </c>
      <c r="C55" t="s">
        <v>30</v>
      </c>
      <c r="D55" t="s">
        <v>31</v>
      </c>
      <c r="E55" t="s">
        <v>26</v>
      </c>
      <c r="F55" t="s">
        <v>32</v>
      </c>
    </row>
  </sheetData>
  <autoFilter ref="A1:I55"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38</v>
      </c>
      <c r="B3" t="s">
        <v>12</v>
      </c>
      <c r="C3" t="s">
        <v>272</v>
      </c>
      <c r="D3" t="s">
        <v>61</v>
      </c>
      <c r="E3" s="2">
        <v>0.35</v>
      </c>
      <c r="F3" s="38" t="s">
        <v>271</v>
      </c>
    </row>
    <row r="4" spans="1:6" x14ac:dyDescent="0.35">
      <c r="A4" t="s">
        <v>38</v>
      </c>
      <c r="B4" t="s">
        <v>19</v>
      </c>
      <c r="C4" t="s">
        <v>272</v>
      </c>
      <c r="D4" t="s">
        <v>62</v>
      </c>
      <c r="E4" s="2">
        <v>1</v>
      </c>
      <c r="F4" s="56" t="s">
        <v>273</v>
      </c>
    </row>
    <row r="5" spans="1:6" x14ac:dyDescent="0.35">
      <c r="A5" t="s">
        <v>12</v>
      </c>
      <c r="B5" t="s">
        <v>175</v>
      </c>
      <c r="C5" t="s">
        <v>60</v>
      </c>
      <c r="D5" t="s">
        <v>61</v>
      </c>
      <c r="E5">
        <v>1</v>
      </c>
    </row>
    <row r="6" spans="1:6" x14ac:dyDescent="0.35">
      <c r="A6" t="s">
        <v>19</v>
      </c>
      <c r="B6" t="s">
        <v>170</v>
      </c>
      <c r="C6" t="s">
        <v>65</v>
      </c>
      <c r="D6" t="s">
        <v>66</v>
      </c>
      <c r="E6">
        <v>2.5</v>
      </c>
      <c r="F6" s="46" t="s">
        <v>67</v>
      </c>
    </row>
    <row r="7" spans="1:6" x14ac:dyDescent="0.35">
      <c r="A7" t="s">
        <v>19</v>
      </c>
      <c r="B7" t="s">
        <v>294</v>
      </c>
      <c r="C7" t="s">
        <v>68</v>
      </c>
      <c r="D7" t="s">
        <v>69</v>
      </c>
      <c r="E7">
        <v>1</v>
      </c>
    </row>
    <row r="8" spans="1:6" x14ac:dyDescent="0.3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A2" sqref="A2:B4"/>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3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35">
      <c r="A5" t="s">
        <v>12</v>
      </c>
      <c r="B5" t="s">
        <v>175</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35">
      <c r="A6" t="s">
        <v>19</v>
      </c>
      <c r="B6" s="13" t="s">
        <v>170</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13" t="s">
        <v>294</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3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A5" sqref="A5"/>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80</v>
      </c>
      <c r="L1" t="s">
        <v>81</v>
      </c>
    </row>
    <row r="2" spans="1:12" ht="14.25" customHeight="1" x14ac:dyDescent="0.35">
      <c r="A2" s="1" t="s">
        <v>11</v>
      </c>
      <c r="B2" s="1" t="s">
        <v>12</v>
      </c>
      <c r="C2" t="s">
        <v>82</v>
      </c>
      <c r="D2" t="s">
        <v>83</v>
      </c>
      <c r="E2" t="s">
        <v>84</v>
      </c>
    </row>
    <row r="3" spans="1:12" x14ac:dyDescent="0.35">
      <c r="A3" s="1" t="s">
        <v>11</v>
      </c>
      <c r="B3" s="1" t="s">
        <v>19</v>
      </c>
      <c r="C3" t="s">
        <v>82</v>
      </c>
      <c r="D3" t="s">
        <v>83</v>
      </c>
      <c r="E3" t="s">
        <v>84</v>
      </c>
      <c r="F3" s="8">
        <f>H3*1000/325851</f>
        <v>1.2582437985459612E-2</v>
      </c>
      <c r="G3" t="s">
        <v>85</v>
      </c>
      <c r="H3">
        <v>4.0999999999999996</v>
      </c>
      <c r="I3" t="s">
        <v>86</v>
      </c>
    </row>
    <row r="4" spans="1:12" x14ac:dyDescent="0.35">
      <c r="A4" s="1" t="s">
        <v>22</v>
      </c>
      <c r="B4" s="1" t="s">
        <v>12</v>
      </c>
      <c r="C4" t="s">
        <v>82</v>
      </c>
      <c r="D4" t="s">
        <v>83</v>
      </c>
      <c r="E4" t="s">
        <v>84</v>
      </c>
      <c r="F4" s="8"/>
    </row>
    <row r="5" spans="1:12" x14ac:dyDescent="0.35">
      <c r="A5" s="1" t="s">
        <v>34</v>
      </c>
      <c r="B5" s="1" t="s">
        <v>12</v>
      </c>
      <c r="C5" t="s">
        <v>82</v>
      </c>
      <c r="D5" t="s">
        <v>83</v>
      </c>
      <c r="E5" t="s">
        <v>84</v>
      </c>
      <c r="F5" s="8"/>
    </row>
    <row r="6" spans="1:12" x14ac:dyDescent="0.35">
      <c r="A6" s="1" t="s">
        <v>35</v>
      </c>
      <c r="B6" s="1" t="s">
        <v>12</v>
      </c>
      <c r="C6" t="s">
        <v>82</v>
      </c>
      <c r="D6" t="s">
        <v>83</v>
      </c>
      <c r="E6" t="s">
        <v>84</v>
      </c>
      <c r="F6" s="8"/>
    </row>
    <row r="7" spans="1:12" x14ac:dyDescent="0.35">
      <c r="A7" s="13" t="s">
        <v>36</v>
      </c>
      <c r="B7" s="1" t="s">
        <v>12</v>
      </c>
      <c r="C7" t="s">
        <v>82</v>
      </c>
      <c r="D7" t="s">
        <v>83</v>
      </c>
      <c r="E7" t="s">
        <v>84</v>
      </c>
      <c r="F7" s="8"/>
    </row>
    <row r="8" spans="1:12" x14ac:dyDescent="0.35">
      <c r="A8" s="13" t="s">
        <v>37</v>
      </c>
      <c r="B8" s="13" t="s">
        <v>12</v>
      </c>
      <c r="C8" t="s">
        <v>82</v>
      </c>
      <c r="D8" t="s">
        <v>83</v>
      </c>
      <c r="E8" t="s">
        <v>84</v>
      </c>
      <c r="F8" s="8"/>
    </row>
    <row r="9" spans="1:12" x14ac:dyDescent="0.35">
      <c r="A9" s="13" t="s">
        <v>38</v>
      </c>
      <c r="B9" s="13" t="s">
        <v>12</v>
      </c>
      <c r="C9" t="s">
        <v>82</v>
      </c>
      <c r="D9" t="s">
        <v>83</v>
      </c>
      <c r="E9" t="s">
        <v>84</v>
      </c>
      <c r="F9" s="8"/>
    </row>
    <row r="10" spans="1:12" x14ac:dyDescent="0.35">
      <c r="A10" s="1" t="s">
        <v>58</v>
      </c>
      <c r="B10" s="1" t="s">
        <v>19</v>
      </c>
      <c r="C10" t="s">
        <v>82</v>
      </c>
      <c r="D10" t="s">
        <v>83</v>
      </c>
      <c r="E10" t="s">
        <v>84</v>
      </c>
      <c r="F10" s="8">
        <f>H10*1000/325851</f>
        <v>8.5928844778748563E-3</v>
      </c>
      <c r="G10" t="s">
        <v>85</v>
      </c>
      <c r="H10">
        <v>2.8</v>
      </c>
      <c r="I10" t="s">
        <v>86</v>
      </c>
    </row>
    <row r="11" spans="1:12" x14ac:dyDescent="0.35">
      <c r="A11" t="s">
        <v>37</v>
      </c>
      <c r="B11" t="s">
        <v>19</v>
      </c>
      <c r="C11" t="s">
        <v>82</v>
      </c>
      <c r="D11" t="s">
        <v>83</v>
      </c>
      <c r="E11" t="s">
        <v>84</v>
      </c>
      <c r="F11" s="8">
        <f>H11*1000/325851</f>
        <v>1.2459682492918541E-2</v>
      </c>
      <c r="G11" t="s">
        <v>85</v>
      </c>
      <c r="H11">
        <v>4.0599999999999996</v>
      </c>
      <c r="I11" t="s">
        <v>86</v>
      </c>
    </row>
    <row r="12" spans="1:12" x14ac:dyDescent="0.35">
      <c r="A12" t="s">
        <v>36</v>
      </c>
      <c r="B12" t="s">
        <v>19</v>
      </c>
      <c r="C12" t="s">
        <v>82</v>
      </c>
      <c r="D12" t="s">
        <v>83</v>
      </c>
      <c r="E12" t="s">
        <v>84</v>
      </c>
      <c r="F12" s="8">
        <f>F11</f>
        <v>1.2459682492918541E-2</v>
      </c>
      <c r="G12" t="s">
        <v>85</v>
      </c>
      <c r="H12">
        <f>H11</f>
        <v>4.0599999999999996</v>
      </c>
      <c r="I12" t="s">
        <v>86</v>
      </c>
    </row>
    <row r="13" spans="1:12" x14ac:dyDescent="0.35">
      <c r="A13" s="13" t="s">
        <v>38</v>
      </c>
      <c r="B13" s="13" t="s">
        <v>19</v>
      </c>
      <c r="C13" t="s">
        <v>82</v>
      </c>
      <c r="D13" t="s">
        <v>83</v>
      </c>
      <c r="E13" t="s">
        <v>84</v>
      </c>
      <c r="F13" s="8"/>
    </row>
    <row r="14" spans="1:12" x14ac:dyDescent="0.35">
      <c r="A14" t="s">
        <v>45</v>
      </c>
      <c r="B14" t="s">
        <v>58</v>
      </c>
      <c r="C14" t="s">
        <v>82</v>
      </c>
      <c r="D14" t="s">
        <v>83</v>
      </c>
      <c r="E14" t="s">
        <v>84</v>
      </c>
    </row>
    <row r="15" spans="1:12" x14ac:dyDescent="0.35">
      <c r="A15" t="s">
        <v>44</v>
      </c>
      <c r="B15" t="s">
        <v>58</v>
      </c>
      <c r="C15" t="s">
        <v>82</v>
      </c>
      <c r="D15" t="s">
        <v>83</v>
      </c>
      <c r="E15" t="s">
        <v>84</v>
      </c>
    </row>
    <row r="16" spans="1:12" x14ac:dyDescent="0.35">
      <c r="A16" s="1" t="s">
        <v>47</v>
      </c>
      <c r="B16" s="1" t="s">
        <v>48</v>
      </c>
      <c r="C16" t="s">
        <v>82</v>
      </c>
      <c r="D16" t="s">
        <v>83</v>
      </c>
      <c r="E16" t="s">
        <v>84</v>
      </c>
    </row>
    <row r="17" spans="1:12" x14ac:dyDescent="0.35">
      <c r="A17" s="1" t="s">
        <v>50</v>
      </c>
      <c r="B17" s="1" t="s">
        <v>48</v>
      </c>
      <c r="C17" t="s">
        <v>82</v>
      </c>
      <c r="D17" t="s">
        <v>83</v>
      </c>
      <c r="E17" t="s">
        <v>84</v>
      </c>
    </row>
    <row r="18" spans="1:12" x14ac:dyDescent="0.35">
      <c r="A18" t="s">
        <v>37</v>
      </c>
      <c r="B18" s="1" t="s">
        <v>48</v>
      </c>
      <c r="C18" t="s">
        <v>82</v>
      </c>
      <c r="D18" t="s">
        <v>83</v>
      </c>
      <c r="E18" t="s">
        <v>84</v>
      </c>
    </row>
    <row r="19" spans="1:12" x14ac:dyDescent="0.35">
      <c r="A19" t="s">
        <v>36</v>
      </c>
      <c r="B19" s="1" t="s">
        <v>48</v>
      </c>
      <c r="C19" t="s">
        <v>82</v>
      </c>
      <c r="D19" t="s">
        <v>83</v>
      </c>
      <c r="E19" t="s">
        <v>84</v>
      </c>
    </row>
    <row r="20" spans="1:12" x14ac:dyDescent="0.35">
      <c r="A20" s="1" t="s">
        <v>11</v>
      </c>
      <c r="B20" s="1" t="s">
        <v>12</v>
      </c>
      <c r="C20" t="s">
        <v>82</v>
      </c>
      <c r="D20" t="s">
        <v>87</v>
      </c>
      <c r="E20" t="s">
        <v>84</v>
      </c>
      <c r="G20" t="s">
        <v>88</v>
      </c>
    </row>
    <row r="21" spans="1:12" x14ac:dyDescent="0.3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35">
      <c r="A22" s="1" t="s">
        <v>22</v>
      </c>
      <c r="B22" s="1" t="s">
        <v>12</v>
      </c>
      <c r="C22" t="s">
        <v>82</v>
      </c>
      <c r="D22" t="s">
        <v>87</v>
      </c>
      <c r="E22" t="s">
        <v>84</v>
      </c>
      <c r="F22" s="8"/>
      <c r="G22" t="s">
        <v>88</v>
      </c>
    </row>
    <row r="23" spans="1:12" x14ac:dyDescent="0.35">
      <c r="A23" s="1" t="s">
        <v>34</v>
      </c>
      <c r="B23" s="1" t="s">
        <v>12</v>
      </c>
      <c r="C23" t="s">
        <v>82</v>
      </c>
      <c r="D23" t="s">
        <v>87</v>
      </c>
      <c r="E23" t="s">
        <v>84</v>
      </c>
      <c r="F23" s="8"/>
    </row>
    <row r="24" spans="1:12" x14ac:dyDescent="0.35">
      <c r="A24" s="1" t="s">
        <v>35</v>
      </c>
      <c r="B24" s="1" t="s">
        <v>12</v>
      </c>
      <c r="C24" t="s">
        <v>82</v>
      </c>
      <c r="D24" t="s">
        <v>87</v>
      </c>
      <c r="E24" t="s">
        <v>84</v>
      </c>
      <c r="F24" s="8"/>
    </row>
    <row r="25" spans="1:12" x14ac:dyDescent="0.35">
      <c r="A25" s="13" t="s">
        <v>36</v>
      </c>
      <c r="B25" s="1" t="s">
        <v>12</v>
      </c>
      <c r="C25" t="s">
        <v>82</v>
      </c>
      <c r="D25" t="s">
        <v>87</v>
      </c>
      <c r="E25" t="s">
        <v>84</v>
      </c>
      <c r="F25" s="8"/>
    </row>
    <row r="26" spans="1:12" x14ac:dyDescent="0.35">
      <c r="A26" s="13" t="s">
        <v>37</v>
      </c>
      <c r="B26" s="13" t="s">
        <v>12</v>
      </c>
      <c r="C26" t="s">
        <v>82</v>
      </c>
      <c r="D26" t="s">
        <v>87</v>
      </c>
      <c r="E26" t="s">
        <v>84</v>
      </c>
      <c r="F26" s="8"/>
    </row>
    <row r="27" spans="1:12" x14ac:dyDescent="0.35">
      <c r="A27" s="13" t="s">
        <v>38</v>
      </c>
      <c r="B27" s="13" t="s">
        <v>12</v>
      </c>
      <c r="C27" t="s">
        <v>82</v>
      </c>
      <c r="D27" t="s">
        <v>87</v>
      </c>
      <c r="E27" t="s">
        <v>84</v>
      </c>
      <c r="F27" s="8"/>
    </row>
    <row r="28" spans="1:12" x14ac:dyDescent="0.35">
      <c r="A28" s="1" t="s">
        <v>58</v>
      </c>
      <c r="B28" s="1" t="s">
        <v>19</v>
      </c>
      <c r="C28" t="s">
        <v>82</v>
      </c>
      <c r="D28" t="s">
        <v>87</v>
      </c>
      <c r="E28" t="s">
        <v>84</v>
      </c>
      <c r="F28" s="8">
        <f>H28*1000/325851</f>
        <v>9.7958883047773362E-3</v>
      </c>
      <c r="G28" t="s">
        <v>85</v>
      </c>
      <c r="H28">
        <f>H10*1.14</f>
        <v>3.1919999999999997</v>
      </c>
      <c r="I28" t="s">
        <v>86</v>
      </c>
      <c r="K28">
        <v>1.1399999999999999</v>
      </c>
      <c r="L28" t="s">
        <v>90</v>
      </c>
    </row>
    <row r="29" spans="1:12" x14ac:dyDescent="0.35">
      <c r="A29" t="s">
        <v>37</v>
      </c>
      <c r="B29" t="s">
        <v>19</v>
      </c>
      <c r="C29" t="s">
        <v>82</v>
      </c>
      <c r="D29" t="s">
        <v>87</v>
      </c>
      <c r="E29" t="s">
        <v>84</v>
      </c>
      <c r="F29" s="8">
        <f>H29*1000/325851</f>
        <v>1.9935491988669667E-2</v>
      </c>
      <c r="G29" t="s">
        <v>85</v>
      </c>
      <c r="H29">
        <f>H11*1.6</f>
        <v>6.4959999999999996</v>
      </c>
      <c r="I29" t="s">
        <v>86</v>
      </c>
      <c r="K29">
        <v>1.6</v>
      </c>
      <c r="L29" t="s">
        <v>91</v>
      </c>
    </row>
    <row r="30" spans="1:12" x14ac:dyDescent="0.35">
      <c r="A30" t="s">
        <v>36</v>
      </c>
      <c r="B30" t="s">
        <v>19</v>
      </c>
      <c r="C30" t="s">
        <v>82</v>
      </c>
      <c r="D30" t="s">
        <v>87</v>
      </c>
      <c r="E30" t="s">
        <v>84</v>
      </c>
      <c r="F30" s="8">
        <f>F29</f>
        <v>1.9935491988669667E-2</v>
      </c>
      <c r="G30" t="s">
        <v>85</v>
      </c>
      <c r="H30">
        <f>H29</f>
        <v>6.4959999999999996</v>
      </c>
      <c r="I30" t="s">
        <v>86</v>
      </c>
    </row>
    <row r="31" spans="1:12" x14ac:dyDescent="0.35">
      <c r="A31" s="13" t="s">
        <v>38</v>
      </c>
      <c r="B31" s="13" t="s">
        <v>19</v>
      </c>
      <c r="C31" t="s">
        <v>82</v>
      </c>
      <c r="D31" t="s">
        <v>87</v>
      </c>
      <c r="E31" t="s">
        <v>84</v>
      </c>
      <c r="F31" s="8"/>
    </row>
    <row r="32" spans="1:12" x14ac:dyDescent="0.35">
      <c r="A32" t="s">
        <v>45</v>
      </c>
      <c r="B32" t="s">
        <v>38</v>
      </c>
      <c r="C32" t="s">
        <v>82</v>
      </c>
      <c r="D32" t="s">
        <v>87</v>
      </c>
      <c r="E32" t="s">
        <v>84</v>
      </c>
      <c r="G32" t="s">
        <v>88</v>
      </c>
    </row>
    <row r="33" spans="1:7" x14ac:dyDescent="0.35">
      <c r="A33" t="s">
        <v>44</v>
      </c>
      <c r="B33" t="s">
        <v>38</v>
      </c>
      <c r="C33" t="s">
        <v>82</v>
      </c>
      <c r="D33" t="s">
        <v>87</v>
      </c>
      <c r="E33" t="s">
        <v>84</v>
      </c>
      <c r="G33" t="s">
        <v>88</v>
      </c>
    </row>
    <row r="34" spans="1:7" x14ac:dyDescent="0.35">
      <c r="A34" s="1" t="s">
        <v>47</v>
      </c>
      <c r="B34" s="1" t="s">
        <v>48</v>
      </c>
      <c r="C34" t="s">
        <v>82</v>
      </c>
      <c r="D34" t="s">
        <v>87</v>
      </c>
      <c r="E34" t="s">
        <v>84</v>
      </c>
      <c r="G34" t="s">
        <v>88</v>
      </c>
    </row>
    <row r="35" spans="1:7" x14ac:dyDescent="0.35">
      <c r="A35" s="1" t="s">
        <v>50</v>
      </c>
      <c r="B35" s="1" t="s">
        <v>48</v>
      </c>
      <c r="C35" t="s">
        <v>82</v>
      </c>
      <c r="D35" t="s">
        <v>87</v>
      </c>
      <c r="E35" t="s">
        <v>84</v>
      </c>
      <c r="G35" t="s">
        <v>88</v>
      </c>
    </row>
    <row r="36" spans="1:7" x14ac:dyDescent="0.35">
      <c r="A36" t="s">
        <v>37</v>
      </c>
      <c r="B36" s="1" t="s">
        <v>48</v>
      </c>
      <c r="C36" t="s">
        <v>82</v>
      </c>
      <c r="D36" t="s">
        <v>87</v>
      </c>
      <c r="E36" t="s">
        <v>84</v>
      </c>
    </row>
    <row r="37" spans="1:7" x14ac:dyDescent="0.35">
      <c r="A37" t="s">
        <v>36</v>
      </c>
      <c r="B37" s="1" t="s">
        <v>48</v>
      </c>
      <c r="C37" t="s">
        <v>82</v>
      </c>
      <c r="D37" t="s">
        <v>87</v>
      </c>
      <c r="E37" t="s">
        <v>84</v>
      </c>
    </row>
    <row r="41" spans="1:7" x14ac:dyDescent="0.35">
      <c r="A41" s="1"/>
      <c r="B41" s="1"/>
    </row>
    <row r="42" spans="1:7" x14ac:dyDescent="0.35">
      <c r="A42" s="1"/>
      <c r="B42" s="1"/>
    </row>
    <row r="43" spans="1:7" x14ac:dyDescent="0.35">
      <c r="A43" s="1"/>
      <c r="B43" s="1"/>
    </row>
    <row r="44" spans="1:7" x14ac:dyDescent="0.35">
      <c r="A44" s="1"/>
      <c r="B44" s="1"/>
    </row>
    <row r="45" spans="1:7" x14ac:dyDescent="0.35">
      <c r="A45" s="1"/>
      <c r="B45" s="1"/>
    </row>
    <row r="46" spans="1:7" x14ac:dyDescent="0.35">
      <c r="A46" s="1"/>
      <c r="B46" s="1"/>
    </row>
    <row r="47" spans="1:7" x14ac:dyDescent="0.35">
      <c r="A47" s="1"/>
      <c r="B47" s="1"/>
    </row>
    <row r="48" spans="1:7" x14ac:dyDescent="0.3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92</v>
      </c>
      <c r="D2" t="s">
        <v>93</v>
      </c>
      <c r="E2" t="s">
        <v>94</v>
      </c>
      <c r="F2">
        <v>3.4599999999999999E-2</v>
      </c>
    </row>
    <row r="3" spans="1:10" x14ac:dyDescent="0.35">
      <c r="A3" s="49" t="s">
        <v>11</v>
      </c>
      <c r="B3" s="49" t="s">
        <v>19</v>
      </c>
      <c r="C3" t="s">
        <v>92</v>
      </c>
      <c r="D3" t="s">
        <v>93</v>
      </c>
      <c r="E3" t="s">
        <v>94</v>
      </c>
      <c r="F3">
        <v>3.4599999999999999E-2</v>
      </c>
      <c r="G3" s="13"/>
      <c r="I3" s="13" t="s">
        <v>95</v>
      </c>
    </row>
    <row r="4" spans="1:10" x14ac:dyDescent="0.35">
      <c r="A4" s="1" t="s">
        <v>22</v>
      </c>
      <c r="B4" s="1" t="s">
        <v>12</v>
      </c>
      <c r="C4" t="s">
        <v>92</v>
      </c>
      <c r="D4" t="s">
        <v>93</v>
      </c>
      <c r="E4" t="s">
        <v>94</v>
      </c>
      <c r="F4">
        <v>2.3599999999999999E-2</v>
      </c>
    </row>
    <row r="5" spans="1:10" x14ac:dyDescent="0.35">
      <c r="A5" s="1" t="s">
        <v>11</v>
      </c>
      <c r="B5" s="1" t="s">
        <v>12</v>
      </c>
      <c r="C5" t="s">
        <v>92</v>
      </c>
      <c r="D5" t="s">
        <v>96</v>
      </c>
      <c r="E5" t="s">
        <v>94</v>
      </c>
      <c r="F5">
        <v>2.8199999999999999E-2</v>
      </c>
    </row>
    <row r="6" spans="1:10" x14ac:dyDescent="0.35">
      <c r="A6" s="1" t="s">
        <v>11</v>
      </c>
      <c r="B6" s="1" t="s">
        <v>19</v>
      </c>
      <c r="C6" t="s">
        <v>92</v>
      </c>
      <c r="D6" t="s">
        <v>96</v>
      </c>
      <c r="E6" t="s">
        <v>94</v>
      </c>
      <c r="F6">
        <v>2.8199999999999999E-2</v>
      </c>
    </row>
    <row r="7" spans="1:10" x14ac:dyDescent="0.35">
      <c r="A7" s="1" t="s">
        <v>22</v>
      </c>
      <c r="B7" s="1" t="s">
        <v>12</v>
      </c>
      <c r="C7" t="s">
        <v>92</v>
      </c>
      <c r="D7" t="s">
        <v>96</v>
      </c>
      <c r="E7" t="s">
        <v>94</v>
      </c>
      <c r="F7">
        <v>4.0899999999999999E-2</v>
      </c>
    </row>
    <row r="8" spans="1:10" x14ac:dyDescent="0.35">
      <c r="A8" s="1" t="s">
        <v>11</v>
      </c>
      <c r="B8" s="1" t="s">
        <v>12</v>
      </c>
      <c r="C8" t="s">
        <v>92</v>
      </c>
      <c r="D8" t="s">
        <v>97</v>
      </c>
      <c r="E8" t="s">
        <v>94</v>
      </c>
      <c r="F8">
        <v>3.3399999999999999E-2</v>
      </c>
    </row>
    <row r="9" spans="1:10" x14ac:dyDescent="0.35">
      <c r="A9" s="1" t="s">
        <v>11</v>
      </c>
      <c r="B9" s="1" t="s">
        <v>19</v>
      </c>
      <c r="C9" t="s">
        <v>92</v>
      </c>
      <c r="D9" t="s">
        <v>97</v>
      </c>
      <c r="E9" t="s">
        <v>94</v>
      </c>
      <c r="F9">
        <v>3.3399999999999999E-2</v>
      </c>
    </row>
    <row r="10" spans="1:10" x14ac:dyDescent="0.35">
      <c r="A10" s="1" t="s">
        <v>22</v>
      </c>
      <c r="B10" s="1" t="s">
        <v>12</v>
      </c>
      <c r="C10" t="s">
        <v>92</v>
      </c>
      <c r="D10" t="s">
        <v>97</v>
      </c>
      <c r="E10" t="s">
        <v>94</v>
      </c>
      <c r="F10">
        <v>0.02</v>
      </c>
    </row>
    <row r="11" spans="1:10" x14ac:dyDescent="0.35">
      <c r="A11" s="1" t="s">
        <v>11</v>
      </c>
      <c r="B11" s="1" t="s">
        <v>12</v>
      </c>
      <c r="C11" t="s">
        <v>92</v>
      </c>
      <c r="D11" t="s">
        <v>98</v>
      </c>
      <c r="E11" t="s">
        <v>94</v>
      </c>
      <c r="F11">
        <v>5.62E-3</v>
      </c>
    </row>
    <row r="12" spans="1:10" x14ac:dyDescent="0.35">
      <c r="A12" s="1" t="s">
        <v>11</v>
      </c>
      <c r="B12" s="1" t="s">
        <v>19</v>
      </c>
      <c r="C12" t="s">
        <v>92</v>
      </c>
      <c r="D12" t="s">
        <v>98</v>
      </c>
      <c r="E12" t="s">
        <v>94</v>
      </c>
      <c r="F12">
        <v>5.62E-3</v>
      </c>
    </row>
    <row r="13" spans="1:10" x14ac:dyDescent="0.3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99</v>
      </c>
      <c r="C1" t="s">
        <v>100</v>
      </c>
      <c r="D1" t="s">
        <v>56</v>
      </c>
      <c r="E1" t="s">
        <v>9</v>
      </c>
    </row>
    <row r="2" spans="1:5" x14ac:dyDescent="0.35">
      <c r="A2" t="s">
        <v>12</v>
      </c>
      <c r="B2">
        <v>83.81</v>
      </c>
      <c r="C2" t="s">
        <v>101</v>
      </c>
      <c r="D2" s="38" t="s">
        <v>102</v>
      </c>
      <c r="E2" s="13" t="s">
        <v>103</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H1" activePane="topRight" state="frozen"/>
      <selection pane="topRight" activeCell="K20" sqref="K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104</v>
      </c>
      <c r="D1" t="s">
        <v>105</v>
      </c>
      <c r="E1" t="s">
        <v>106</v>
      </c>
      <c r="F1" t="s">
        <v>107</v>
      </c>
      <c r="G1" t="s">
        <v>108</v>
      </c>
      <c r="H1" t="s">
        <v>100</v>
      </c>
      <c r="I1" t="s">
        <v>109</v>
      </c>
      <c r="J1" t="s">
        <v>110</v>
      </c>
      <c r="K1" t="s">
        <v>111</v>
      </c>
      <c r="L1" t="s">
        <v>112</v>
      </c>
      <c r="M1" t="s">
        <v>263</v>
      </c>
      <c r="N1" t="s">
        <v>264</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114</v>
      </c>
      <c r="D2" t="s">
        <v>115</v>
      </c>
      <c r="E2" s="5">
        <f>G2*1000000000000</f>
        <v>3599.8225679871703</v>
      </c>
      <c r="F2" t="s">
        <v>116</v>
      </c>
      <c r="G2" s="39">
        <v>3.5998225679871703E-9</v>
      </c>
      <c r="H2" t="s">
        <v>117</v>
      </c>
      <c r="P2" s="41"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119</v>
      </c>
      <c r="D3" t="s">
        <v>120</v>
      </c>
      <c r="E3" s="5">
        <f t="shared" ref="E3:E17" si="0">G3*1000000000000</f>
        <v>119999.99999999999</v>
      </c>
      <c r="F3" t="s">
        <v>121</v>
      </c>
      <c r="G3" s="7">
        <v>1.1999999999999999E-7</v>
      </c>
      <c r="H3" t="s">
        <v>122</v>
      </c>
      <c r="I3" s="43">
        <v>0.64900000000000002</v>
      </c>
      <c r="J3">
        <v>51.3</v>
      </c>
      <c r="K3" s="43" t="s">
        <v>123</v>
      </c>
      <c r="L3" s="44" t="s">
        <v>124</v>
      </c>
      <c r="O3" t="s">
        <v>125</v>
      </c>
    </row>
    <row r="4" spans="1:37" x14ac:dyDescent="0.35">
      <c r="A4" t="s">
        <v>22</v>
      </c>
      <c r="B4" t="s">
        <v>12</v>
      </c>
      <c r="C4" t="s">
        <v>114</v>
      </c>
      <c r="D4" t="s">
        <v>115</v>
      </c>
      <c r="E4" s="5">
        <f t="shared" si="0"/>
        <v>3599.8225679871703</v>
      </c>
      <c r="F4" t="s">
        <v>116</v>
      </c>
      <c r="G4" s="39">
        <v>3.5998225679871703E-9</v>
      </c>
      <c r="H4" t="s">
        <v>117</v>
      </c>
      <c r="P4" s="41"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114</v>
      </c>
      <c r="D5" t="s">
        <v>115</v>
      </c>
      <c r="E5" s="5">
        <f t="shared" si="0"/>
        <v>3599.8225679871703</v>
      </c>
      <c r="F5" t="s">
        <v>116</v>
      </c>
      <c r="G5" s="39">
        <v>3.5998225679871703E-9</v>
      </c>
      <c r="H5" t="s">
        <v>117</v>
      </c>
      <c r="P5" s="41"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114</v>
      </c>
      <c r="D6" t="s">
        <v>115</v>
      </c>
      <c r="E6" s="5">
        <f t="shared" si="0"/>
        <v>3599.8225679871703</v>
      </c>
      <c r="F6" t="s">
        <v>116</v>
      </c>
      <c r="G6" s="39">
        <v>3.5998225679871703E-9</v>
      </c>
      <c r="H6" t="s">
        <v>117</v>
      </c>
      <c r="P6" s="41"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114</v>
      </c>
      <c r="D7" t="s">
        <v>115</v>
      </c>
      <c r="E7" s="5">
        <f>G7*1000000000000</f>
        <v>3599.8225679871703</v>
      </c>
      <c r="F7" t="s">
        <v>116</v>
      </c>
      <c r="G7" s="39">
        <v>3.5998225679871703E-9</v>
      </c>
      <c r="H7" t="s">
        <v>117</v>
      </c>
      <c r="I7" s="42">
        <v>0.25</v>
      </c>
      <c r="J7" s="12"/>
      <c r="K7" s="42"/>
      <c r="L7" s="42"/>
      <c r="M7">
        <v>19800</v>
      </c>
      <c r="N7" t="s">
        <v>126</v>
      </c>
      <c r="O7" t="s">
        <v>127</v>
      </c>
      <c r="P7" s="41"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114</v>
      </c>
      <c r="D8" t="s">
        <v>115</v>
      </c>
      <c r="E8" s="5">
        <f t="shared" ref="E8:E9" si="1">G8*1000000000000</f>
        <v>3599.8225679871703</v>
      </c>
      <c r="F8" t="s">
        <v>116</v>
      </c>
      <c r="G8" s="39">
        <v>3.5998225679871703E-9</v>
      </c>
      <c r="H8" t="s">
        <v>117</v>
      </c>
      <c r="I8" s="42"/>
      <c r="J8" s="12"/>
      <c r="K8" s="42"/>
      <c r="L8" s="42"/>
      <c r="P8" s="41"/>
      <c r="Q8" s="5"/>
      <c r="R8" s="5"/>
      <c r="S8" s="5"/>
      <c r="T8" s="5"/>
      <c r="U8" s="5"/>
      <c r="V8" s="5"/>
      <c r="W8" s="5"/>
      <c r="X8" s="5"/>
      <c r="Y8" s="5"/>
      <c r="Z8" s="5"/>
      <c r="AA8" s="5"/>
      <c r="AB8" s="5"/>
      <c r="AC8" s="5"/>
      <c r="AD8" s="5"/>
      <c r="AE8" s="5"/>
      <c r="AF8" s="5"/>
      <c r="AG8" s="5"/>
      <c r="AH8" s="5"/>
      <c r="AI8" s="5"/>
      <c r="AJ8" s="5"/>
      <c r="AK8" s="5"/>
    </row>
    <row r="9" spans="1:37" x14ac:dyDescent="0.35">
      <c r="A9" t="s">
        <v>38</v>
      </c>
      <c r="B9" t="s">
        <v>12</v>
      </c>
      <c r="C9" t="s">
        <v>114</v>
      </c>
      <c r="D9" t="s">
        <v>115</v>
      </c>
      <c r="E9" s="5">
        <f t="shared" si="1"/>
        <v>3599.8225679871703</v>
      </c>
      <c r="F9" t="s">
        <v>116</v>
      </c>
      <c r="G9" s="39">
        <v>3.5998225679871703E-9</v>
      </c>
      <c r="H9" t="s">
        <v>117</v>
      </c>
      <c r="I9" s="42"/>
      <c r="J9" s="12">
        <v>2.5000000000000001E-2</v>
      </c>
      <c r="K9" s="42" t="s">
        <v>292</v>
      </c>
      <c r="L9" s="42"/>
      <c r="P9" s="41"/>
      <c r="Q9" s="5"/>
      <c r="R9" s="5"/>
      <c r="S9" s="5"/>
      <c r="T9" s="5"/>
      <c r="U9" s="5"/>
      <c r="V9" s="5"/>
      <c r="W9" s="5"/>
      <c r="X9" s="5"/>
      <c r="Y9" s="5"/>
      <c r="Z9" s="5"/>
      <c r="AA9" s="5"/>
      <c r="AB9" s="5"/>
      <c r="AC9" s="5"/>
      <c r="AD9" s="5"/>
      <c r="AE9" s="5"/>
      <c r="AF9" s="5"/>
      <c r="AG9" s="5"/>
      <c r="AH9" s="5"/>
      <c r="AI9" s="5"/>
      <c r="AJ9" s="5"/>
      <c r="AK9" s="5"/>
    </row>
    <row r="10" spans="1:37" x14ac:dyDescent="0.35">
      <c r="A10" t="s">
        <v>40</v>
      </c>
      <c r="B10" t="s">
        <v>19</v>
      </c>
      <c r="C10" t="s">
        <v>119</v>
      </c>
      <c r="D10" t="s">
        <v>120</v>
      </c>
      <c r="E10" s="5">
        <f t="shared" si="0"/>
        <v>119999.99999999999</v>
      </c>
      <c r="F10" t="s">
        <v>121</v>
      </c>
      <c r="G10">
        <v>1.1999999999999999E-7</v>
      </c>
      <c r="H10" t="s">
        <v>122</v>
      </c>
      <c r="I10" s="42">
        <v>0.72</v>
      </c>
      <c r="J10">
        <v>0.16700000000000001</v>
      </c>
      <c r="K10" s="42" t="s">
        <v>128</v>
      </c>
      <c r="L10" s="45" t="s">
        <v>267</v>
      </c>
      <c r="O10" s="38" t="s">
        <v>130</v>
      </c>
    </row>
    <row r="11" spans="1:37" x14ac:dyDescent="0.35">
      <c r="A11" t="s">
        <v>38</v>
      </c>
      <c r="B11" t="s">
        <v>19</v>
      </c>
      <c r="C11" t="s">
        <v>119</v>
      </c>
      <c r="D11" t="s">
        <v>120</v>
      </c>
      <c r="E11" s="5">
        <f t="shared" ref="E11" si="2">G11*1000000000000</f>
        <v>119999.99999999999</v>
      </c>
      <c r="F11" t="s">
        <v>121</v>
      </c>
      <c r="G11">
        <v>1.1999999999999999E-7</v>
      </c>
      <c r="H11" t="s">
        <v>122</v>
      </c>
      <c r="I11" s="42"/>
      <c r="J11" s="12">
        <v>0.16700000000000001</v>
      </c>
      <c r="K11" s="42" t="s">
        <v>128</v>
      </c>
      <c r="L11" s="45"/>
      <c r="O11" s="38"/>
    </row>
    <row r="12" spans="1:37" x14ac:dyDescent="0.35">
      <c r="A12" t="s">
        <v>37</v>
      </c>
      <c r="B12" t="s">
        <v>19</v>
      </c>
      <c r="C12" t="s">
        <v>119</v>
      </c>
      <c r="D12" t="s">
        <v>120</v>
      </c>
      <c r="E12" s="5">
        <f t="shared" si="0"/>
        <v>119999.99999999999</v>
      </c>
      <c r="F12" t="s">
        <v>121</v>
      </c>
      <c r="G12">
        <v>1.1999999999999999E-7</v>
      </c>
      <c r="H12" t="s">
        <v>122</v>
      </c>
      <c r="I12" s="42">
        <v>0.44</v>
      </c>
      <c r="J12">
        <v>13</v>
      </c>
      <c r="K12" s="42" t="s">
        <v>131</v>
      </c>
      <c r="L12" s="45" t="s">
        <v>129</v>
      </c>
      <c r="M12">
        <v>19800</v>
      </c>
      <c r="N12" t="s">
        <v>126</v>
      </c>
      <c r="O12" t="s">
        <v>132</v>
      </c>
    </row>
    <row r="13" spans="1:37" x14ac:dyDescent="0.35">
      <c r="A13" t="s">
        <v>36</v>
      </c>
      <c r="B13" t="s">
        <v>19</v>
      </c>
      <c r="C13" t="s">
        <v>119</v>
      </c>
      <c r="D13" t="s">
        <v>120</v>
      </c>
      <c r="E13" s="5">
        <f t="shared" si="0"/>
        <v>119999.99999999999</v>
      </c>
      <c r="F13" t="s">
        <v>121</v>
      </c>
      <c r="G13">
        <v>1.1999999999999999E-7</v>
      </c>
      <c r="H13" t="s">
        <v>122</v>
      </c>
      <c r="I13" s="42">
        <v>0.44</v>
      </c>
      <c r="J13">
        <v>13</v>
      </c>
      <c r="K13" s="42" t="s">
        <v>131</v>
      </c>
      <c r="L13" s="45" t="s">
        <v>129</v>
      </c>
      <c r="M13">
        <v>19800</v>
      </c>
      <c r="N13" t="s">
        <v>126</v>
      </c>
      <c r="O13" t="s">
        <v>132</v>
      </c>
    </row>
    <row r="14" spans="1:37" x14ac:dyDescent="0.35">
      <c r="A14" t="s">
        <v>45</v>
      </c>
      <c r="B14" t="s">
        <v>38</v>
      </c>
      <c r="C14" t="s">
        <v>133</v>
      </c>
      <c r="D14" t="s">
        <v>59</v>
      </c>
      <c r="E14" s="5">
        <f t="shared" si="0"/>
        <v>1093000</v>
      </c>
      <c r="F14" t="s">
        <v>134</v>
      </c>
      <c r="G14">
        <v>1.093E-6</v>
      </c>
      <c r="H14" t="s">
        <v>135</v>
      </c>
      <c r="J14" s="12">
        <v>50</v>
      </c>
      <c r="K14" s="42" t="s">
        <v>270</v>
      </c>
      <c r="M14">
        <v>19800</v>
      </c>
      <c r="N14" t="s">
        <v>126</v>
      </c>
    </row>
    <row r="15" spans="1:37" x14ac:dyDescent="0.35">
      <c r="A15" t="s">
        <v>44</v>
      </c>
      <c r="B15" t="s">
        <v>38</v>
      </c>
      <c r="C15" t="s">
        <v>133</v>
      </c>
      <c r="D15" t="s">
        <v>59</v>
      </c>
      <c r="E15" s="5">
        <f t="shared" si="0"/>
        <v>1093000</v>
      </c>
      <c r="F15" t="s">
        <v>134</v>
      </c>
      <c r="G15">
        <v>1.093E-6</v>
      </c>
      <c r="H15" t="s">
        <v>135</v>
      </c>
      <c r="J15" s="12">
        <v>20000</v>
      </c>
      <c r="K15" s="42" t="s">
        <v>136</v>
      </c>
      <c r="M15">
        <v>19800</v>
      </c>
      <c r="N15" t="s">
        <v>126</v>
      </c>
    </row>
    <row r="16" spans="1:37" x14ac:dyDescent="0.35">
      <c r="A16" t="s">
        <v>47</v>
      </c>
      <c r="B16" s="1" t="s">
        <v>48</v>
      </c>
      <c r="C16" t="s">
        <v>137</v>
      </c>
      <c r="D16" t="s">
        <v>138</v>
      </c>
      <c r="E16" s="5">
        <f t="shared" si="0"/>
        <v>142432539.75000003</v>
      </c>
      <c r="F16" t="s">
        <v>139</v>
      </c>
      <c r="G16">
        <v>1.4243253975000002E-4</v>
      </c>
      <c r="H16" t="s">
        <v>140</v>
      </c>
      <c r="J16" s="12">
        <v>1</v>
      </c>
      <c r="K16" s="42" t="s">
        <v>262</v>
      </c>
      <c r="L16" t="s">
        <v>260</v>
      </c>
    </row>
    <row r="17" spans="1:15" x14ac:dyDescent="0.35">
      <c r="A17" t="s">
        <v>50</v>
      </c>
      <c r="B17" s="1" t="s">
        <v>48</v>
      </c>
      <c r="C17" t="s">
        <v>137</v>
      </c>
      <c r="D17" t="s">
        <v>138</v>
      </c>
      <c r="E17" s="5">
        <f t="shared" si="0"/>
        <v>142432539.75000003</v>
      </c>
      <c r="F17" t="s">
        <v>139</v>
      </c>
      <c r="G17">
        <v>1.4243253975000002E-4</v>
      </c>
      <c r="H17" t="s">
        <v>140</v>
      </c>
      <c r="J17" s="12">
        <v>1</v>
      </c>
      <c r="K17" s="42" t="s">
        <v>262</v>
      </c>
      <c r="L17" t="s">
        <v>260</v>
      </c>
    </row>
    <row r="18" spans="1:15" x14ac:dyDescent="0.35">
      <c r="A18" t="s">
        <v>37</v>
      </c>
      <c r="B18" s="1" t="s">
        <v>48</v>
      </c>
      <c r="C18" t="s">
        <v>137</v>
      </c>
      <c r="D18" t="s">
        <v>138</v>
      </c>
      <c r="E18" s="5">
        <f t="shared" ref="E18:E19" si="3">G18*1000000000000</f>
        <v>142432539.75000003</v>
      </c>
      <c r="F18" t="s">
        <v>139</v>
      </c>
      <c r="G18">
        <v>1.4243253975000002E-4</v>
      </c>
      <c r="H18" t="s">
        <v>140</v>
      </c>
      <c r="J18" s="5">
        <v>16181.229773462785</v>
      </c>
      <c r="K18" s="42" t="s">
        <v>261</v>
      </c>
      <c r="L18" t="s">
        <v>265</v>
      </c>
      <c r="O18" s="55"/>
    </row>
    <row r="19" spans="1:15" x14ac:dyDescent="0.35">
      <c r="A19" t="s">
        <v>36</v>
      </c>
      <c r="B19" s="1" t="s">
        <v>48</v>
      </c>
      <c r="C19" t="s">
        <v>137</v>
      </c>
      <c r="D19" t="s">
        <v>138</v>
      </c>
      <c r="E19" s="5">
        <f t="shared" si="3"/>
        <v>142432539.75000003</v>
      </c>
      <c r="F19" t="s">
        <v>139</v>
      </c>
      <c r="G19">
        <v>1.4243253975000002E-4</v>
      </c>
      <c r="H19" t="s">
        <v>140</v>
      </c>
      <c r="J19" s="5">
        <v>14492.753623188406</v>
      </c>
      <c r="K19" s="42" t="s">
        <v>261</v>
      </c>
      <c r="L19" t="s">
        <v>266</v>
      </c>
      <c r="O19" s="55"/>
    </row>
    <row r="23" spans="1:15" x14ac:dyDescent="0.35">
      <c r="L23">
        <v>1000</v>
      </c>
      <c r="M23" t="s">
        <v>268</v>
      </c>
      <c r="N23" t="s">
        <v>269</v>
      </c>
    </row>
  </sheetData>
  <autoFilter ref="A1:AK19" xr:uid="{5FA5616B-DF07-465E-AEEB-CCA6D05FE697}"/>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37"/>
  <sheetViews>
    <sheetView workbookViewId="0">
      <selection activeCell="H10" sqref="H10"/>
    </sheetView>
  </sheetViews>
  <sheetFormatPr defaultRowHeight="15.5" x14ac:dyDescent="0.35"/>
  <cols>
    <col min="1" max="1" width="14.58203125" customWidth="1"/>
    <col min="2" max="2" width="30.33203125" customWidth="1"/>
    <col min="3" max="3" width="8.33203125" customWidth="1"/>
    <col min="4" max="4" width="23.83203125" customWidth="1"/>
    <col min="5" max="5" width="31.5" bestFit="1" customWidth="1"/>
  </cols>
  <sheetData>
    <row r="1" spans="1:26" x14ac:dyDescent="0.35">
      <c r="A1" t="s">
        <v>0</v>
      </c>
      <c r="B1" t="s">
        <v>1</v>
      </c>
      <c r="C1" t="s">
        <v>143</v>
      </c>
      <c r="D1" t="s">
        <v>104</v>
      </c>
      <c r="E1" t="s">
        <v>113</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58</v>
      </c>
      <c r="B2" t="s">
        <v>19</v>
      </c>
      <c r="C2">
        <v>1.1999999999999999E-7</v>
      </c>
      <c r="D2" t="s">
        <v>144</v>
      </c>
    </row>
    <row r="3" spans="1:26" x14ac:dyDescent="0.35">
      <c r="A3" t="s">
        <v>11</v>
      </c>
      <c r="B3" t="s">
        <v>19</v>
      </c>
      <c r="C3">
        <v>1.1999999999999999E-7</v>
      </c>
      <c r="D3" t="s">
        <v>144</v>
      </c>
    </row>
    <row r="4" spans="1:26" x14ac:dyDescent="0.35">
      <c r="A4" s="12" t="s">
        <v>11</v>
      </c>
      <c r="B4" s="12" t="s">
        <v>12</v>
      </c>
      <c r="C4" s="12">
        <v>3.5998225679871703E-9</v>
      </c>
      <c r="D4" s="12" t="s">
        <v>117</v>
      </c>
      <c r="E4" t="s">
        <v>118</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2" t="s">
        <v>22</v>
      </c>
      <c r="B5" s="12" t="s">
        <v>12</v>
      </c>
      <c r="C5" s="12">
        <v>3.5998225679871703E-9</v>
      </c>
      <c r="D5" s="12" t="s">
        <v>117</v>
      </c>
      <c r="E5" t="s">
        <v>118</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2" t="s">
        <v>145</v>
      </c>
      <c r="B6" s="12" t="s">
        <v>12</v>
      </c>
      <c r="C6" s="12">
        <v>3.5998225679871703E-9</v>
      </c>
      <c r="D6" s="12" t="s">
        <v>117</v>
      </c>
      <c r="E6" t="s">
        <v>118</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2" t="s">
        <v>146</v>
      </c>
      <c r="B7" s="12" t="s">
        <v>12</v>
      </c>
      <c r="C7" s="12">
        <v>3.5998225679871703E-9</v>
      </c>
      <c r="D7" s="12" t="s">
        <v>117</v>
      </c>
      <c r="E7" t="s">
        <v>118</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2" t="s">
        <v>35</v>
      </c>
      <c r="B8" s="12" t="s">
        <v>12</v>
      </c>
      <c r="C8" s="12">
        <v>3.5998225679871703E-9</v>
      </c>
      <c r="D8" s="12" t="s">
        <v>117</v>
      </c>
      <c r="E8" t="s">
        <v>118</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45</v>
      </c>
      <c r="B9" t="s">
        <v>58</v>
      </c>
      <c r="C9">
        <v>1.093E-6</v>
      </c>
      <c r="D9" t="s">
        <v>147</v>
      </c>
    </row>
    <row r="10" spans="1:26" x14ac:dyDescent="0.35">
      <c r="A10" t="s">
        <v>148</v>
      </c>
      <c r="B10" t="s">
        <v>58</v>
      </c>
      <c r="C10">
        <v>1.093E-6</v>
      </c>
      <c r="D10" t="s">
        <v>147</v>
      </c>
    </row>
    <row r="11" spans="1:26" x14ac:dyDescent="0.35">
      <c r="A11" t="s">
        <v>47</v>
      </c>
      <c r="B11" s="1" t="s">
        <v>48</v>
      </c>
      <c r="C11">
        <v>1.4243253975000002E-4</v>
      </c>
      <c r="D11" t="s">
        <v>149</v>
      </c>
    </row>
    <row r="12" spans="1:26" x14ac:dyDescent="0.35">
      <c r="A12" t="s">
        <v>50</v>
      </c>
      <c r="B12" s="1" t="s">
        <v>48</v>
      </c>
      <c r="C12">
        <v>1.4243253975000002E-4</v>
      </c>
      <c r="D12" t="s">
        <v>149</v>
      </c>
    </row>
    <row r="14" spans="1:26" x14ac:dyDescent="0.35">
      <c r="A14">
        <v>0.8</v>
      </c>
      <c r="B14" t="s">
        <v>256</v>
      </c>
    </row>
    <row r="15" spans="1:26" x14ac:dyDescent="0.35">
      <c r="A15">
        <v>330.25</v>
      </c>
      <c r="B15" t="s">
        <v>255</v>
      </c>
    </row>
    <row r="16" spans="1:26" x14ac:dyDescent="0.35">
      <c r="A16">
        <f>A15*1.1</f>
        <v>363.27500000000003</v>
      </c>
      <c r="B16" t="s">
        <v>258</v>
      </c>
    </row>
    <row r="17" spans="1:7" x14ac:dyDescent="0.35">
      <c r="A17">
        <v>1250</v>
      </c>
      <c r="B17" t="s">
        <v>257</v>
      </c>
    </row>
    <row r="18" spans="1:7" x14ac:dyDescent="0.35">
      <c r="C18" s="14"/>
      <c r="G18" s="3"/>
    </row>
    <row r="19" spans="1:7" x14ac:dyDescent="0.35">
      <c r="A19" t="s">
        <v>141</v>
      </c>
      <c r="G19" s="3"/>
    </row>
    <row r="20" spans="1:7" x14ac:dyDescent="0.35">
      <c r="A20" t="s">
        <v>142</v>
      </c>
    </row>
    <row r="22" spans="1:7" x14ac:dyDescent="0.35">
      <c r="A22">
        <f>0.17*A16</f>
        <v>61.756750000000011</v>
      </c>
      <c r="B22" t="s">
        <v>259</v>
      </c>
    </row>
    <row r="23" spans="1:7" x14ac:dyDescent="0.35">
      <c r="A23">
        <f>0.19*A16</f>
        <v>69.022250000000014</v>
      </c>
      <c r="B23" t="s">
        <v>259</v>
      </c>
    </row>
    <row r="27" spans="1:7" x14ac:dyDescent="0.35">
      <c r="A27" t="s">
        <v>274</v>
      </c>
    </row>
    <row r="28" spans="1:7" x14ac:dyDescent="0.35">
      <c r="A28">
        <v>1.093</v>
      </c>
      <c r="B28" t="s">
        <v>275</v>
      </c>
      <c r="C28" t="s">
        <v>276</v>
      </c>
    </row>
    <row r="29" spans="1:7" x14ac:dyDescent="0.35">
      <c r="A29" t="s">
        <v>288</v>
      </c>
    </row>
    <row r="30" spans="1:7" x14ac:dyDescent="0.35">
      <c r="A30" t="s">
        <v>283</v>
      </c>
      <c r="B30" t="s">
        <v>282</v>
      </c>
      <c r="C30" t="s">
        <v>281</v>
      </c>
    </row>
    <row r="31" spans="1:7" x14ac:dyDescent="0.35">
      <c r="A31">
        <v>1000000</v>
      </c>
      <c r="B31" t="s">
        <v>277</v>
      </c>
    </row>
    <row r="32" spans="1:7" x14ac:dyDescent="0.35">
      <c r="A32">
        <f>A31*A28</f>
        <v>1093000</v>
      </c>
      <c r="B32" t="s">
        <v>278</v>
      </c>
      <c r="C32" t="s">
        <v>279</v>
      </c>
    </row>
    <row r="33" spans="1:6" x14ac:dyDescent="0.35">
      <c r="A33">
        <f>A32*0.5</f>
        <v>546500</v>
      </c>
      <c r="B33" t="s">
        <v>286</v>
      </c>
      <c r="C33" t="s">
        <v>290</v>
      </c>
      <c r="E33" s="38" t="s">
        <v>291</v>
      </c>
      <c r="F33" s="38" t="s">
        <v>280</v>
      </c>
    </row>
    <row r="34" spans="1:6" x14ac:dyDescent="0.35">
      <c r="A34" s="57">
        <f>A33/C34</f>
        <v>151.81303791469193</v>
      </c>
      <c r="B34" t="s">
        <v>287</v>
      </c>
      <c r="C34" s="5">
        <v>3599.8225679871703</v>
      </c>
      <c r="D34" t="s">
        <v>116</v>
      </c>
    </row>
    <row r="35" spans="1:6" x14ac:dyDescent="0.35">
      <c r="A35" s="58">
        <f>A34/8760/C35</f>
        <v>2.7078524171427643E-2</v>
      </c>
      <c r="B35" t="s">
        <v>285</v>
      </c>
      <c r="C35" s="42">
        <v>0.64</v>
      </c>
      <c r="D35" t="s">
        <v>284</v>
      </c>
    </row>
    <row r="37" spans="1:6" x14ac:dyDescent="0.35">
      <c r="A37" s="58">
        <v>2.5000000000000001E-2</v>
      </c>
      <c r="B37" t="s">
        <v>289</v>
      </c>
    </row>
  </sheetData>
  <hyperlinks>
    <hyperlink ref="F33" r:id="rId1" xr:uid="{B2AA90EC-65DC-42B8-B7B5-135E5DE91F55}"/>
    <hyperlink ref="E33" r:id="rId2" location=":~:text=A%20simple%20cycle%20natural%20gas,turbine%2C%20which%20generates%20more%20electricity." xr:uid="{CD686FF2-13D5-4E74-BB9A-BF2B386695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F2C_ver2</vt:lpstr>
      <vt:lpstr>Commodity to Use Buildout</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2024-01-29T18:42:57Z</dcterms:modified>
  <cp:category/>
  <cp:contentStatus/>
</cp:coreProperties>
</file>