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D631D6F9-B607-0141-9F28-50023C835A5E}" xr6:coauthVersionLast="47" xr6:coauthVersionMax="47" xr10:uidLastSave="{00000000-0000-0000-0000-000000000000}"/>
  <bookViews>
    <workbookView xWindow="0" yWindow="406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2" l="1"/>
  <c r="C16" i="2"/>
  <c r="C4" i="2"/>
  <c r="D4" i="2" s="1"/>
  <c r="B5" i="6" l="1"/>
  <c r="B3" i="6"/>
  <c r="B2" i="6"/>
  <c r="G18" i="3"/>
  <c r="AA19" i="3"/>
  <c r="AA20" i="3"/>
  <c r="AA18" i="3"/>
  <c r="AA17" i="3"/>
  <c r="AA16" i="3"/>
  <c r="G16" i="3" s="1"/>
  <c r="H16" i="3" s="1"/>
  <c r="AA12" i="3"/>
  <c r="G12" i="3" s="1"/>
  <c r="H12" i="3" s="1"/>
  <c r="AA13" i="3"/>
  <c r="AA14" i="3"/>
  <c r="G14" i="3" s="1"/>
  <c r="H14" i="3" s="1"/>
  <c r="AA15" i="3"/>
  <c r="AA6" i="3"/>
  <c r="G6" i="3" s="1"/>
  <c r="AA7" i="3"/>
  <c r="AA8" i="3"/>
  <c r="G8" i="3" s="1"/>
  <c r="AA9" i="3"/>
  <c r="C9" i="2"/>
  <c r="C16" i="1"/>
  <c r="AA11" i="3" s="1"/>
  <c r="C15" i="1"/>
  <c r="AA10" i="3" s="1"/>
  <c r="C9" i="1"/>
  <c r="AA3" i="3" s="1"/>
  <c r="G3" i="3" s="1"/>
  <c r="H3" i="3" s="1"/>
  <c r="C10" i="1"/>
  <c r="AA4" i="3" s="1"/>
  <c r="C11" i="1"/>
  <c r="AA5" i="3" s="1"/>
  <c r="G5" i="3" s="1"/>
  <c r="C8" i="1"/>
  <c r="AA2" i="3" s="1"/>
  <c r="G8" i="2"/>
  <c r="D8" i="2"/>
  <c r="H10" i="2"/>
  <c r="F11" i="2" s="1"/>
  <c r="F13" i="2" s="1"/>
  <c r="C8" i="2"/>
  <c r="D29" i="2"/>
  <c r="F6" i="2"/>
  <c r="F17" i="2" s="1"/>
  <c r="E6" i="2"/>
  <c r="D3" i="2"/>
  <c r="E3" i="2"/>
  <c r="F3" i="2"/>
  <c r="C3" i="2"/>
  <c r="C15" i="2" s="1"/>
  <c r="D15" i="2" s="1"/>
  <c r="E15" i="2" s="1"/>
  <c r="F15" i="2" s="1"/>
  <c r="B31"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H8" i="3"/>
  <c r="I8" i="3" s="1"/>
  <c r="J8" i="3" s="1"/>
  <c r="K8" i="3" s="1"/>
  <c r="L8" i="3" s="1"/>
  <c r="M8" i="3" s="1"/>
  <c r="N8" i="3" s="1"/>
  <c r="O8" i="3" s="1"/>
  <c r="P8" i="3" s="1"/>
  <c r="Q8" i="3" s="1"/>
  <c r="R8" i="3" s="1"/>
  <c r="S8" i="3" s="1"/>
  <c r="T8" i="3" s="1"/>
  <c r="U8" i="3" s="1"/>
  <c r="V8" i="3" s="1"/>
  <c r="W8" i="3" s="1"/>
  <c r="X8" i="3" s="1"/>
  <c r="Y8" i="3" s="1"/>
  <c r="Z8" i="3" s="1"/>
  <c r="G13" i="3"/>
  <c r="H13" i="3" s="1"/>
  <c r="I13" i="3" s="1"/>
  <c r="J13" i="3" s="1"/>
  <c r="K13" i="3" s="1"/>
  <c r="L13" i="3" s="1"/>
  <c r="M13" i="3" s="1"/>
  <c r="N13" i="3" s="1"/>
  <c r="O13" i="3" s="1"/>
  <c r="P13" i="3" s="1"/>
  <c r="Q13" i="3" s="1"/>
  <c r="R13" i="3" s="1"/>
  <c r="S13" i="3" s="1"/>
  <c r="T13" i="3" s="1"/>
  <c r="U13" i="3" s="1"/>
  <c r="V13" i="3" s="1"/>
  <c r="W13" i="3" s="1"/>
  <c r="X13" i="3" s="1"/>
  <c r="Y13" i="3" s="1"/>
  <c r="Z13" i="3" s="1"/>
  <c r="I14" i="3"/>
  <c r="J14" i="3" s="1"/>
  <c r="K14" i="3" s="1"/>
  <c r="L14" i="3" s="1"/>
  <c r="M14" i="3" s="1"/>
  <c r="N14" i="3" s="1"/>
  <c r="O14" i="3" s="1"/>
  <c r="P14" i="3" s="1"/>
  <c r="Q14" i="3" s="1"/>
  <c r="R14" i="3" s="1"/>
  <c r="S14" i="3" s="1"/>
  <c r="T14" i="3" s="1"/>
  <c r="U14" i="3" s="1"/>
  <c r="V14" i="3" s="1"/>
  <c r="W14" i="3" s="1"/>
  <c r="X14" i="3" s="1"/>
  <c r="Y14" i="3" s="1"/>
  <c r="Z14" i="3" s="1"/>
  <c r="I16" i="3"/>
  <c r="J16" i="3" s="1"/>
  <c r="K16" i="3" s="1"/>
  <c r="L16" i="3" s="1"/>
  <c r="M16" i="3" s="1"/>
  <c r="N16" i="3" s="1"/>
  <c r="O16" i="3" s="1"/>
  <c r="P16" i="3" s="1"/>
  <c r="Q16" i="3" s="1"/>
  <c r="R16" i="3" s="1"/>
  <c r="S16" i="3" s="1"/>
  <c r="T16" i="3" s="1"/>
  <c r="U16" i="3" s="1"/>
  <c r="V16" i="3" s="1"/>
  <c r="W16" i="3" s="1"/>
  <c r="X16" i="3" s="1"/>
  <c r="Y16" i="3" s="1"/>
  <c r="Z16" i="3" s="1"/>
  <c r="G9" i="3"/>
  <c r="H9" i="3" s="1"/>
  <c r="I9" i="3" s="1"/>
  <c r="J9" i="3" s="1"/>
  <c r="K9" i="3" s="1"/>
  <c r="L9" i="3" s="1"/>
  <c r="M9" i="3" s="1"/>
  <c r="N9" i="3" s="1"/>
  <c r="O9" i="3" s="1"/>
  <c r="P9" i="3" s="1"/>
  <c r="Q9" i="3" s="1"/>
  <c r="R9" i="3" s="1"/>
  <c r="S9" i="3" s="1"/>
  <c r="T9" i="3" s="1"/>
  <c r="U9" i="3" s="1"/>
  <c r="V9" i="3" s="1"/>
  <c r="W9" i="3" s="1"/>
  <c r="X9" i="3" s="1"/>
  <c r="Y9" i="3" s="1"/>
  <c r="Z9"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H6" i="3"/>
  <c r="I6" i="3" s="1"/>
  <c r="J6" i="3" s="1"/>
  <c r="K6" i="3" s="1"/>
  <c r="L6" i="3" s="1"/>
  <c r="M6" i="3" s="1"/>
  <c r="N6" i="3" s="1"/>
  <c r="O6" i="3" s="1"/>
  <c r="P6" i="3" s="1"/>
  <c r="Q6" i="3" s="1"/>
  <c r="R6" i="3" s="1"/>
  <c r="S6" i="3" s="1"/>
  <c r="T6" i="3" s="1"/>
  <c r="U6" i="3" s="1"/>
  <c r="V6" i="3" s="1"/>
  <c r="W6" i="3" s="1"/>
  <c r="X6" i="3" s="1"/>
  <c r="Y6" i="3" s="1"/>
  <c r="Z6" i="3" s="1"/>
  <c r="G15" i="3"/>
  <c r="H15" i="3" s="1"/>
  <c r="I15" i="3" s="1"/>
  <c r="J15" i="3" s="1"/>
  <c r="K15" i="3" s="1"/>
  <c r="L15" i="3" s="1"/>
  <c r="M15" i="3" s="1"/>
  <c r="N15" i="3" s="1"/>
  <c r="O15" i="3" s="1"/>
  <c r="P15" i="3" s="1"/>
  <c r="Q15" i="3" s="1"/>
  <c r="R15" i="3" s="1"/>
  <c r="S15" i="3" s="1"/>
  <c r="T15" i="3" s="1"/>
  <c r="U15" i="3" s="1"/>
  <c r="V15" i="3" s="1"/>
  <c r="W15" i="3" s="1"/>
  <c r="X15" i="3" s="1"/>
  <c r="Y15" i="3" s="1"/>
  <c r="Z15" i="3" s="1"/>
  <c r="G7" i="3"/>
  <c r="H7" i="3" s="1"/>
  <c r="I7" i="3" s="1"/>
  <c r="J7" i="3" s="1"/>
  <c r="K7" i="3" s="1"/>
  <c r="L7" i="3" s="1"/>
  <c r="M7" i="3" s="1"/>
  <c r="N7" i="3" s="1"/>
  <c r="O7" i="3" s="1"/>
  <c r="P7" i="3" s="1"/>
  <c r="Q7" i="3" s="1"/>
  <c r="R7" i="3" s="1"/>
  <c r="S7" i="3" s="1"/>
  <c r="T7" i="3" s="1"/>
  <c r="U7" i="3" s="1"/>
  <c r="V7" i="3" s="1"/>
  <c r="W7" i="3" s="1"/>
  <c r="X7" i="3" s="1"/>
  <c r="Y7" i="3" s="1"/>
  <c r="Z7" i="3" s="1"/>
  <c r="H5" i="3"/>
  <c r="I5" i="3" s="1"/>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G4" i="3"/>
  <c r="H4" i="3" s="1"/>
  <c r="I4" i="3" s="1"/>
  <c r="J4" i="3" s="1"/>
  <c r="K4" i="3" s="1"/>
  <c r="L4" i="3" s="1"/>
  <c r="M4" i="3" s="1"/>
  <c r="N4" i="3" s="1"/>
  <c r="O4" i="3" s="1"/>
  <c r="P4" i="3" s="1"/>
  <c r="Q4" i="3" s="1"/>
  <c r="R4" i="3" s="1"/>
  <c r="S4" i="3" s="1"/>
  <c r="T4" i="3" s="1"/>
  <c r="U4" i="3" s="1"/>
  <c r="V4" i="3" s="1"/>
  <c r="W4" i="3" s="1"/>
  <c r="X4" i="3" s="1"/>
  <c r="Y4" i="3" s="1"/>
  <c r="Z4" i="3" s="1"/>
  <c r="G11" i="3"/>
  <c r="H11" i="3" s="1"/>
  <c r="I11" i="3" s="1"/>
  <c r="J11" i="3" s="1"/>
  <c r="K11" i="3" s="1"/>
  <c r="L11" i="3" s="1"/>
  <c r="M11" i="3" s="1"/>
  <c r="N11" i="3" s="1"/>
  <c r="O11" i="3" s="1"/>
  <c r="P11" i="3" s="1"/>
  <c r="Q11" i="3" s="1"/>
  <c r="R11" i="3" s="1"/>
  <c r="S11" i="3" s="1"/>
  <c r="T11" i="3" s="1"/>
  <c r="U11" i="3" s="1"/>
  <c r="V11" i="3" s="1"/>
  <c r="W11" i="3" s="1"/>
  <c r="X11" i="3" s="1"/>
  <c r="Y11" i="3" s="1"/>
  <c r="Z11" i="3" s="1"/>
  <c r="H6" i="2"/>
  <c r="H8" i="2"/>
  <c r="E17" i="2"/>
  <c r="H3" i="2"/>
  <c r="C11" i="2"/>
  <c r="C13" i="2" s="1"/>
  <c r="D14" i="2" s="1"/>
  <c r="E11" i="2"/>
  <c r="E13" i="2" s="1"/>
  <c r="D11" i="2"/>
  <c r="D13" i="2" s="1"/>
  <c r="H11" i="2"/>
</calcChain>
</file>

<file path=xl/sharedStrings.xml><?xml version="1.0" encoding="utf-8"?>
<sst xmlns="http://schemas.openxmlformats.org/spreadsheetml/2006/main" count="244" uniqueCount="102">
  <si>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</si>
  <si>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</si>
  <si>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</si>
  <si>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</si>
  <si>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</si>
  <si>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</si>
  <si>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</si>
  <si>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</si>
  <si>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</si>
  <si>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</si>
  <si>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</si>
  <si>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</si>
  <si>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</si>
  <si>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</si>
  <si>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</si>
  <si>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</si>
  <si>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</si>
  <si>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</si>
  <si>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</si>
  <si>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</si>
  <si>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</si>
  <si>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</si>
  <si>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</si>
  <si>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</si>
  <si>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</si>
  <si>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</si>
  <si>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</si>
  <si>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</si>
  <si>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</si>
  <si>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</si>
  <si>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</si>
  <si>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</si>
  <si>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</si>
  <si>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</si>
  <si>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</si>
  <si>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</si>
  <si>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</si>
  <si>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</si>
  <si>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</si>
  <si>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</si>
  <si>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</si>
  <si>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</si>
  <si>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</si>
  <si>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</si>
  <si>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</si>
  <si>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</si>
  <si>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</si>
  <si>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</si>
  <si>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</si>
  <si>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</si>
  <si>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</si>
  <si>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</si>
  <si>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</si>
  <si>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</si>
  <si>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</si>
  <si>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</si>
  <si>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</si>
  <si>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</si>
  <si>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</si>
  <si>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</si>
  <si>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</si>
  <si>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</si>
  <si>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</si>
  <si>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</si>
  <si>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</si>
  <si>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</si>
  <si>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</si>
  <si>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</si>
  <si>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</si>
  <si>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</si>
  <si>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</si>
  <si>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</si>
  <si>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</si>
  <si>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</si>
  <si>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</si>
  <si>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</si>
  <si>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</si>
  <si>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</si>
  <si>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</si>
  <si>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</si>
  <si>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</si>
  <si>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</si>
  <si>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</si>
  <si>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</si>
  <si>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</si>
  <si>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</si>
  <si>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</si>
  <si>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</si>
  <si>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</si>
  <si>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</si>
  <si>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</si>
  <si>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</si>
  <si>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</si>
  <si>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</si>
  <si>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</si>
  <si>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</si>
  <si>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</si>
  <si>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</si>
  <si>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Proportional Portfolio</t>
  </si>
  <si>
    <t>Nidhi Kalra (nidhi@rand.org)</t>
  </si>
  <si>
    <t>Metadata Value</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</si>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</sst>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0" fontId="10" fillId="3" borderId="1" xfId="0"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3"/>
  <sheetViews>
    <sheetView tabSelected="1" topLeftCell="A2" zoomScale="133" workbookViewId="0">
      <selection activeCell="D9" sqref="D9"/>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9" t="s">
        <v>42</v>
      </c>
      <c r="B2" s="29"/>
      <c r="C2" s="29"/>
      <c r="D2" s="29" t="s">
        <v>41</v>
      </c>
      <c r="E2" s="29"/>
      <c r="F2" s="29"/>
    </row>
    <row r="3" spans="1:9" ht="84" customHeight="1" x14ac:dyDescent="0.2">
      <c r="A3" s="17" t="s">
        <v>92</v>
      </c>
      <c r="B3" s="30" t="s">
        <v>98</v>
      </c>
      <c r="C3" s="30"/>
      <c r="D3" s="31" t="s">
        <v>101</v>
      </c>
      <c r="E3" s="31"/>
      <c r="F3" s="31"/>
      <c r="G3" s="31" t="s">
        <v>99</v>
      </c>
      <c r="H3" s="31"/>
      <c r="I3" s="31"/>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3">
        <v>3.4285714285714287E-2</v>
      </c>
      <c r="D12" s="14">
        <v>0.02</v>
      </c>
      <c r="E12" t="s">
        <v>25</v>
      </c>
      <c r="F12" t="s">
        <v>38</v>
      </c>
    </row>
    <row r="13" spans="1:9" x14ac:dyDescent="0.2">
      <c r="A13" t="s">
        <v>1</v>
      </c>
      <c r="B13" t="s">
        <v>5</v>
      </c>
      <c r="C13" s="23">
        <v>3.0168589174800367E-3</v>
      </c>
      <c r="D13" s="13">
        <v>0.02</v>
      </c>
      <c r="E13" t="s">
        <v>25</v>
      </c>
      <c r="F13" t="s">
        <v>38</v>
      </c>
    </row>
    <row r="14" spans="1:9" x14ac:dyDescent="0.2">
      <c r="A14" t="s">
        <v>1</v>
      </c>
      <c r="B14" t="s">
        <v>7</v>
      </c>
      <c r="C14" s="27">
        <v>0</v>
      </c>
      <c r="D14" s="14"/>
    </row>
    <row r="15" spans="1:9" x14ac:dyDescent="0.2">
      <c r="A15" t="s">
        <v>8</v>
      </c>
      <c r="B15" t="s">
        <v>0</v>
      </c>
      <c r="C15" s="21">
        <f>D15</f>
        <v>310000</v>
      </c>
      <c r="D15" s="16">
        <v>310000</v>
      </c>
      <c r="E15" t="s">
        <v>9</v>
      </c>
      <c r="F15" t="s">
        <v>30</v>
      </c>
    </row>
    <row r="16" spans="1:9" x14ac:dyDescent="0.2">
      <c r="A16" t="s">
        <v>8</v>
      </c>
      <c r="B16" t="s">
        <v>10</v>
      </c>
      <c r="C16" s="21">
        <f>D16</f>
        <v>11000</v>
      </c>
      <c r="D16" s="16">
        <v>11000</v>
      </c>
      <c r="E16" t="s">
        <v>9</v>
      </c>
      <c r="F16" t="s">
        <v>32</v>
      </c>
    </row>
    <row r="17" spans="1:6" x14ac:dyDescent="0.2">
      <c r="A17" t="s">
        <v>8</v>
      </c>
      <c r="B17" t="s">
        <v>6</v>
      </c>
      <c r="C17" s="24">
        <v>120157.48031496063</v>
      </c>
      <c r="D17" s="16">
        <v>70000</v>
      </c>
      <c r="E17" t="s">
        <v>9</v>
      </c>
      <c r="F17" t="s">
        <v>31</v>
      </c>
    </row>
    <row r="18" spans="1:6" x14ac:dyDescent="0.2">
      <c r="A18" t="s">
        <v>8</v>
      </c>
      <c r="B18" t="s">
        <v>5</v>
      </c>
      <c r="C18" s="24">
        <v>9898.5567307519032</v>
      </c>
      <c r="D18" s="16">
        <v>70000</v>
      </c>
      <c r="E18" t="s">
        <v>9</v>
      </c>
      <c r="F18" t="s">
        <v>31</v>
      </c>
    </row>
    <row r="19" spans="1:6" x14ac:dyDescent="0.2">
      <c r="A19" t="s">
        <v>8</v>
      </c>
      <c r="B19" t="s">
        <v>7</v>
      </c>
      <c r="C19" s="28">
        <v>0</v>
      </c>
      <c r="D19" s="16"/>
    </row>
    <row r="20" spans="1:6" x14ac:dyDescent="0.2">
      <c r="A20" t="s">
        <v>7</v>
      </c>
      <c r="B20" t="s">
        <v>11</v>
      </c>
      <c r="C20" s="11">
        <v>5.7692307692307692</v>
      </c>
      <c r="D20" s="13">
        <v>3</v>
      </c>
      <c r="E20" t="s">
        <v>12</v>
      </c>
      <c r="F20" t="s">
        <v>39</v>
      </c>
    </row>
    <row r="21" spans="1:6" x14ac:dyDescent="0.2">
      <c r="A21" t="s">
        <v>7</v>
      </c>
      <c r="B21" t="s">
        <v>13</v>
      </c>
      <c r="C21" s="11">
        <v>0.23076923076923078</v>
      </c>
      <c r="D21" s="13">
        <v>3</v>
      </c>
      <c r="E21" t="s">
        <v>12</v>
      </c>
      <c r="F21" t="s">
        <v>39</v>
      </c>
    </row>
    <row r="22" spans="1:6" x14ac:dyDescent="0.2">
      <c r="A22" t="s">
        <v>14</v>
      </c>
      <c r="B22" t="s">
        <v>6</v>
      </c>
      <c r="C22" s="11">
        <v>85.714285714285708</v>
      </c>
      <c r="D22" s="13">
        <v>50</v>
      </c>
      <c r="E22" t="s">
        <v>15</v>
      </c>
      <c r="F22" t="s">
        <v>40</v>
      </c>
    </row>
    <row r="23" spans="1:6" x14ac:dyDescent="0.2">
      <c r="A23" t="s">
        <v>14</v>
      </c>
      <c r="B23" t="s">
        <v>5</v>
      </c>
      <c r="C23" s="11">
        <v>14.285714285714285</v>
      </c>
      <c r="D23" s="13">
        <v>50</v>
      </c>
      <c r="E23" t="s">
        <v>15</v>
      </c>
      <c r="F23" t="s">
        <v>40</v>
      </c>
    </row>
    <row r="24" spans="1:6" x14ac:dyDescent="0.2">
      <c r="A24" t="s">
        <v>14</v>
      </c>
      <c r="B24" t="s">
        <v>52</v>
      </c>
      <c r="C24" s="11">
        <v>5</v>
      </c>
      <c r="D24" s="13">
        <v>5</v>
      </c>
      <c r="E24" t="s">
        <v>15</v>
      </c>
      <c r="F24" t="s">
        <v>37</v>
      </c>
    </row>
    <row r="27" spans="1:6" x14ac:dyDescent="0.2">
      <c r="A27" s="2" t="s">
        <v>55</v>
      </c>
      <c r="B27" s="2"/>
      <c r="C27" s="2"/>
    </row>
    <row r="28" spans="1:6" x14ac:dyDescent="0.2">
      <c r="A28" s="1" t="s">
        <v>43</v>
      </c>
      <c r="B28" s="3" t="s">
        <v>36</v>
      </c>
    </row>
    <row r="29" spans="1:6" x14ac:dyDescent="0.2">
      <c r="A29" t="s">
        <v>19</v>
      </c>
      <c r="B29" s="6">
        <v>0.5</v>
      </c>
    </row>
    <row r="30" spans="1:6" x14ac:dyDescent="0.2">
      <c r="A30" t="s">
        <v>20</v>
      </c>
      <c r="B30" s="6">
        <v>0.5</v>
      </c>
    </row>
    <row r="31" spans="1:6" x14ac:dyDescent="0.2">
      <c r="A31" s="5" t="s">
        <v>18</v>
      </c>
      <c r="B31" s="7">
        <f>SUM(B29:B30)</f>
        <v>1</v>
      </c>
    </row>
    <row r="33" spans="1:1" x14ac:dyDescent="0.2">
      <c r="A33"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sqref="A1:B5"/>
    </sheetView>
  </sheetViews>
  <sheetFormatPr baseColWidth="10" defaultRowHeight="16" x14ac:dyDescent="0.2"/>
  <sheetData>
    <row r="1" spans="1:2" x14ac:dyDescent="0.2">
      <c r="A1" t="s">
        <v>93</v>
      </c>
      <c r="B1" t="s">
        <v>100</v>
      </c>
    </row>
    <row r="2" spans="1:2" x14ac:dyDescent="0.2">
      <c r="A2" t="s">
        <v>94</v>
      </c>
      <c r="B2" t="str">
        <f>portfolio_input!B3</f>
        <v>Proportional Portfolio</v>
      </c>
    </row>
    <row r="3" spans="1:2" x14ac:dyDescent="0.2">
      <c r="A3" t="s">
        <v>95</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row r="4" spans="1:2" x14ac:dyDescent="0.2">
      <c r="A4" t="s">
        <v>96</v>
      </c>
      <c r="B4" s="26">
        <v>45322</v>
      </c>
    </row>
    <row r="5" spans="1:2" x14ac:dyDescent="0.2">
      <c r="A5" t="s">
        <v>97</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W25" sqref="W25"/>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78</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78</v>
      </c>
      <c r="B3" t="s">
        <v>2</v>
      </c>
      <c r="C3" t="s">
        <v>64</v>
      </c>
      <c r="D3" t="s">
        <v>1</v>
      </c>
      <c r="E3" t="s">
        <v>62</v>
      </c>
      <c r="F3" t="s">
        <v>63</v>
      </c>
      <c r="G3" s="18">
        <f t="shared" ref="G3:G20" si="1">AA3/21</f>
        <v>26.19047619047619</v>
      </c>
      <c r="H3">
        <f t="shared" ref="H3:W15" si="2">$AA3/21+G3</f>
        <v>52.38095238095238</v>
      </c>
      <c r="I3">
        <f t="shared" si="2"/>
        <v>78.571428571428569</v>
      </c>
      <c r="J3">
        <f t="shared" si="2"/>
        <v>104.76190476190476</v>
      </c>
      <c r="K3">
        <f t="shared" si="2"/>
        <v>130.95238095238096</v>
      </c>
      <c r="L3">
        <f t="shared" si="2"/>
        <v>157.14285714285717</v>
      </c>
      <c r="M3">
        <f t="shared" si="2"/>
        <v>183.33333333333337</v>
      </c>
      <c r="N3">
        <f t="shared" si="2"/>
        <v>209.52380952380958</v>
      </c>
      <c r="O3">
        <f t="shared" si="2"/>
        <v>235.71428571428578</v>
      </c>
      <c r="P3">
        <f t="shared" si="2"/>
        <v>261.90476190476198</v>
      </c>
      <c r="Q3">
        <f t="shared" si="2"/>
        <v>288.09523809523819</v>
      </c>
      <c r="R3">
        <f t="shared" si="2"/>
        <v>314.28571428571439</v>
      </c>
      <c r="S3">
        <f t="shared" si="2"/>
        <v>340.4761904761906</v>
      </c>
      <c r="T3">
        <f t="shared" si="2"/>
        <v>366.6666666666668</v>
      </c>
      <c r="U3">
        <f t="shared" si="2"/>
        <v>392.857142857143</v>
      </c>
      <c r="V3">
        <f t="shared" si="2"/>
        <v>419.04761904761921</v>
      </c>
      <c r="W3">
        <f t="shared" si="2"/>
        <v>445.23809523809541</v>
      </c>
      <c r="X3">
        <f t="shared" si="0"/>
        <v>471.42857142857162</v>
      </c>
      <c r="Y3">
        <f t="shared" si="0"/>
        <v>497.61904761904782</v>
      </c>
      <c r="Z3">
        <f t="shared" si="0"/>
        <v>523.80952380952397</v>
      </c>
      <c r="AA3">
        <f>portfolio_input!C9*1000</f>
        <v>550</v>
      </c>
    </row>
    <row r="4" spans="1:27" x14ac:dyDescent="0.2">
      <c r="A4" t="s">
        <v>79</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79</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80</v>
      </c>
      <c r="B6" t="s">
        <v>5</v>
      </c>
      <c r="C6" t="s">
        <v>67</v>
      </c>
      <c r="D6" t="s">
        <v>1</v>
      </c>
      <c r="E6" t="s">
        <v>62</v>
      </c>
      <c r="F6" t="s">
        <v>63</v>
      </c>
      <c r="G6" s="18">
        <f t="shared" si="1"/>
        <v>1.6326530612244898</v>
      </c>
      <c r="H6">
        <f t="shared" si="2"/>
        <v>3.2653061224489797</v>
      </c>
      <c r="I6">
        <f t="shared" si="0"/>
        <v>4.8979591836734695</v>
      </c>
      <c r="J6">
        <f t="shared" si="0"/>
        <v>6.5306122448979593</v>
      </c>
      <c r="K6">
        <f t="shared" si="0"/>
        <v>8.1632653061224492</v>
      </c>
      <c r="L6">
        <f t="shared" si="0"/>
        <v>9.795918367346939</v>
      </c>
      <c r="M6">
        <f t="shared" si="0"/>
        <v>11.428571428571429</v>
      </c>
      <c r="N6">
        <f t="shared" si="0"/>
        <v>13.061224489795919</v>
      </c>
      <c r="O6">
        <f t="shared" si="0"/>
        <v>14.693877551020408</v>
      </c>
      <c r="P6">
        <f t="shared" si="0"/>
        <v>16.326530612244898</v>
      </c>
      <c r="Q6">
        <f t="shared" si="0"/>
        <v>17.95918367346939</v>
      </c>
      <c r="R6">
        <f t="shared" si="0"/>
        <v>19.591836734693878</v>
      </c>
      <c r="S6">
        <f t="shared" si="0"/>
        <v>21.224489795918366</v>
      </c>
      <c r="T6">
        <f t="shared" si="0"/>
        <v>22.857142857142854</v>
      </c>
      <c r="U6">
        <f t="shared" si="0"/>
        <v>24.489795918367342</v>
      </c>
      <c r="V6">
        <f t="shared" si="0"/>
        <v>26.12244897959183</v>
      </c>
      <c r="W6">
        <f t="shared" si="0"/>
        <v>27.755102040816318</v>
      </c>
      <c r="X6">
        <f t="shared" si="0"/>
        <v>29.387755102040806</v>
      </c>
      <c r="Y6">
        <f t="shared" si="0"/>
        <v>31.020408163265294</v>
      </c>
      <c r="Z6">
        <f t="shared" si="0"/>
        <v>32.653061224489782</v>
      </c>
      <c r="AA6">
        <f>portfolio_input!C12*1000</f>
        <v>34.285714285714285</v>
      </c>
    </row>
    <row r="7" spans="1:27" x14ac:dyDescent="0.2">
      <c r="A7" t="s">
        <v>80</v>
      </c>
      <c r="B7" t="s">
        <v>6</v>
      </c>
      <c r="C7" t="s">
        <v>67</v>
      </c>
      <c r="D7" t="s">
        <v>1</v>
      </c>
      <c r="E7" t="s">
        <v>62</v>
      </c>
      <c r="F7" t="s">
        <v>63</v>
      </c>
      <c r="G7" s="18">
        <f t="shared" si="1"/>
        <v>0.14365994845143032</v>
      </c>
      <c r="H7">
        <f t="shared" si="2"/>
        <v>0.28731989690286064</v>
      </c>
      <c r="I7">
        <f t="shared" si="0"/>
        <v>0.43097984535429096</v>
      </c>
      <c r="J7">
        <f t="shared" si="0"/>
        <v>0.57463979380572128</v>
      </c>
      <c r="K7">
        <f t="shared" si="0"/>
        <v>0.71829974225715154</v>
      </c>
      <c r="L7">
        <f t="shared" si="0"/>
        <v>0.8619596907085818</v>
      </c>
      <c r="M7">
        <f t="shared" si="0"/>
        <v>1.0056196391600121</v>
      </c>
      <c r="N7">
        <f t="shared" si="0"/>
        <v>1.1492795876114423</v>
      </c>
      <c r="O7">
        <f t="shared" si="0"/>
        <v>1.2929395360628726</v>
      </c>
      <c r="P7">
        <f t="shared" si="0"/>
        <v>1.4365994845143029</v>
      </c>
      <c r="Q7">
        <f t="shared" si="0"/>
        <v>1.5802594329657331</v>
      </c>
      <c r="R7">
        <f t="shared" si="0"/>
        <v>1.7239193814171634</v>
      </c>
      <c r="S7">
        <f t="shared" si="0"/>
        <v>1.8675793298685937</v>
      </c>
      <c r="T7">
        <f t="shared" si="0"/>
        <v>2.0112392783200241</v>
      </c>
      <c r="U7">
        <f t="shared" si="0"/>
        <v>2.1548992267714544</v>
      </c>
      <c r="V7">
        <f t="shared" si="0"/>
        <v>2.2985591752228847</v>
      </c>
      <c r="W7">
        <f t="shared" si="0"/>
        <v>2.4422191236743149</v>
      </c>
      <c r="X7">
        <f t="shared" si="0"/>
        <v>2.5858790721257452</v>
      </c>
      <c r="Y7">
        <f t="shared" si="0"/>
        <v>2.7295390205771755</v>
      </c>
      <c r="Z7">
        <f t="shared" si="0"/>
        <v>2.8731989690286057</v>
      </c>
      <c r="AA7">
        <f>portfolio_input!C13*1000</f>
        <v>3.0168589174800369</v>
      </c>
    </row>
    <row r="8" spans="1:27" x14ac:dyDescent="0.2">
      <c r="A8" t="s">
        <v>80</v>
      </c>
      <c r="B8" t="s">
        <v>11</v>
      </c>
      <c r="C8" t="s">
        <v>88</v>
      </c>
      <c r="D8" t="s">
        <v>1</v>
      </c>
      <c r="E8" t="s">
        <v>62</v>
      </c>
      <c r="F8" t="s">
        <v>63</v>
      </c>
      <c r="G8" s="18">
        <f t="shared" si="1"/>
        <v>0</v>
      </c>
      <c r="H8">
        <f t="shared" si="2"/>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portfolio_input!C14*1000</f>
        <v>0</v>
      </c>
    </row>
    <row r="9" spans="1:27" x14ac:dyDescent="0.2">
      <c r="A9" t="s">
        <v>80</v>
      </c>
      <c r="B9" t="s">
        <v>13</v>
      </c>
      <c r="C9" t="s">
        <v>88</v>
      </c>
      <c r="D9" t="s">
        <v>1</v>
      </c>
      <c r="E9" t="s">
        <v>62</v>
      </c>
      <c r="F9" t="s">
        <v>63</v>
      </c>
      <c r="G9" s="18" t="e">
        <f t="shared" si="1"/>
        <v>#REF!</v>
      </c>
      <c r="H9" t="e">
        <f t="shared" si="2"/>
        <v>#REF!</v>
      </c>
      <c r="I9" t="e">
        <f t="shared" si="0"/>
        <v>#REF!</v>
      </c>
      <c r="J9" t="e">
        <f t="shared" si="0"/>
        <v>#REF!</v>
      </c>
      <c r="K9" t="e">
        <f t="shared" si="0"/>
        <v>#REF!</v>
      </c>
      <c r="L9" t="e">
        <f t="shared" si="0"/>
        <v>#REF!</v>
      </c>
      <c r="M9" t="e">
        <f t="shared" si="0"/>
        <v>#REF!</v>
      </c>
      <c r="N9" t="e">
        <f t="shared" si="0"/>
        <v>#REF!</v>
      </c>
      <c r="O9" t="e">
        <f t="shared" si="0"/>
        <v>#REF!</v>
      </c>
      <c r="P9" t="e">
        <f t="shared" si="0"/>
        <v>#REF!</v>
      </c>
      <c r="Q9" t="e">
        <f t="shared" si="0"/>
        <v>#REF!</v>
      </c>
      <c r="R9" t="e">
        <f t="shared" si="0"/>
        <v>#REF!</v>
      </c>
      <c r="S9" t="e">
        <f t="shared" si="0"/>
        <v>#REF!</v>
      </c>
      <c r="T9" t="e">
        <f t="shared" si="0"/>
        <v>#REF!</v>
      </c>
      <c r="U9" t="e">
        <f t="shared" si="0"/>
        <v>#REF!</v>
      </c>
      <c r="V9" t="e">
        <f t="shared" si="0"/>
        <v>#REF!</v>
      </c>
      <c r="W9" t="e">
        <f t="shared" si="0"/>
        <v>#REF!</v>
      </c>
      <c r="X9" t="e">
        <f t="shared" si="0"/>
        <v>#REF!</v>
      </c>
      <c r="Y9" t="e">
        <f t="shared" si="0"/>
        <v>#REF!</v>
      </c>
      <c r="Z9" t="e">
        <f t="shared" si="0"/>
        <v>#REF!</v>
      </c>
      <c r="AA9" t="e">
        <f>portfolio_input!#REF!*1000</f>
        <v>#REF!</v>
      </c>
    </row>
    <row r="10" spans="1:27" x14ac:dyDescent="0.2">
      <c r="A10" t="s">
        <v>78</v>
      </c>
      <c r="B10" t="s">
        <v>0</v>
      </c>
      <c r="C10" t="s">
        <v>68</v>
      </c>
      <c r="D10" t="s">
        <v>8</v>
      </c>
      <c r="E10" t="s">
        <v>9</v>
      </c>
      <c r="F10" t="s">
        <v>69</v>
      </c>
      <c r="G10" s="18">
        <f t="shared" si="1"/>
        <v>14761.904761904761</v>
      </c>
      <c r="H10">
        <f t="shared" si="2"/>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portfolio_input!C15</f>
        <v>310000</v>
      </c>
    </row>
    <row r="11" spans="1:27" x14ac:dyDescent="0.2">
      <c r="A11" t="s">
        <v>81</v>
      </c>
      <c r="B11" t="s">
        <v>10</v>
      </c>
      <c r="C11" t="s">
        <v>70</v>
      </c>
      <c r="D11" t="s">
        <v>8</v>
      </c>
      <c r="E11" t="s">
        <v>9</v>
      </c>
      <c r="F11" t="s">
        <v>69</v>
      </c>
      <c r="G11" s="18">
        <f t="shared" si="1"/>
        <v>523.80952380952385</v>
      </c>
      <c r="H11">
        <f t="shared" si="2"/>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portfolio_input!C16</f>
        <v>11000</v>
      </c>
    </row>
    <row r="12" spans="1:27" x14ac:dyDescent="0.2">
      <c r="A12" t="s">
        <v>80</v>
      </c>
      <c r="B12" t="s">
        <v>6</v>
      </c>
      <c r="C12" t="s">
        <v>71</v>
      </c>
      <c r="D12" t="s">
        <v>8</v>
      </c>
      <c r="E12" t="s">
        <v>9</v>
      </c>
      <c r="F12" t="s">
        <v>69</v>
      </c>
      <c r="G12" s="18">
        <f t="shared" si="1"/>
        <v>5721.7847769028867</v>
      </c>
      <c r="H12">
        <f t="shared" si="2"/>
        <v>11443.569553805773</v>
      </c>
      <c r="I12">
        <f t="shared" si="0"/>
        <v>17165.354330708658</v>
      </c>
      <c r="J12">
        <f t="shared" si="0"/>
        <v>22887.139107611547</v>
      </c>
      <c r="K12">
        <f t="shared" si="0"/>
        <v>28608.923884514435</v>
      </c>
      <c r="L12">
        <f t="shared" si="0"/>
        <v>34330.708661417324</v>
      </c>
      <c r="M12">
        <f t="shared" si="0"/>
        <v>40052.493438320213</v>
      </c>
      <c r="N12">
        <f t="shared" si="0"/>
        <v>45774.278215223101</v>
      </c>
      <c r="O12">
        <f t="shared" si="0"/>
        <v>51496.06299212599</v>
      </c>
      <c r="P12">
        <f t="shared" si="0"/>
        <v>57217.847769028878</v>
      </c>
      <c r="Q12">
        <f t="shared" si="0"/>
        <v>62939.632545931767</v>
      </c>
      <c r="R12">
        <f t="shared" si="0"/>
        <v>68661.417322834648</v>
      </c>
      <c r="S12">
        <f t="shared" si="0"/>
        <v>74383.202099737537</v>
      </c>
      <c r="T12">
        <f t="shared" si="0"/>
        <v>80104.986876640425</v>
      </c>
      <c r="U12">
        <f t="shared" si="0"/>
        <v>85826.771653543314</v>
      </c>
      <c r="V12">
        <f t="shared" si="0"/>
        <v>91548.556430446202</v>
      </c>
      <c r="W12">
        <f t="shared" si="0"/>
        <v>97270.341207349091</v>
      </c>
      <c r="X12">
        <f t="shared" si="0"/>
        <v>102992.12598425198</v>
      </c>
      <c r="Y12">
        <f t="shared" si="0"/>
        <v>108713.91076115487</v>
      </c>
      <c r="Z12">
        <f t="shared" si="0"/>
        <v>114435.69553805776</v>
      </c>
      <c r="AA12" s="18">
        <f>portfolio_input!C17</f>
        <v>120157.48031496063</v>
      </c>
    </row>
    <row r="13" spans="1:27" x14ac:dyDescent="0.2">
      <c r="A13" t="s">
        <v>80</v>
      </c>
      <c r="B13" t="s">
        <v>5</v>
      </c>
      <c r="C13" t="s">
        <v>71</v>
      </c>
      <c r="D13" t="s">
        <v>8</v>
      </c>
      <c r="E13" t="s">
        <v>9</v>
      </c>
      <c r="F13" t="s">
        <v>69</v>
      </c>
      <c r="G13" s="18">
        <f t="shared" si="1"/>
        <v>471.35984432151918</v>
      </c>
      <c r="H13">
        <f t="shared" si="2"/>
        <v>942.71968864303835</v>
      </c>
      <c r="I13">
        <f t="shared" si="0"/>
        <v>1414.0795329645575</v>
      </c>
      <c r="J13">
        <f t="shared" si="0"/>
        <v>1885.4393772860767</v>
      </c>
      <c r="K13">
        <f t="shared" si="0"/>
        <v>2356.7992216075959</v>
      </c>
      <c r="L13">
        <f t="shared" si="0"/>
        <v>2828.1590659291151</v>
      </c>
      <c r="M13">
        <f t="shared" si="0"/>
        <v>3299.5189102506342</v>
      </c>
      <c r="N13">
        <f t="shared" si="0"/>
        <v>3770.8787545721534</v>
      </c>
      <c r="O13">
        <f t="shared" si="0"/>
        <v>4242.238598893673</v>
      </c>
      <c r="P13">
        <f t="shared" si="0"/>
        <v>4713.5984432151927</v>
      </c>
      <c r="Q13">
        <f t="shared" si="0"/>
        <v>5184.9582875367123</v>
      </c>
      <c r="R13">
        <f t="shared" si="0"/>
        <v>5656.3181318582319</v>
      </c>
      <c r="S13">
        <f t="shared" si="0"/>
        <v>6127.6779761797516</v>
      </c>
      <c r="T13">
        <f t="shared" si="0"/>
        <v>6599.0378205012712</v>
      </c>
      <c r="U13">
        <f t="shared" si="0"/>
        <v>7070.3976648227908</v>
      </c>
      <c r="V13">
        <f t="shared" si="0"/>
        <v>7541.7575091443105</v>
      </c>
      <c r="W13">
        <f t="shared" si="0"/>
        <v>8013.1173534658301</v>
      </c>
      <c r="X13">
        <f t="shared" si="0"/>
        <v>8484.4771977873497</v>
      </c>
      <c r="Y13">
        <f t="shared" si="0"/>
        <v>8955.8370421088694</v>
      </c>
      <c r="Z13">
        <f t="shared" si="0"/>
        <v>9427.196886430389</v>
      </c>
      <c r="AA13" s="18">
        <f>portfolio_input!C18</f>
        <v>9898.5567307519032</v>
      </c>
    </row>
    <row r="14" spans="1:27" x14ac:dyDescent="0.2">
      <c r="A14" t="s">
        <v>80</v>
      </c>
      <c r="B14" t="s">
        <v>11</v>
      </c>
      <c r="C14" t="s">
        <v>89</v>
      </c>
      <c r="D14" t="s">
        <v>8</v>
      </c>
      <c r="E14" t="s">
        <v>9</v>
      </c>
      <c r="F14" t="s">
        <v>69</v>
      </c>
      <c r="G14" s="18">
        <f t="shared" si="1"/>
        <v>0</v>
      </c>
      <c r="H14">
        <f t="shared" si="2"/>
        <v>0</v>
      </c>
      <c r="I14">
        <f t="shared" si="0"/>
        <v>0</v>
      </c>
      <c r="J14">
        <f t="shared" si="0"/>
        <v>0</v>
      </c>
      <c r="K14">
        <f t="shared" si="0"/>
        <v>0</v>
      </c>
      <c r="L14">
        <f t="shared" si="0"/>
        <v>0</v>
      </c>
      <c r="M14">
        <f t="shared" si="0"/>
        <v>0</v>
      </c>
      <c r="N14">
        <f t="shared" si="0"/>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s="18">
        <f>portfolio_input!C19</f>
        <v>0</v>
      </c>
    </row>
    <row r="15" spans="1:27" x14ac:dyDescent="0.2">
      <c r="A15" t="s">
        <v>80</v>
      </c>
      <c r="B15" t="s">
        <v>13</v>
      </c>
      <c r="C15" t="s">
        <v>89</v>
      </c>
      <c r="D15" t="s">
        <v>8</v>
      </c>
      <c r="E15" t="s">
        <v>9</v>
      </c>
      <c r="F15" t="s">
        <v>69</v>
      </c>
      <c r="G15" s="18" t="e">
        <f t="shared" si="1"/>
        <v>#REF!</v>
      </c>
      <c r="H15" t="e">
        <f t="shared" si="2"/>
        <v>#REF!</v>
      </c>
      <c r="I15" t="e">
        <f t="shared" si="0"/>
        <v>#REF!</v>
      </c>
      <c r="J15" t="e">
        <f t="shared" si="0"/>
        <v>#REF!</v>
      </c>
      <c r="K15" t="e">
        <f t="shared" si="0"/>
        <v>#REF!</v>
      </c>
      <c r="L15" t="e">
        <f t="shared" si="0"/>
        <v>#REF!</v>
      </c>
      <c r="M15" t="e">
        <f t="shared" si="0"/>
        <v>#REF!</v>
      </c>
      <c r="N15" t="e">
        <f t="shared" si="0"/>
        <v>#REF!</v>
      </c>
      <c r="O15" t="e">
        <f t="shared" si="0"/>
        <v>#REF!</v>
      </c>
      <c r="P15" t="e">
        <f t="shared" si="0"/>
        <v>#REF!</v>
      </c>
      <c r="Q15" t="e">
        <f t="shared" si="0"/>
        <v>#REF!</v>
      </c>
      <c r="R15" t="e">
        <f t="shared" si="0"/>
        <v>#REF!</v>
      </c>
      <c r="S15" t="e">
        <f t="shared" si="0"/>
        <v>#REF!</v>
      </c>
      <c r="T15" t="e">
        <f t="shared" si="0"/>
        <v>#REF!</v>
      </c>
      <c r="U15" t="e">
        <f t="shared" si="0"/>
        <v>#REF!</v>
      </c>
      <c r="V15" t="e">
        <f t="shared" si="0"/>
        <v>#REF!</v>
      </c>
      <c r="W15" t="e">
        <f t="shared" si="0"/>
        <v>#REF!</v>
      </c>
      <c r="X15" t="e">
        <f t="shared" si="0"/>
        <v>#REF!</v>
      </c>
      <c r="Y15" t="e">
        <f t="shared" si="0"/>
        <v>#REF!</v>
      </c>
      <c r="Z15" t="e">
        <f t="shared" si="0"/>
        <v>#REF!</v>
      </c>
      <c r="AA15" s="18" t="e">
        <f>portfolio_input!#REF!</f>
        <v>#REF!</v>
      </c>
    </row>
    <row r="16" spans="1:27" x14ac:dyDescent="0.2">
      <c r="A16" t="s">
        <v>80</v>
      </c>
      <c r="B16" t="s">
        <v>11</v>
      </c>
      <c r="C16" t="s">
        <v>72</v>
      </c>
      <c r="D16" t="s">
        <v>7</v>
      </c>
      <c r="E16" t="s">
        <v>12</v>
      </c>
      <c r="F16" t="s">
        <v>73</v>
      </c>
      <c r="G16" s="18">
        <f t="shared" si="1"/>
        <v>274.72527472527474</v>
      </c>
      <c r="H16">
        <f t="shared" ref="H16:Z16" si="3">$AA16/21+G16</f>
        <v>549.45054945054949</v>
      </c>
      <c r="I16">
        <f t="shared" si="3"/>
        <v>824.17582417582423</v>
      </c>
      <c r="J16">
        <f t="shared" si="3"/>
        <v>1098.901098901099</v>
      </c>
      <c r="K16">
        <f t="shared" si="3"/>
        <v>1373.6263736263736</v>
      </c>
      <c r="L16">
        <f t="shared" si="3"/>
        <v>1648.3516483516482</v>
      </c>
      <c r="M16">
        <f t="shared" si="3"/>
        <v>1923.0769230769229</v>
      </c>
      <c r="N16">
        <f t="shared" si="3"/>
        <v>2197.8021978021975</v>
      </c>
      <c r="O16">
        <f t="shared" si="3"/>
        <v>2472.5274725274721</v>
      </c>
      <c r="P16">
        <f t="shared" si="3"/>
        <v>2747.2527472527468</v>
      </c>
      <c r="Q16">
        <f t="shared" si="3"/>
        <v>3021.9780219780214</v>
      </c>
      <c r="R16">
        <f t="shared" si="3"/>
        <v>3296.703296703296</v>
      </c>
      <c r="S16">
        <f t="shared" si="3"/>
        <v>3571.4285714285706</v>
      </c>
      <c r="T16">
        <f t="shared" si="3"/>
        <v>3846.1538461538453</v>
      </c>
      <c r="U16">
        <f t="shared" si="3"/>
        <v>4120.8791208791199</v>
      </c>
      <c r="V16">
        <f t="shared" si="3"/>
        <v>4395.604395604395</v>
      </c>
      <c r="W16">
        <f t="shared" si="3"/>
        <v>4670.3296703296701</v>
      </c>
      <c r="X16">
        <f t="shared" si="3"/>
        <v>4945.0549450549452</v>
      </c>
      <c r="Y16">
        <f t="shared" si="3"/>
        <v>5219.7802197802202</v>
      </c>
      <c r="Z16">
        <f t="shared" si="3"/>
        <v>5494.5054945054953</v>
      </c>
      <c r="AA16" s="18">
        <f>portfolio_input!C20*1000</f>
        <v>5769.2307692307695</v>
      </c>
    </row>
    <row r="17" spans="1:27" x14ac:dyDescent="0.2">
      <c r="A17" t="s">
        <v>80</v>
      </c>
      <c r="B17" t="s">
        <v>13</v>
      </c>
      <c r="C17" t="s">
        <v>72</v>
      </c>
      <c r="D17" t="s">
        <v>7</v>
      </c>
      <c r="E17" t="s">
        <v>12</v>
      </c>
      <c r="F17" t="s">
        <v>73</v>
      </c>
      <c r="G17" s="18">
        <f t="shared" si="1"/>
        <v>10.989010989010989</v>
      </c>
      <c r="H17">
        <f t="shared" ref="H17:Z17" si="4">$AA17/21+G17</f>
        <v>21.978021978021978</v>
      </c>
      <c r="I17">
        <f t="shared" si="4"/>
        <v>32.967032967032964</v>
      </c>
      <c r="J17">
        <f t="shared" si="4"/>
        <v>43.956043956043956</v>
      </c>
      <c r="K17">
        <f t="shared" si="4"/>
        <v>54.945054945054949</v>
      </c>
      <c r="L17">
        <f t="shared" si="4"/>
        <v>65.934065934065941</v>
      </c>
      <c r="M17">
        <f t="shared" si="4"/>
        <v>76.923076923076934</v>
      </c>
      <c r="N17">
        <f t="shared" si="4"/>
        <v>87.912087912087927</v>
      </c>
      <c r="O17">
        <f t="shared" si="4"/>
        <v>98.901098901098919</v>
      </c>
      <c r="P17">
        <f t="shared" si="4"/>
        <v>109.89010989010991</v>
      </c>
      <c r="Q17">
        <f t="shared" si="4"/>
        <v>120.8791208791209</v>
      </c>
      <c r="R17">
        <f t="shared" si="4"/>
        <v>131.86813186813188</v>
      </c>
      <c r="S17">
        <f t="shared" si="4"/>
        <v>142.85714285714286</v>
      </c>
      <c r="T17">
        <f t="shared" si="4"/>
        <v>153.84615384615384</v>
      </c>
      <c r="U17">
        <f t="shared" si="4"/>
        <v>164.83516483516482</v>
      </c>
      <c r="V17">
        <f t="shared" si="4"/>
        <v>175.8241758241758</v>
      </c>
      <c r="W17">
        <f t="shared" si="4"/>
        <v>186.81318681318677</v>
      </c>
      <c r="X17">
        <f t="shared" si="4"/>
        <v>197.80219780219775</v>
      </c>
      <c r="Y17">
        <f t="shared" si="4"/>
        <v>208.79120879120873</v>
      </c>
      <c r="Z17">
        <f t="shared" si="4"/>
        <v>219.78021978021971</v>
      </c>
      <c r="AA17" s="18">
        <f>portfolio_input!C21*1000</f>
        <v>230.76923076923077</v>
      </c>
    </row>
    <row r="18" spans="1:27" x14ac:dyDescent="0.2">
      <c r="A18" t="s">
        <v>80</v>
      </c>
      <c r="B18" t="s">
        <v>6</v>
      </c>
      <c r="C18" t="s">
        <v>76</v>
      </c>
      <c r="D18" t="s">
        <v>14</v>
      </c>
      <c r="E18" t="s">
        <v>15</v>
      </c>
      <c r="F18" t="s">
        <v>75</v>
      </c>
      <c r="G18" s="18">
        <f t="shared" si="1"/>
        <v>4081.6326530612241</v>
      </c>
      <c r="H18">
        <f t="shared" ref="H18:Z18" si="5">$AA18/21+G18</f>
        <v>8163.2653061224482</v>
      </c>
      <c r="I18">
        <f t="shared" si="5"/>
        <v>12244.897959183672</v>
      </c>
      <c r="J18">
        <f t="shared" si="5"/>
        <v>16326.530612244896</v>
      </c>
      <c r="K18">
        <f t="shared" si="5"/>
        <v>20408.163265306121</v>
      </c>
      <c r="L18">
        <f t="shared" si="5"/>
        <v>24489.795918367345</v>
      </c>
      <c r="M18">
        <f t="shared" si="5"/>
        <v>28571.428571428569</v>
      </c>
      <c r="N18">
        <f t="shared" si="5"/>
        <v>32653.061224489793</v>
      </c>
      <c r="O18">
        <f t="shared" si="5"/>
        <v>36734.693877551021</v>
      </c>
      <c r="P18">
        <f t="shared" si="5"/>
        <v>40816.326530612248</v>
      </c>
      <c r="Q18">
        <f t="shared" si="5"/>
        <v>44897.959183673476</v>
      </c>
      <c r="R18">
        <f t="shared" si="5"/>
        <v>48979.591836734704</v>
      </c>
      <c r="S18">
        <f t="shared" si="5"/>
        <v>53061.224489795932</v>
      </c>
      <c r="T18">
        <f t="shared" si="5"/>
        <v>57142.857142857159</v>
      </c>
      <c r="U18">
        <f t="shared" si="5"/>
        <v>61224.489795918387</v>
      </c>
      <c r="V18">
        <f t="shared" si="5"/>
        <v>65306.122448979615</v>
      </c>
      <c r="W18">
        <f t="shared" si="5"/>
        <v>69387.755102040843</v>
      </c>
      <c r="X18">
        <f t="shared" si="5"/>
        <v>73469.387755102071</v>
      </c>
      <c r="Y18">
        <f t="shared" si="5"/>
        <v>77551.020408163298</v>
      </c>
      <c r="Z18">
        <f t="shared" si="5"/>
        <v>81632.653061224526</v>
      </c>
      <c r="AA18">
        <f>portfolio_input!C22*1000</f>
        <v>85714.28571428571</v>
      </c>
    </row>
    <row r="19" spans="1:27" x14ac:dyDescent="0.2">
      <c r="A19" t="s">
        <v>80</v>
      </c>
      <c r="B19" t="s">
        <v>5</v>
      </c>
      <c r="C19" t="s">
        <v>76</v>
      </c>
      <c r="D19" t="s">
        <v>14</v>
      </c>
      <c r="E19" t="s">
        <v>15</v>
      </c>
      <c r="F19" t="s">
        <v>75</v>
      </c>
      <c r="G19" s="18">
        <f t="shared" si="1"/>
        <v>680.27210884353735</v>
      </c>
      <c r="H19">
        <f t="shared" ref="H19:Z19" si="6">$AA19/21+G19</f>
        <v>1360.5442176870747</v>
      </c>
      <c r="I19">
        <f t="shared" si="6"/>
        <v>2040.8163265306121</v>
      </c>
      <c r="J19">
        <f t="shared" si="6"/>
        <v>2721.0884353741494</v>
      </c>
      <c r="K19">
        <f t="shared" si="6"/>
        <v>3401.3605442176868</v>
      </c>
      <c r="L19">
        <f t="shared" si="6"/>
        <v>4081.6326530612241</v>
      </c>
      <c r="M19">
        <f t="shared" si="6"/>
        <v>4761.9047619047615</v>
      </c>
      <c r="N19">
        <f t="shared" si="6"/>
        <v>5442.1768707482988</v>
      </c>
      <c r="O19">
        <f t="shared" si="6"/>
        <v>6122.4489795918362</v>
      </c>
      <c r="P19">
        <f t="shared" si="6"/>
        <v>6802.7210884353735</v>
      </c>
      <c r="Q19">
        <f t="shared" si="6"/>
        <v>7482.9931972789109</v>
      </c>
      <c r="R19">
        <f t="shared" si="6"/>
        <v>8163.2653061224482</v>
      </c>
      <c r="S19">
        <f t="shared" si="6"/>
        <v>8843.5374149659856</v>
      </c>
      <c r="T19">
        <f t="shared" si="6"/>
        <v>9523.8095238095229</v>
      </c>
      <c r="U19">
        <f t="shared" si="6"/>
        <v>10204.08163265306</v>
      </c>
      <c r="V19">
        <f t="shared" si="6"/>
        <v>10884.353741496598</v>
      </c>
      <c r="W19">
        <f t="shared" si="6"/>
        <v>11564.625850340135</v>
      </c>
      <c r="X19">
        <f t="shared" si="6"/>
        <v>12244.897959183672</v>
      </c>
      <c r="Y19">
        <f t="shared" si="6"/>
        <v>12925.17006802721</v>
      </c>
      <c r="Z19">
        <f t="shared" si="6"/>
        <v>13605.442176870747</v>
      </c>
      <c r="AA19">
        <f>portfolio_input!C23*1000</f>
        <v>14285.714285714284</v>
      </c>
    </row>
    <row r="20" spans="1:27" x14ac:dyDescent="0.2">
      <c r="A20" t="s">
        <v>80</v>
      </c>
      <c r="B20" t="s">
        <v>52</v>
      </c>
      <c r="C20" t="s">
        <v>74</v>
      </c>
      <c r="D20" t="s">
        <v>14</v>
      </c>
      <c r="E20" t="s">
        <v>15</v>
      </c>
      <c r="F20" t="s">
        <v>75</v>
      </c>
      <c r="G20" s="18">
        <f t="shared" si="1"/>
        <v>238.0952380952381</v>
      </c>
      <c r="H20">
        <f t="shared" ref="H20:Z20" si="7">$AA20/21+G20</f>
        <v>476.1904761904762</v>
      </c>
      <c r="I20">
        <f t="shared" si="7"/>
        <v>714.28571428571433</v>
      </c>
      <c r="J20">
        <f t="shared" si="7"/>
        <v>952.38095238095241</v>
      </c>
      <c r="K20">
        <f t="shared" si="7"/>
        <v>1190.4761904761906</v>
      </c>
      <c r="L20">
        <f t="shared" si="7"/>
        <v>1428.5714285714287</v>
      </c>
      <c r="M20">
        <f t="shared" si="7"/>
        <v>1666.6666666666667</v>
      </c>
      <c r="N20">
        <f t="shared" si="7"/>
        <v>1904.7619047619048</v>
      </c>
      <c r="O20">
        <f t="shared" si="7"/>
        <v>2142.8571428571431</v>
      </c>
      <c r="P20">
        <f t="shared" si="7"/>
        <v>2380.9523809523812</v>
      </c>
      <c r="Q20">
        <f t="shared" si="7"/>
        <v>2619.0476190476193</v>
      </c>
      <c r="R20">
        <f t="shared" si="7"/>
        <v>2857.1428571428573</v>
      </c>
      <c r="S20">
        <f t="shared" si="7"/>
        <v>3095.2380952380954</v>
      </c>
      <c r="T20">
        <f t="shared" si="7"/>
        <v>3333.3333333333335</v>
      </c>
      <c r="U20">
        <f t="shared" si="7"/>
        <v>3571.4285714285716</v>
      </c>
      <c r="V20">
        <f t="shared" si="7"/>
        <v>3809.5238095238096</v>
      </c>
      <c r="W20">
        <f t="shared" si="7"/>
        <v>4047.6190476190477</v>
      </c>
      <c r="X20">
        <f t="shared" si="7"/>
        <v>4285.7142857142862</v>
      </c>
      <c r="Y20">
        <f t="shared" si="7"/>
        <v>4523.8095238095248</v>
      </c>
      <c r="Z20">
        <f t="shared" si="7"/>
        <v>4761.9047619047633</v>
      </c>
      <c r="AA20">
        <f>portfolio_input!C24*1000</f>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5" t="s">
        <v>58</v>
      </c>
      <c r="B1" s="25" t="s">
        <v>82</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83</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84</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85</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14</v>
      </c>
      <c r="B5" s="25" t="s">
        <v>87</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86</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C16" sqref="C16:D16"/>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f>C2/(C2+D2)</f>
        <v>0.8582677165354331</v>
      </c>
      <c r="D4" s="19">
        <f>1-C4</f>
        <v>0.1417322834645669</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69839.816933638445</v>
      </c>
      <c r="D15">
        <f>C15*$C3</f>
        <v>34840.000209458078</v>
      </c>
      <c r="E15">
        <f>D15*$C3</f>
        <v>17380.137404260553</v>
      </c>
      <c r="F15">
        <f>E15*$C3</f>
        <v>8670.1829613931368</v>
      </c>
    </row>
    <row r="16" spans="1:8" x14ac:dyDescent="0.2">
      <c r="A16" s="5"/>
      <c r="B16" s="5"/>
      <c r="C16">
        <f>B15*C4</f>
        <v>120157.48031496063</v>
      </c>
      <c r="D16">
        <f>C15*D4</f>
        <v>9898.5567307519032</v>
      </c>
    </row>
    <row r="17" spans="1:6" x14ac:dyDescent="0.2">
      <c r="A17" t="s">
        <v>90</v>
      </c>
      <c r="B17">
        <v>6</v>
      </c>
      <c r="E17">
        <f>$B17*E6</f>
        <v>5.7692307692307692</v>
      </c>
      <c r="F17">
        <f>$B17*F6</f>
        <v>0.23076923076923078</v>
      </c>
    </row>
    <row r="18" spans="1:6" x14ac:dyDescent="0.2">
      <c r="A18" t="s">
        <v>91</v>
      </c>
      <c r="B18">
        <v>100</v>
      </c>
      <c r="C18">
        <f>$B18*C9</f>
        <v>85.714285714285708</v>
      </c>
      <c r="D18">
        <f>$B18*D9</f>
        <v>14.28571428571429</v>
      </c>
    </row>
    <row r="29" spans="1:6" x14ac:dyDescent="0.2">
      <c r="D29">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2024-02-01T01:49:03Z</dcterms:modified>
</cp:coreProperties>
</file>