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pcc_data_tables_and_derivations/AFOLU/"/>
    </mc:Choice>
  </mc:AlternateContent>
  <xr:revisionPtr revIDLastSave="0" documentId="13_ncr:1_{76F7C810-D2E3-7141-BC1A-F5FA3D21A762}" xr6:coauthVersionLast="47" xr6:coauthVersionMax="47" xr10:uidLastSave="{00000000-0000-0000-0000-000000000000}"/>
  <bookViews>
    <workbookView xWindow="17800" yWindow="460" windowWidth="16400" windowHeight="14140" xr2:uid="{72AA8C5B-83EE-9747-8E95-ACF02792D0F7}"/>
  </bookViews>
  <sheets>
    <sheet name="table 5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1" l="1"/>
  <c r="E24" i="1"/>
  <c r="C23" i="1"/>
  <c r="E23" i="1" s="1"/>
  <c r="C22" i="1"/>
  <c r="E22" i="1" s="1"/>
  <c r="C15" i="1"/>
  <c r="E25" i="1"/>
  <c r="C20" i="1"/>
  <c r="C25" i="1"/>
  <c r="H18" i="1"/>
  <c r="I18" i="1"/>
  <c r="C13" i="1"/>
  <c r="C14" i="1"/>
  <c r="F15" i="1"/>
  <c r="H15" i="1" s="1"/>
  <c r="C16" i="1"/>
  <c r="C17" i="1"/>
  <c r="C18" i="1"/>
  <c r="E18" i="1"/>
  <c r="F18" i="1"/>
  <c r="F12" i="1"/>
  <c r="H12" i="1" s="1"/>
  <c r="C12" i="1"/>
  <c r="E12" i="1"/>
  <c r="I12" i="1" s="1"/>
  <c r="T7" i="1"/>
  <c r="U7" i="1"/>
  <c r="U9" i="1"/>
  <c r="T9" i="1"/>
  <c r="U8" i="1"/>
  <c r="T8" i="1"/>
  <c r="U6" i="1"/>
  <c r="T6" i="1"/>
  <c r="U5" i="1"/>
  <c r="T5" i="1"/>
  <c r="U4" i="1"/>
  <c r="T4" i="1"/>
  <c r="U3" i="1"/>
  <c r="T3" i="1"/>
  <c r="P9" i="1"/>
  <c r="O9" i="1"/>
  <c r="P8" i="1"/>
  <c r="O8" i="1"/>
  <c r="P7" i="1"/>
  <c r="O7" i="1"/>
  <c r="P6" i="1"/>
  <c r="O6" i="1"/>
  <c r="P5" i="1"/>
  <c r="O5" i="1"/>
  <c r="E14" i="1" s="1"/>
  <c r="I14" i="1" s="1"/>
  <c r="P4" i="1"/>
  <c r="F13" i="1" s="1"/>
  <c r="H13" i="1" s="1"/>
  <c r="O4" i="1"/>
  <c r="P3" i="1"/>
  <c r="O3" i="1"/>
  <c r="K9" i="1"/>
  <c r="J9" i="1"/>
  <c r="K8" i="1"/>
  <c r="F17" i="1" s="1"/>
  <c r="H17" i="1" s="1"/>
  <c r="J8" i="1"/>
  <c r="E17" i="1" s="1"/>
  <c r="I17" i="1" s="1"/>
  <c r="K7" i="1"/>
  <c r="F16" i="1" s="1"/>
  <c r="H16" i="1" s="1"/>
  <c r="J7" i="1"/>
  <c r="E16" i="1" s="1"/>
  <c r="I16" i="1" s="1"/>
  <c r="K6" i="1"/>
  <c r="J6" i="1"/>
  <c r="E15" i="1" s="1"/>
  <c r="I15" i="1" s="1"/>
  <c r="K5" i="1"/>
  <c r="F14" i="1" s="1"/>
  <c r="H14" i="1" s="1"/>
  <c r="J5" i="1"/>
  <c r="K4" i="1"/>
  <c r="J4" i="1"/>
  <c r="E13" i="1" s="1"/>
  <c r="I13" i="1" s="1"/>
  <c r="K3" i="1"/>
  <c r="J3" i="1"/>
  <c r="E4" i="1"/>
  <c r="F4" i="1"/>
  <c r="E5" i="1"/>
  <c r="F5" i="1"/>
  <c r="E6" i="1"/>
  <c r="F6" i="1"/>
  <c r="E7" i="1"/>
  <c r="F7" i="1"/>
  <c r="E8" i="1"/>
  <c r="F8" i="1"/>
  <c r="E9" i="1"/>
  <c r="F9" i="1"/>
  <c r="F3" i="1"/>
  <c r="E3" i="1"/>
</calcChain>
</file>

<file path=xl/sharedStrings.xml><?xml version="1.0" encoding="utf-8"?>
<sst xmlns="http://schemas.openxmlformats.org/spreadsheetml/2006/main" count="54" uniqueCount="31">
  <si>
    <t>domain</t>
  </si>
  <si>
    <t>temperate</t>
  </si>
  <si>
    <t>tropical</t>
  </si>
  <si>
    <t>all</t>
  </si>
  <si>
    <t>max</t>
  </si>
  <si>
    <t>min</t>
  </si>
  <si>
    <t>mean</t>
  </si>
  <si>
    <t>perc</t>
  </si>
  <si>
    <t>mean biomass carbon stock (tonnes C/ha)</t>
  </si>
  <si>
    <t>above ground biomass accumuilation rate (tonnes C/(ha yr)</t>
  </si>
  <si>
    <t>harvest/maturity cycle (yr)</t>
  </si>
  <si>
    <t>max above ground biomass carbon stock at harvest (lmax) tonnes C/ha</t>
  </si>
  <si>
    <t>BIOMASS FACTOR</t>
  </si>
  <si>
    <t>MIN</t>
  </si>
  <si>
    <t>MAX</t>
  </si>
  <si>
    <t>Mean biomass carbon stock (Lmean)
(tonnes C ha-1)</t>
  </si>
  <si>
    <t>olive</t>
  </si>
  <si>
    <t>orchard</t>
  </si>
  <si>
    <t>vine</t>
  </si>
  <si>
    <t>short rotation croppice</t>
  </si>
  <si>
    <t>oil palm</t>
  </si>
  <si>
    <t>rubber</t>
  </si>
  <si>
    <t>tea</t>
  </si>
  <si>
    <t>ASSUMPTIONS</t>
  </si>
  <si>
    <t>fruits:</t>
  </si>
  <si>
    <t>nuts:</t>
  </si>
  <si>
    <t>other woody</t>
  </si>
  <si>
    <t>bevs and spices</t>
  </si>
  <si>
    <t>C TO CO2</t>
  </si>
  <si>
    <t>C FACTOR</t>
  </si>
  <si>
    <t>CO2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</si>
</sst>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7A6A-5EA4-524C-BE6F-4783DBCA5DCE}">
  <dimension ref="A1:U25"/>
  <sheetViews>
    <sheetView tabSelected="1" workbookViewId="0">
      <selection activeCell="E22" sqref="E22"/>
    </sheetView>
  </sheetViews>
  <sheetFormatPr baseColWidth="10" defaultRowHeight="16" x14ac:dyDescent="0.2"/>
  <cols>
    <col min="3" max="6" width="6.83203125" customWidth="1"/>
    <col min="7" max="7" width="1.6640625" customWidth="1"/>
    <col min="8" max="11" width="6.83203125" customWidth="1"/>
    <col min="12" max="12" width="1.6640625" customWidth="1"/>
    <col min="13" max="16" width="6.83203125" customWidth="1"/>
    <col min="17" max="17" width="1.6640625" customWidth="1"/>
    <col min="18" max="21" width="6.83203125" customWidth="1"/>
  </cols>
  <sheetData>
    <row r="1" spans="1:21" ht="65" customHeight="1" x14ac:dyDescent="0.2">
      <c r="A1" t="s">
        <v>0</v>
      </c>
      <c r="C1" s="1" t="s">
        <v>11</v>
      </c>
      <c r="D1" s="1"/>
      <c r="E1" s="1"/>
      <c r="F1" s="1"/>
      <c r="H1" s="1" t="s">
        <v>10</v>
      </c>
      <c r="I1" s="1"/>
      <c r="J1" s="1"/>
      <c r="K1" s="1"/>
      <c r="M1" s="1" t="s">
        <v>9</v>
      </c>
      <c r="N1" s="1"/>
      <c r="O1" s="1"/>
      <c r="P1" s="1"/>
      <c r="Q1" t="s">
        <v>8</v>
      </c>
      <c r="R1" s="1" t="s">
        <v>15</v>
      </c>
      <c r="S1" s="1"/>
      <c r="T1" s="1"/>
      <c r="U1" s="1"/>
    </row>
    <row r="2" spans="1:21" x14ac:dyDescent="0.2">
      <c r="C2" t="s">
        <v>6</v>
      </c>
      <c r="D2" t="s">
        <v>7</v>
      </c>
      <c r="E2" t="s">
        <v>5</v>
      </c>
      <c r="F2" t="s">
        <v>4</v>
      </c>
      <c r="H2" t="s">
        <v>6</v>
      </c>
      <c r="I2" t="s">
        <v>7</v>
      </c>
      <c r="J2" t="s">
        <v>5</v>
      </c>
      <c r="K2" t="s">
        <v>4</v>
      </c>
      <c r="M2" t="s">
        <v>6</v>
      </c>
      <c r="N2" t="s">
        <v>7</v>
      </c>
      <c r="O2" t="s">
        <v>5</v>
      </c>
      <c r="P2" t="s">
        <v>4</v>
      </c>
      <c r="R2" t="s">
        <v>6</v>
      </c>
      <c r="S2" t="s">
        <v>7</v>
      </c>
      <c r="T2" t="s">
        <v>5</v>
      </c>
      <c r="U2" t="s">
        <v>4</v>
      </c>
    </row>
    <row r="3" spans="1:21" x14ac:dyDescent="0.2">
      <c r="A3" t="s">
        <v>1</v>
      </c>
      <c r="B3" t="s">
        <v>16</v>
      </c>
      <c r="C3">
        <v>9.1</v>
      </c>
      <c r="D3">
        <v>15</v>
      </c>
      <c r="E3">
        <f>C3*(100-D3)/100</f>
        <v>7.7350000000000003</v>
      </c>
      <c r="F3">
        <f>C3*(100+D3)/100</f>
        <v>10.465</v>
      </c>
      <c r="H3">
        <v>20</v>
      </c>
      <c r="I3">
        <v>23</v>
      </c>
      <c r="J3">
        <f>H3*(100-I3)/100</f>
        <v>15.4</v>
      </c>
      <c r="K3">
        <f>H3*(100+I3)/100</f>
        <v>24.6</v>
      </c>
      <c r="M3">
        <v>0.46</v>
      </c>
      <c r="N3">
        <v>27</v>
      </c>
      <c r="O3">
        <f>M3*(100-N3)/100</f>
        <v>0.33579999999999999</v>
      </c>
      <c r="P3">
        <f>M3*(100+N3)/100</f>
        <v>0.58420000000000005</v>
      </c>
      <c r="R3">
        <v>6.9</v>
      </c>
      <c r="S3">
        <v>25</v>
      </c>
      <c r="T3">
        <f>R3*(100-S3)/100</f>
        <v>5.1749999999999998</v>
      </c>
      <c r="U3">
        <f>R3*(100+S3)/100</f>
        <v>8.625</v>
      </c>
    </row>
    <row r="4" spans="1:21" x14ac:dyDescent="0.2">
      <c r="A4" t="s">
        <v>1</v>
      </c>
      <c r="B4" t="s">
        <v>17</v>
      </c>
      <c r="C4">
        <v>8.5</v>
      </c>
      <c r="D4">
        <v>19</v>
      </c>
      <c r="E4">
        <f t="shared" ref="E4:E9" si="0">C4*(100-D4)/100</f>
        <v>6.8849999999999998</v>
      </c>
      <c r="F4">
        <f t="shared" ref="F4:F9" si="1">C4*(100+D4)/100</f>
        <v>10.115</v>
      </c>
      <c r="H4">
        <v>20</v>
      </c>
      <c r="I4">
        <v>42</v>
      </c>
      <c r="J4">
        <f t="shared" ref="J4:J9" si="2">H4*(100-I4)/100</f>
        <v>11.6</v>
      </c>
      <c r="K4">
        <f t="shared" ref="K4:K9" si="3">H4*(100+I4)/100</f>
        <v>28.4</v>
      </c>
      <c r="M4">
        <v>0.43</v>
      </c>
      <c r="N4">
        <v>46</v>
      </c>
      <c r="O4">
        <f t="shared" ref="O4:O9" si="4">M4*(100-N4)/100</f>
        <v>0.23219999999999999</v>
      </c>
      <c r="P4">
        <f t="shared" ref="P4:P9" si="5">M4*(100+N4)/100</f>
        <v>0.62780000000000002</v>
      </c>
      <c r="R4">
        <v>6.4</v>
      </c>
      <c r="S4">
        <v>25</v>
      </c>
      <c r="T4">
        <f t="shared" ref="T4:T9" si="6">R4*(100-S4)/100</f>
        <v>4.8</v>
      </c>
      <c r="U4">
        <f t="shared" ref="U4:U9" si="7">R4*(100+S4)/100</f>
        <v>8</v>
      </c>
    </row>
    <row r="5" spans="1:21" x14ac:dyDescent="0.2">
      <c r="A5" t="s">
        <v>1</v>
      </c>
      <c r="B5" t="s">
        <v>18</v>
      </c>
      <c r="C5">
        <v>5.5</v>
      </c>
      <c r="D5">
        <v>18</v>
      </c>
      <c r="E5">
        <f t="shared" si="0"/>
        <v>4.51</v>
      </c>
      <c r="F5">
        <f t="shared" si="1"/>
        <v>6.49</v>
      </c>
      <c r="H5">
        <v>20</v>
      </c>
      <c r="I5">
        <v>18</v>
      </c>
      <c r="J5">
        <f t="shared" si="2"/>
        <v>16.399999999999999</v>
      </c>
      <c r="K5">
        <f t="shared" si="3"/>
        <v>23.6</v>
      </c>
      <c r="M5">
        <v>0.28000000000000003</v>
      </c>
      <c r="N5">
        <v>26</v>
      </c>
      <c r="O5">
        <f t="shared" si="4"/>
        <v>0.20720000000000002</v>
      </c>
      <c r="P5">
        <f t="shared" si="5"/>
        <v>0.3528</v>
      </c>
      <c r="R5">
        <v>2.8</v>
      </c>
      <c r="S5">
        <v>25</v>
      </c>
      <c r="T5">
        <f t="shared" si="6"/>
        <v>2.1</v>
      </c>
      <c r="U5">
        <f t="shared" si="7"/>
        <v>3.5</v>
      </c>
    </row>
    <row r="6" spans="1:21" x14ac:dyDescent="0.2">
      <c r="A6" t="s">
        <v>1</v>
      </c>
      <c r="B6" t="s">
        <v>19</v>
      </c>
      <c r="C6">
        <v>12.69</v>
      </c>
      <c r="D6">
        <v>40</v>
      </c>
      <c r="E6">
        <f t="shared" si="0"/>
        <v>7.6139999999999999</v>
      </c>
      <c r="F6">
        <f t="shared" si="1"/>
        <v>17.765999999999998</v>
      </c>
      <c r="H6">
        <v>4</v>
      </c>
      <c r="I6">
        <v>0</v>
      </c>
      <c r="J6">
        <f t="shared" si="2"/>
        <v>4</v>
      </c>
      <c r="K6">
        <f t="shared" si="3"/>
        <v>4</v>
      </c>
      <c r="M6">
        <v>3.2</v>
      </c>
      <c r="N6">
        <v>40</v>
      </c>
      <c r="O6">
        <f t="shared" si="4"/>
        <v>1.92</v>
      </c>
      <c r="P6">
        <f t="shared" si="5"/>
        <v>4.4800000000000004</v>
      </c>
      <c r="R6">
        <v>6.35</v>
      </c>
      <c r="S6">
        <v>40</v>
      </c>
      <c r="T6">
        <f t="shared" si="6"/>
        <v>3.81</v>
      </c>
      <c r="U6">
        <f t="shared" si="7"/>
        <v>8.89</v>
      </c>
    </row>
    <row r="7" spans="1:21" x14ac:dyDescent="0.2">
      <c r="A7" t="s">
        <v>2</v>
      </c>
      <c r="B7" t="s">
        <v>20</v>
      </c>
      <c r="C7">
        <v>60</v>
      </c>
      <c r="D7">
        <v>41</v>
      </c>
      <c r="E7">
        <f t="shared" si="0"/>
        <v>35.4</v>
      </c>
      <c r="F7">
        <f t="shared" si="1"/>
        <v>84.6</v>
      </c>
      <c r="H7">
        <v>25</v>
      </c>
      <c r="I7">
        <v>0</v>
      </c>
      <c r="J7">
        <f t="shared" si="2"/>
        <v>25</v>
      </c>
      <c r="K7">
        <f t="shared" si="3"/>
        <v>25</v>
      </c>
      <c r="M7">
        <v>2.4</v>
      </c>
      <c r="N7">
        <v>41</v>
      </c>
      <c r="O7">
        <f t="shared" si="4"/>
        <v>1.4159999999999999</v>
      </c>
      <c r="P7">
        <f t="shared" si="5"/>
        <v>3.3839999999999999</v>
      </c>
      <c r="R7">
        <v>30</v>
      </c>
      <c r="S7">
        <v>41</v>
      </c>
      <c r="T7">
        <f t="shared" si="6"/>
        <v>17.7</v>
      </c>
      <c r="U7">
        <f t="shared" si="7"/>
        <v>42.3</v>
      </c>
    </row>
    <row r="8" spans="1:21" x14ac:dyDescent="0.2">
      <c r="A8" t="s">
        <v>2</v>
      </c>
      <c r="B8" t="s">
        <v>21</v>
      </c>
      <c r="C8">
        <v>80</v>
      </c>
      <c r="D8">
        <v>15</v>
      </c>
      <c r="E8">
        <f t="shared" si="0"/>
        <v>68</v>
      </c>
      <c r="F8">
        <f t="shared" si="1"/>
        <v>92</v>
      </c>
      <c r="H8">
        <v>27</v>
      </c>
      <c r="I8">
        <v>0</v>
      </c>
      <c r="J8">
        <f t="shared" si="2"/>
        <v>27</v>
      </c>
      <c r="K8">
        <f t="shared" si="3"/>
        <v>27</v>
      </c>
      <c r="M8">
        <v>3</v>
      </c>
      <c r="N8">
        <v>13</v>
      </c>
      <c r="O8">
        <f t="shared" si="4"/>
        <v>2.61</v>
      </c>
      <c r="P8">
        <f t="shared" si="5"/>
        <v>3.39</v>
      </c>
      <c r="R8">
        <v>40.1</v>
      </c>
      <c r="S8">
        <v>15</v>
      </c>
      <c r="T8">
        <f t="shared" si="6"/>
        <v>34.085000000000001</v>
      </c>
      <c r="U8">
        <f t="shared" si="7"/>
        <v>46.115000000000002</v>
      </c>
    </row>
    <row r="9" spans="1:21" x14ac:dyDescent="0.2">
      <c r="A9" t="s">
        <v>3</v>
      </c>
      <c r="B9" t="s">
        <v>22</v>
      </c>
      <c r="C9">
        <v>20.7</v>
      </c>
      <c r="D9">
        <v>50</v>
      </c>
      <c r="E9">
        <f t="shared" si="0"/>
        <v>10.35</v>
      </c>
      <c r="F9">
        <f t="shared" si="1"/>
        <v>31.05</v>
      </c>
      <c r="H9">
        <v>30</v>
      </c>
      <c r="I9">
        <v>0</v>
      </c>
      <c r="J9">
        <f t="shared" si="2"/>
        <v>30</v>
      </c>
      <c r="K9">
        <f t="shared" si="3"/>
        <v>30</v>
      </c>
      <c r="M9">
        <v>0.7</v>
      </c>
      <c r="N9">
        <v>25</v>
      </c>
      <c r="O9">
        <f t="shared" si="4"/>
        <v>0.52500000000000002</v>
      </c>
      <c r="P9">
        <f t="shared" si="5"/>
        <v>0.875</v>
      </c>
      <c r="R9">
        <v>18.3</v>
      </c>
      <c r="S9">
        <v>25</v>
      </c>
      <c r="T9">
        <f t="shared" si="6"/>
        <v>13.725</v>
      </c>
      <c r="U9">
        <f t="shared" si="7"/>
        <v>22.875</v>
      </c>
    </row>
    <row r="11" spans="1:21" x14ac:dyDescent="0.2">
      <c r="C11" t="s">
        <v>12</v>
      </c>
      <c r="E11" t="s">
        <v>14</v>
      </c>
      <c r="F11" t="s">
        <v>13</v>
      </c>
    </row>
    <row r="12" spans="1:21" x14ac:dyDescent="0.2">
      <c r="A12" t="s">
        <v>1</v>
      </c>
      <c r="C12">
        <f>-((H3-1)/H3)*M3+C3/H3</f>
        <v>1.799999999999996E-2</v>
      </c>
      <c r="E12">
        <f>-((J3-1)/J3)*O3+F3/J3</f>
        <v>0.3655506493506494</v>
      </c>
      <c r="F12">
        <f>-((K3-1)/K3)*P3+E3/K3</f>
        <v>-0.24602113821138216</v>
      </c>
      <c r="H12">
        <f>F12/C12</f>
        <v>-13.667841011743484</v>
      </c>
      <c r="I12">
        <f>E12/C12</f>
        <v>20.308369408369455</v>
      </c>
    </row>
    <row r="13" spans="1:21" x14ac:dyDescent="0.2">
      <c r="A13" t="s">
        <v>1</v>
      </c>
      <c r="C13">
        <f t="shared" ref="C13:C18" si="8">-((H4-1)/H4)*M4+C4/H4</f>
        <v>1.6500000000000015E-2</v>
      </c>
      <c r="E13">
        <f t="shared" ref="E13:E18" si="9">-((J4-1)/J4)*O4+F4/J4</f>
        <v>0.65980000000000005</v>
      </c>
      <c r="F13">
        <f t="shared" ref="F13:F18" si="10">-((K4-1)/K4)*P4+E4/K4</f>
        <v>-0.36326478873239443</v>
      </c>
      <c r="H13">
        <f t="shared" ref="H13:H18" si="11">F13/C13</f>
        <v>-22.016047801963278</v>
      </c>
      <c r="I13">
        <f t="shared" ref="I13:I18" si="12">E13/C13</f>
        <v>39.987878787878756</v>
      </c>
    </row>
    <row r="14" spans="1:21" x14ac:dyDescent="0.2">
      <c r="A14" t="s">
        <v>1</v>
      </c>
      <c r="C14">
        <f t="shared" si="8"/>
        <v>9.000000000000008E-3</v>
      </c>
      <c r="E14">
        <f t="shared" si="9"/>
        <v>0.20116585365853665</v>
      </c>
      <c r="F14">
        <f t="shared" si="10"/>
        <v>-0.14674915254237289</v>
      </c>
      <c r="H14">
        <f t="shared" si="11"/>
        <v>-16.305461393596975</v>
      </c>
      <c r="I14">
        <f t="shared" si="12"/>
        <v>22.351761517615163</v>
      </c>
    </row>
    <row r="15" spans="1:21" x14ac:dyDescent="0.2">
      <c r="A15" t="s">
        <v>1</v>
      </c>
      <c r="C15">
        <f>-((H6-1)/H6)*M6+C6/H6</f>
        <v>0.77249999999999952</v>
      </c>
      <c r="E15">
        <f t="shared" si="9"/>
        <v>3.0014999999999996</v>
      </c>
      <c r="F15">
        <f t="shared" si="10"/>
        <v>-1.4565000000000003</v>
      </c>
      <c r="H15">
        <f t="shared" si="11"/>
        <v>-1.8854368932038852</v>
      </c>
      <c r="I15">
        <f t="shared" si="12"/>
        <v>3.8854368932038854</v>
      </c>
    </row>
    <row r="16" spans="1:21" x14ac:dyDescent="0.2">
      <c r="A16" t="s">
        <v>2</v>
      </c>
      <c r="C16">
        <f t="shared" si="8"/>
        <v>9.6000000000000085E-2</v>
      </c>
      <c r="E16">
        <f t="shared" si="9"/>
        <v>2.0246399999999998</v>
      </c>
      <c r="F16">
        <f t="shared" si="10"/>
        <v>-1.83264</v>
      </c>
      <c r="H16">
        <f t="shared" si="11"/>
        <v>-19.089999999999982</v>
      </c>
      <c r="I16">
        <f t="shared" si="12"/>
        <v>21.089999999999979</v>
      </c>
    </row>
    <row r="17" spans="1:9" x14ac:dyDescent="0.2">
      <c r="A17" t="s">
        <v>2</v>
      </c>
      <c r="C17">
        <f t="shared" si="8"/>
        <v>7.4074074074073959E-2</v>
      </c>
      <c r="E17">
        <f t="shared" si="9"/>
        <v>0.89407407407407424</v>
      </c>
      <c r="F17">
        <f t="shared" si="10"/>
        <v>-0.74592592592592588</v>
      </c>
      <c r="H17">
        <f t="shared" si="11"/>
        <v>-10.070000000000014</v>
      </c>
      <c r="I17">
        <f t="shared" si="12"/>
        <v>12.070000000000022</v>
      </c>
    </row>
    <row r="18" spans="1:9" x14ac:dyDescent="0.2">
      <c r="A18" t="s">
        <v>3</v>
      </c>
      <c r="C18">
        <f t="shared" si="8"/>
        <v>1.3333333333333308E-2</v>
      </c>
      <c r="E18">
        <f t="shared" si="9"/>
        <v>0.52749999999999986</v>
      </c>
      <c r="F18">
        <f t="shared" si="10"/>
        <v>-0.50083333333333335</v>
      </c>
      <c r="H18">
        <f t="shared" si="11"/>
        <v>-37.562500000000071</v>
      </c>
      <c r="I18">
        <f t="shared" si="12"/>
        <v>39.562500000000064</v>
      </c>
    </row>
    <row r="20" spans="1:9" x14ac:dyDescent="0.2">
      <c r="A20" t="s">
        <v>28</v>
      </c>
      <c r="C20">
        <f>11/3</f>
        <v>3.6666666666666665</v>
      </c>
    </row>
    <row r="21" spans="1:9" x14ac:dyDescent="0.2">
      <c r="A21" t="s">
        <v>23</v>
      </c>
      <c r="C21" t="s">
        <v>29</v>
      </c>
      <c r="E21" t="s">
        <v>30</v>
      </c>
    </row>
    <row r="22" spans="1:9" x14ac:dyDescent="0.2">
      <c r="A22" t="s">
        <v>24</v>
      </c>
      <c r="C22">
        <f>AVERAGE(C12,C13,C14,C16,C17)</f>
        <v>4.2714814814814803E-2</v>
      </c>
      <c r="E22">
        <f>C22*$C$20</f>
        <v>0.15662098765432095</v>
      </c>
    </row>
    <row r="23" spans="1:9" x14ac:dyDescent="0.2">
      <c r="A23" t="s">
        <v>25</v>
      </c>
      <c r="C23">
        <f>AVERAGE(C12,C13,C14,C16,C17)</f>
        <v>4.2714814814814803E-2</v>
      </c>
      <c r="E23">
        <f t="shared" ref="E23:E25" si="13">C23*$C$20</f>
        <v>0.15662098765432095</v>
      </c>
    </row>
    <row r="24" spans="1:9" x14ac:dyDescent="0.2">
      <c r="A24" t="s">
        <v>26</v>
      </c>
      <c r="C24">
        <f>(C16+C17)/2</f>
        <v>8.5037037037037022E-2</v>
      </c>
      <c r="E24">
        <f>C24*$C$20</f>
        <v>0.3118024691358024</v>
      </c>
    </row>
    <row r="25" spans="1:9" x14ac:dyDescent="0.2">
      <c r="A25" t="s">
        <v>27</v>
      </c>
      <c r="C25">
        <f>AVERAGE(C18,C17,C16)</f>
        <v>6.1135802469135782E-2</v>
      </c>
      <c r="E25">
        <f t="shared" si="13"/>
        <v>0.22416460905349786</v>
      </c>
    </row>
  </sheetData>
  <mergeCells count="4">
    <mergeCell ref="C1:F1"/>
    <mergeCell ref="H1:K1"/>
    <mergeCell ref="M1:P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2022-07-08T23:00:05Z</dcterms:created>
  <dcterms:modified xsi:type="dcterms:W3CDTF">2022-07-09T00:28:04Z</dcterms:modified>
</cp:coreProperties>
</file>