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960" tabRatio="602" activeTab="1"/>
  </bookViews>
  <sheets>
    <sheet name="protein against size" sheetId="2" r:id="rId1"/>
    <sheet name="genomic features" sheetId="1" r:id="rId2"/>
  </sheets>
  <externalReferences>
    <externalReference r:id="rId3"/>
    <externalReference r:id="rId4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16" i="1"/>
  <c r="E8" i="1"/>
  <c r="E7" i="1"/>
  <c r="E6" i="1"/>
  <c r="E5" i="1"/>
  <c r="E4" i="1"/>
  <c r="E3" i="1"/>
  <c r="E2" i="1"/>
  <c r="E37" i="1"/>
  <c r="E36" i="1"/>
  <c r="E35" i="1"/>
  <c r="E34" i="1"/>
  <c r="E33" i="1"/>
  <c r="E31" i="1"/>
  <c r="E30" i="1"/>
  <c r="A42" i="2"/>
  <c r="B42" i="2"/>
  <c r="C42" i="2"/>
  <c r="A26" i="2"/>
  <c r="B26" i="2"/>
  <c r="A11" i="2"/>
  <c r="B11" i="2"/>
  <c r="E32" i="1"/>
  <c r="C11" i="2"/>
  <c r="C26" i="2"/>
  <c r="B52" i="2"/>
</calcChain>
</file>

<file path=xl/sharedStrings.xml><?xml version="1.0" encoding="utf-8"?>
<sst xmlns="http://schemas.openxmlformats.org/spreadsheetml/2006/main" count="63" uniqueCount="26">
  <si>
    <t>% coding bases</t>
  </si>
  <si>
    <t>% GC</t>
  </si>
  <si>
    <t>Chr 2</t>
  </si>
  <si>
    <t>Chr 3</t>
  </si>
  <si>
    <t>Chr 4</t>
  </si>
  <si>
    <t>Chr 5</t>
  </si>
  <si>
    <t>Chr 6</t>
  </si>
  <si>
    <t>Chr 7</t>
  </si>
  <si>
    <t>Chr 8</t>
  </si>
  <si>
    <t>Sinecaudum</t>
  </si>
  <si>
    <t>number of proteins</t>
  </si>
  <si>
    <t>total average</t>
  </si>
  <si>
    <t>cymbalariae</t>
  </si>
  <si>
    <t>gossypii</t>
  </si>
  <si>
    <t>sinecaudum</t>
  </si>
  <si>
    <t>average r2</t>
  </si>
  <si>
    <t>t value</t>
  </si>
  <si>
    <t>protein</t>
  </si>
  <si>
    <t>size(mb)</t>
  </si>
  <si>
    <t>Gossypii</t>
  </si>
  <si>
    <t>chromosome</t>
  </si>
  <si>
    <t>Chr 1</t>
  </si>
  <si>
    <t>Cymbalariae</t>
  </si>
  <si>
    <t>t distribution</t>
  </si>
  <si>
    <t>R value</t>
  </si>
  <si>
    <t>length (bp)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</si>
</sst>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3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textRotation="255"/>
    </xf>
    <xf numFmtId="0" fontId="0" fillId="0" borderId="0" xfId="0" applyAlignment="1">
      <alignment vertical="center" textRotation="255"/>
    </xf>
    <xf numFmtId="43" fontId="0" fillId="0" borderId="0" xfId="43" applyFont="1"/>
    <xf numFmtId="11" fontId="0" fillId="0" borderId="0" xfId="0" applyNumberFormat="1"/>
    <xf numFmtId="11" fontId="0" fillId="0" borderId="0" xfId="43" applyNumberFormat="1" applyFont="1"/>
    <xf numFmtId="8" fontId="0" fillId="0" borderId="0" xfId="0" applyNumberFormat="1"/>
    <xf numFmtId="0" fontId="0" fillId="0" borderId="0" xfId="0" applyAlignment="1">
      <alignment vertical="center" textRotation="255"/>
    </xf>
    <xf numFmtId="0" fontId="0" fillId="0" borderId="0" xfId="0" applyAlignment="1">
      <alignment textRotation="255"/>
    </xf>
    <xf numFmtId="0" fontId="0" fillId="0" borderId="0" xfId="0" applyFont="1" applyAlignment="1">
      <alignment textRotation="255"/>
    </xf>
    <xf numFmtId="0" fontId="0" fillId="0" borderId="0" xfId="0" applyAlignment="1"/>
  </cellXfs>
  <cellStyles count="44">
    <cellStyle name="Comma" xfId="43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952261998613"/>
          <c:y val="0.0653266331658291"/>
          <c:w val="0.832782310534464"/>
          <c:h val="0.751550089085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'protein against size'!$C$1</c:f>
              <c:strCache>
                <c:ptCount val="1"/>
                <c:pt idx="0">
                  <c:v>protein</c:v>
                </c:pt>
              </c:strCache>
            </c:strRef>
          </c:tx>
          <c:spPr>
            <a:ln w="47625">
              <a:noFill/>
            </a:ln>
          </c:spPr>
          <c:dLbls>
            <c:delete val="1"/>
          </c:dLbls>
          <c:trendline>
            <c:trendlineType val="linear"/>
            <c:dispRSqr val="1"/>
            <c:dispEq val="1"/>
            <c:trendlineLbl>
              <c:layout>
                <c:manualLayout>
                  <c:x val="-0.148908750700493"/>
                  <c:y val="-0.068182645511019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# Proteins = 436.17 (Chromosome Size) + 91.679
R² = 0.96777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t value = 12.25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t-dist = 6.41E-05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'protein against size'!$B$2:$B$8</c:f>
              <c:numCache>
                <c:formatCode>General</c:formatCode>
                <c:ptCount val="7"/>
                <c:pt idx="0">
                  <c:v>2.06</c:v>
                </c:pt>
                <c:pt idx="1">
                  <c:v>1.4</c:v>
                </c:pt>
                <c:pt idx="2">
                  <c:v>1.4</c:v>
                </c:pt>
                <c:pt idx="3">
                  <c:v>1.12</c:v>
                </c:pt>
                <c:pt idx="4">
                  <c:v>0.91</c:v>
                </c:pt>
                <c:pt idx="5">
                  <c:v>0.93</c:v>
                </c:pt>
                <c:pt idx="6">
                  <c:v>1.09</c:v>
                </c:pt>
              </c:numCache>
            </c:numRef>
          </c:xVal>
          <c:yVal>
            <c:numRef>
              <c:f>'protein against size'!$C$2:$C$8</c:f>
              <c:numCache>
                <c:formatCode>General</c:formatCode>
                <c:ptCount val="7"/>
                <c:pt idx="0">
                  <c:v>959.0</c:v>
                </c:pt>
                <c:pt idx="1">
                  <c:v>717.0</c:v>
                </c:pt>
                <c:pt idx="2">
                  <c:v>761.0</c:v>
                </c:pt>
                <c:pt idx="3">
                  <c:v>579.0</c:v>
                </c:pt>
                <c:pt idx="4">
                  <c:v>479.0</c:v>
                </c:pt>
                <c:pt idx="5">
                  <c:v>461.0</c:v>
                </c:pt>
                <c:pt idx="6">
                  <c:v>572.0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2109531096"/>
        <c:axId val="2109600728"/>
      </c:scatterChart>
      <c:valAx>
        <c:axId val="-2109531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Chromosome</a:t>
                </a:r>
                <a:r>
                  <a:rPr lang="en-US" baseline="0"/>
                  <a:t> </a:t>
                </a:r>
                <a:r>
                  <a:rPr lang="en-US"/>
                  <a:t>Size (Mb)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600728"/>
        <c:crosses val="autoZero"/>
        <c:crossBetween val="midCat"/>
      </c:valAx>
      <c:valAx>
        <c:axId val="2109600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Proteins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9531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415245640307"/>
          <c:y val="0.0477941176470588"/>
          <c:w val="0.858830201439544"/>
          <c:h val="0.767108036127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'protein against size'!$C$16</c:f>
              <c:strCache>
                <c:ptCount val="1"/>
                <c:pt idx="0">
                  <c:v>protein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208372542389257"/>
                  <c:y val="-0.072631716072255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# Proteins = 468.21 (Chromosome Size) + 72.473
R² = 0.91617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'protein against size'!$B$17:$B$23</c:f>
              <c:numCache>
                <c:formatCode>General</c:formatCode>
                <c:ptCount val="7"/>
                <c:pt idx="0">
                  <c:v>0.69</c:v>
                </c:pt>
                <c:pt idx="1">
                  <c:v>0.87</c:v>
                </c:pt>
                <c:pt idx="2">
                  <c:v>0.91</c:v>
                </c:pt>
                <c:pt idx="3">
                  <c:v>1.47</c:v>
                </c:pt>
                <c:pt idx="4">
                  <c:v>1.52</c:v>
                </c:pt>
                <c:pt idx="5">
                  <c:v>1.84</c:v>
                </c:pt>
                <c:pt idx="6">
                  <c:v>1.8</c:v>
                </c:pt>
              </c:numCache>
            </c:numRef>
          </c:xVal>
          <c:yVal>
            <c:numRef>
              <c:f>'protein against size'!$C$17:$C$23</c:f>
              <c:numCache>
                <c:formatCode>General</c:formatCode>
                <c:ptCount val="7"/>
                <c:pt idx="0">
                  <c:v>383.0</c:v>
                </c:pt>
                <c:pt idx="1">
                  <c:v>466.0</c:v>
                </c:pt>
                <c:pt idx="2">
                  <c:v>499.0</c:v>
                </c:pt>
                <c:pt idx="3">
                  <c:v>824.0</c:v>
                </c:pt>
                <c:pt idx="4">
                  <c:v>813.0</c:v>
                </c:pt>
                <c:pt idx="5">
                  <c:v>999.0</c:v>
                </c:pt>
                <c:pt idx="6">
                  <c:v>784.0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059032"/>
        <c:axId val="2109286952"/>
      </c:scatterChart>
      <c:valAx>
        <c:axId val="2082059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Chromosome</a:t>
                </a:r>
                <a:r>
                  <a:rPr lang="en-US" baseline="0"/>
                  <a:t> Size (Mb)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286952"/>
        <c:crosses val="autoZero"/>
        <c:crossBetween val="midCat"/>
      </c:valAx>
      <c:valAx>
        <c:axId val="2109286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Proteins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20590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3513647975048"/>
          <c:y val="0.05"/>
          <c:w val="0.861036729461065"/>
          <c:h val="0.798666868564506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4897733469829"/>
                  <c:y val="-0.023076923076923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# Ptoteins = 484.74(Chromosome Size) - 31.928
R² = 0.98033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'protein against size'!$B$32:$B$39</c:f>
              <c:numCache>
                <c:formatCode>General</c:formatCode>
                <c:ptCount val="8"/>
                <c:pt idx="0">
                  <c:v>1.11</c:v>
                </c:pt>
                <c:pt idx="1">
                  <c:v>1.6</c:v>
                </c:pt>
                <c:pt idx="2">
                  <c:v>1.19</c:v>
                </c:pt>
                <c:pt idx="3">
                  <c:v>1.54</c:v>
                </c:pt>
                <c:pt idx="4">
                  <c:v>1.39</c:v>
                </c:pt>
                <c:pt idx="5">
                  <c:v>0.96</c:v>
                </c:pt>
                <c:pt idx="6">
                  <c:v>0.98</c:v>
                </c:pt>
                <c:pt idx="7">
                  <c:v>0.9</c:v>
                </c:pt>
              </c:numCache>
            </c:numRef>
          </c:xVal>
          <c:yVal>
            <c:numRef>
              <c:f>'protein against size'!$C$32:$C$39</c:f>
              <c:numCache>
                <c:formatCode>General</c:formatCode>
                <c:ptCount val="8"/>
                <c:pt idx="0">
                  <c:v>500.0</c:v>
                </c:pt>
                <c:pt idx="1">
                  <c:v>758.0</c:v>
                </c:pt>
                <c:pt idx="2">
                  <c:v>565.0</c:v>
                </c:pt>
                <c:pt idx="3">
                  <c:v>719.0</c:v>
                </c:pt>
                <c:pt idx="4">
                  <c:v>605.0</c:v>
                </c:pt>
                <c:pt idx="5">
                  <c:v>451.0</c:v>
                </c:pt>
                <c:pt idx="6">
                  <c:v>438.0</c:v>
                </c:pt>
                <c:pt idx="7">
                  <c:v>396.0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525128"/>
        <c:axId val="-2108755144"/>
      </c:scatterChart>
      <c:valAx>
        <c:axId val="-2109525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Chromosome</a:t>
                </a:r>
                <a:r>
                  <a:rPr lang="en-US" baseline="0"/>
                  <a:t> </a:t>
                </a:r>
                <a:r>
                  <a:rPr lang="en-US"/>
                  <a:t>Size (Mb)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8755144"/>
        <c:crosses val="autoZero"/>
        <c:crossBetween val="midCat"/>
      </c:valAx>
      <c:valAx>
        <c:axId val="-2108755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Proteins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9525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0</xdr:row>
      <xdr:rowOff>127000</xdr:rowOff>
    </xdr:from>
    <xdr:to>
      <xdr:col>9</xdr:col>
      <xdr:colOff>520700</xdr:colOff>
      <xdr:row>15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15</xdr:row>
      <xdr:rowOff>177800</xdr:rowOff>
    </xdr:from>
    <xdr:to>
      <xdr:col>9</xdr:col>
      <xdr:colOff>603250</xdr:colOff>
      <xdr:row>33</xdr:row>
      <xdr:rowOff>203200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203200</xdr:colOff>
      <xdr:row>36</xdr:row>
      <xdr:rowOff>139700</xdr:rowOff>
    </xdr:from>
    <xdr:to>
      <xdr:col>9</xdr:col>
      <xdr:colOff>476250</xdr:colOff>
      <xdr:row>50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tribu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requency/Gossypi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inecaudum_2"/>
      <sheetName val="Sinecaudum_3"/>
      <sheetName val="Sinecaudum_4"/>
      <sheetName val="Sinecaudum_5"/>
      <sheetName val="Sinecaudum_6"/>
      <sheetName val="Sinecaudum_7"/>
      <sheetName val="Sinecaudum_8"/>
      <sheetName val="Gossypii_1"/>
      <sheetName val="Gossypii_2"/>
      <sheetName val="Gossypii_3"/>
      <sheetName val="Gossypii_4"/>
      <sheetName val="Gossypii_5"/>
      <sheetName val="Gossypii_6"/>
      <sheetName val="Gossypii_7"/>
      <sheetName val="Cymbalariae_genome"/>
      <sheetName val="Cymbalariae_1"/>
      <sheetName val="Cymbalariae_2"/>
      <sheetName val="Cymbalariae_3"/>
      <sheetName val="Cymbalariae_4"/>
      <sheetName val="Cymbalariae_5"/>
      <sheetName val="Cymbalariae_6"/>
      <sheetName val="Cymbalariae_7"/>
      <sheetName val="Cymbalariae_8"/>
    </sheetNames>
    <sheetDataSet>
      <sheetData sheetId="0">
        <row r="4">
          <cell r="F4">
            <v>1411287</v>
          </cell>
        </row>
      </sheetData>
      <sheetData sheetId="1">
        <row r="4">
          <cell r="F4">
            <v>1092255</v>
          </cell>
        </row>
      </sheetData>
      <sheetData sheetId="2">
        <row r="4">
          <cell r="F4">
            <v>1058316</v>
          </cell>
        </row>
      </sheetData>
      <sheetData sheetId="3">
        <row r="4">
          <cell r="F4">
            <v>877770</v>
          </cell>
        </row>
      </sheetData>
      <sheetData sheetId="4">
        <row r="4">
          <cell r="F4">
            <v>693993</v>
          </cell>
        </row>
      </sheetData>
      <sheetData sheetId="5">
        <row r="4">
          <cell r="F4">
            <v>702045</v>
          </cell>
        </row>
      </sheetData>
      <sheetData sheetId="6">
        <row r="4">
          <cell r="F4">
            <v>841920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4">
          <cell r="F4">
            <v>736833</v>
          </cell>
        </row>
      </sheetData>
      <sheetData sheetId="16">
        <row r="4">
          <cell r="F4">
            <v>1085892</v>
          </cell>
        </row>
      </sheetData>
      <sheetData sheetId="17">
        <row r="4">
          <cell r="F4">
            <v>814533</v>
          </cell>
        </row>
      </sheetData>
      <sheetData sheetId="18">
        <row r="4">
          <cell r="F4">
            <v>1052118</v>
          </cell>
        </row>
      </sheetData>
      <sheetData sheetId="19">
        <row r="4">
          <cell r="F4">
            <v>891903</v>
          </cell>
        </row>
      </sheetData>
      <sheetData sheetId="20">
        <row r="4">
          <cell r="F4">
            <v>643305</v>
          </cell>
        </row>
      </sheetData>
      <sheetData sheetId="21">
        <row r="4">
          <cell r="F4">
            <v>634050</v>
          </cell>
        </row>
      </sheetData>
      <sheetData sheetId="22">
        <row r="4">
          <cell r="F4">
            <v>619872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ossypii_1"/>
      <sheetName val="Gossypii_2"/>
      <sheetName val="Gossypii_3"/>
      <sheetName val="Gossypii_4"/>
      <sheetName val="Gossypii_5"/>
      <sheetName val="Gossypii_6"/>
      <sheetName val="Gossypii_7"/>
    </sheetNames>
    <sheetDataSet>
      <sheetData sheetId="0">
        <row r="4">
          <cell r="F4">
            <v>545103</v>
          </cell>
        </row>
      </sheetData>
      <sheetData sheetId="1"/>
      <sheetData sheetId="2">
        <row r="4">
          <cell r="F4">
            <v>726669</v>
          </cell>
        </row>
      </sheetData>
      <sheetData sheetId="3">
        <row r="4">
          <cell r="F4">
            <v>1160577</v>
          </cell>
        </row>
      </sheetData>
      <sheetData sheetId="4">
        <row r="4">
          <cell r="F4">
            <v>1222014</v>
          </cell>
        </row>
      </sheetData>
      <sheetData sheetId="5">
        <row r="4">
          <cell r="F4">
            <v>1463124</v>
          </cell>
        </row>
      </sheetData>
      <sheetData sheetId="6">
        <row r="4">
          <cell r="F4">
            <v>1196445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showRuler="0" workbookViewId="0">
      <selection activeCell="L10" sqref="L10"/>
    </sheetView>
  </sheetViews>
  <sheetFormatPr baseColWidth="10" defaultRowHeight="15" x14ac:dyDescent="0"/>
  <cols>
    <col min="2" max="2" width="13.5" customWidth="1"/>
    <col min="3" max="3" width="14.33203125" customWidth="1"/>
  </cols>
  <sheetData>
    <row r="1" spans="1:3">
      <c r="A1" s="7" t="s">
        <v>9</v>
      </c>
      <c r="B1" t="s">
        <v>18</v>
      </c>
      <c r="C1" t="s">
        <v>17</v>
      </c>
    </row>
    <row r="2" spans="1:3" ht="24" customHeight="1">
      <c r="A2" s="7"/>
      <c r="B2">
        <v>2.06</v>
      </c>
      <c r="C2">
        <v>959</v>
      </c>
    </row>
    <row r="3" spans="1:3" ht="22" customHeight="1">
      <c r="A3" s="7"/>
      <c r="B3">
        <v>1.4</v>
      </c>
      <c r="C3">
        <v>717</v>
      </c>
    </row>
    <row r="4" spans="1:3" ht="33" customHeight="1">
      <c r="A4" s="7"/>
      <c r="B4">
        <v>1.4</v>
      </c>
      <c r="C4">
        <v>761</v>
      </c>
    </row>
    <row r="5" spans="1:3" ht="28" customHeight="1">
      <c r="A5" s="7"/>
      <c r="B5">
        <v>1.1200000000000001</v>
      </c>
      <c r="C5">
        <v>579</v>
      </c>
    </row>
    <row r="6" spans="1:3" ht="26" customHeight="1">
      <c r="A6" s="7"/>
      <c r="B6">
        <v>0.91</v>
      </c>
      <c r="C6">
        <v>479</v>
      </c>
    </row>
    <row r="7" spans="1:3" ht="18" customHeight="1">
      <c r="A7" s="7"/>
      <c r="B7">
        <v>0.93</v>
      </c>
      <c r="C7">
        <v>461</v>
      </c>
    </row>
    <row r="8" spans="1:3">
      <c r="A8" s="7"/>
      <c r="B8">
        <v>1.0900000000000001</v>
      </c>
      <c r="C8">
        <v>572</v>
      </c>
    </row>
    <row r="9" spans="1:3">
      <c r="A9" s="2"/>
    </row>
    <row r="10" spans="1:3">
      <c r="A10" t="s">
        <v>24</v>
      </c>
      <c r="B10" t="s">
        <v>16</v>
      </c>
      <c r="C10" t="s">
        <v>23</v>
      </c>
    </row>
    <row r="11" spans="1:3">
      <c r="A11" s="3">
        <f>SQRT(B49)</f>
        <v>0.98375301778444368</v>
      </c>
      <c r="B11" s="3">
        <f>A11*SQRT((7-2)/(1-B49))</f>
        <v>12.252957496933421</v>
      </c>
      <c r="C11" s="5">
        <f>TDIST(B11,5,2)</f>
        <v>6.4061204481808285E-5</v>
      </c>
    </row>
    <row r="16" spans="1:3">
      <c r="A16" s="8" t="s">
        <v>19</v>
      </c>
      <c r="B16" t="s">
        <v>18</v>
      </c>
      <c r="C16" t="s">
        <v>17</v>
      </c>
    </row>
    <row r="17" spans="1:3">
      <c r="A17" s="8"/>
      <c r="B17">
        <v>0.69</v>
      </c>
      <c r="C17">
        <v>383</v>
      </c>
    </row>
    <row r="18" spans="1:3">
      <c r="A18" s="8"/>
      <c r="B18">
        <v>0.87</v>
      </c>
      <c r="C18">
        <v>466</v>
      </c>
    </row>
    <row r="19" spans="1:3">
      <c r="A19" s="8"/>
      <c r="B19">
        <v>0.91</v>
      </c>
      <c r="C19">
        <v>499</v>
      </c>
    </row>
    <row r="20" spans="1:3">
      <c r="A20" s="8"/>
      <c r="B20">
        <v>1.47</v>
      </c>
      <c r="C20">
        <v>824</v>
      </c>
    </row>
    <row r="21" spans="1:3">
      <c r="A21" s="8"/>
      <c r="B21">
        <v>1.52</v>
      </c>
      <c r="C21">
        <v>813</v>
      </c>
    </row>
    <row r="22" spans="1:3">
      <c r="A22" s="8"/>
      <c r="B22">
        <v>1.84</v>
      </c>
      <c r="C22">
        <v>999</v>
      </c>
    </row>
    <row r="23" spans="1:3">
      <c r="A23" s="8"/>
      <c r="B23">
        <v>1.8</v>
      </c>
      <c r="C23">
        <v>784</v>
      </c>
    </row>
    <row r="24" spans="1:3">
      <c r="A24" s="1"/>
    </row>
    <row r="25" spans="1:3">
      <c r="A25" t="s">
        <v>24</v>
      </c>
      <c r="B25" t="s">
        <v>16</v>
      </c>
      <c r="C25" t="s">
        <v>23</v>
      </c>
    </row>
    <row r="26" spans="1:3">
      <c r="A26" s="3">
        <f>SQRT(B50)</f>
        <v>0.95716769690582437</v>
      </c>
      <c r="B26" s="3">
        <f>A26*SQRT((7-2)/(1-B50))</f>
        <v>7.3921930892485737</v>
      </c>
      <c r="C26" s="4">
        <f>TDIST(B26,5,2)</f>
        <v>7.1259640136013937E-4</v>
      </c>
    </row>
    <row r="31" spans="1:3">
      <c r="A31" s="8" t="s">
        <v>12</v>
      </c>
      <c r="B31" t="s">
        <v>18</v>
      </c>
      <c r="C31" t="s">
        <v>17</v>
      </c>
    </row>
    <row r="32" spans="1:3">
      <c r="A32" s="8"/>
      <c r="B32">
        <v>1.1100000000000001</v>
      </c>
      <c r="C32">
        <v>500</v>
      </c>
    </row>
    <row r="33" spans="1:3">
      <c r="A33" s="8"/>
      <c r="B33">
        <v>1.6</v>
      </c>
      <c r="C33">
        <v>758</v>
      </c>
    </row>
    <row r="34" spans="1:3" ht="35" customHeight="1">
      <c r="A34" s="8"/>
      <c r="B34">
        <v>1.19</v>
      </c>
      <c r="C34">
        <v>565</v>
      </c>
    </row>
    <row r="35" spans="1:3">
      <c r="A35" s="8"/>
      <c r="B35">
        <v>1.54</v>
      </c>
      <c r="C35">
        <v>719</v>
      </c>
    </row>
    <row r="36" spans="1:3">
      <c r="A36" s="8"/>
      <c r="B36">
        <v>1.39</v>
      </c>
      <c r="C36">
        <v>605</v>
      </c>
    </row>
    <row r="37" spans="1:3">
      <c r="A37" s="8"/>
      <c r="B37">
        <v>0.96</v>
      </c>
      <c r="C37">
        <v>451</v>
      </c>
    </row>
    <row r="38" spans="1:3">
      <c r="A38" s="8"/>
      <c r="B38">
        <v>0.98</v>
      </c>
      <c r="C38">
        <v>438</v>
      </c>
    </row>
    <row r="39" spans="1:3" ht="39" customHeight="1">
      <c r="A39" s="8"/>
      <c r="B39">
        <v>0.9</v>
      </c>
      <c r="C39">
        <v>396</v>
      </c>
    </row>
    <row r="40" spans="1:3" ht="39" customHeight="1">
      <c r="A40" s="1"/>
    </row>
    <row r="41" spans="1:3">
      <c r="A41" t="s">
        <v>24</v>
      </c>
      <c r="B41" t="s">
        <v>16</v>
      </c>
      <c r="C41" t="s">
        <v>23</v>
      </c>
    </row>
    <row r="42" spans="1:3">
      <c r="A42" s="3">
        <f>SQRT(B51)</f>
        <v>0.99011615480205151</v>
      </c>
      <c r="B42" s="3">
        <f>A42*SQRT((8-2)/(1-B51))</f>
        <v>17.292571967367056</v>
      </c>
      <c r="C42" s="4">
        <f>TDIST(B42,6,2)</f>
        <v>2.3960333478190952E-6</v>
      </c>
    </row>
    <row r="48" spans="1:3">
      <c r="B48" t="s">
        <v>15</v>
      </c>
    </row>
    <row r="49" spans="1:2">
      <c r="A49" t="s">
        <v>14</v>
      </c>
      <c r="B49">
        <v>0.96777000000000002</v>
      </c>
    </row>
    <row r="50" spans="1:2">
      <c r="A50" t="s">
        <v>13</v>
      </c>
      <c r="B50">
        <v>0.91617000000000004</v>
      </c>
    </row>
    <row r="51" spans="1:2">
      <c r="A51" t="s">
        <v>12</v>
      </c>
      <c r="B51">
        <v>0.98033000000000003</v>
      </c>
    </row>
    <row r="52" spans="1:2">
      <c r="A52" t="s">
        <v>11</v>
      </c>
      <c r="B52">
        <f>AVERAGE(B49:B51)</f>
        <v>0.95475666666666659</v>
      </c>
    </row>
  </sheetData>
  <mergeCells count="3">
    <mergeCell ref="A1:A8"/>
    <mergeCell ref="A16:A23"/>
    <mergeCell ref="A31:A39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showRuler="0" topLeftCell="A20" workbookViewId="0">
      <selection activeCell="C30" sqref="C30"/>
    </sheetView>
  </sheetViews>
  <sheetFormatPr baseColWidth="10" defaultRowHeight="15" x14ac:dyDescent="0"/>
  <cols>
    <col min="2" max="2" width="17.6640625" customWidth="1"/>
    <col min="3" max="3" width="19.5" customWidth="1"/>
    <col min="4" max="4" width="19.1640625" customWidth="1"/>
    <col min="5" max="5" width="14.5" customWidth="1"/>
  </cols>
  <sheetData>
    <row r="1" spans="1:6">
      <c r="B1" t="s">
        <v>20</v>
      </c>
      <c r="C1" t="s">
        <v>25</v>
      </c>
      <c r="D1" t="s">
        <v>10</v>
      </c>
      <c r="E1" t="s">
        <v>0</v>
      </c>
      <c r="F1" t="s">
        <v>1</v>
      </c>
    </row>
    <row r="2" spans="1:6" ht="28" customHeight="1">
      <c r="A2" s="9" t="s">
        <v>9</v>
      </c>
      <c r="B2" s="6" t="s">
        <v>2</v>
      </c>
      <c r="C2">
        <v>2061902</v>
      </c>
      <c r="D2">
        <v>959</v>
      </c>
      <c r="E2">
        <f>([1]Sinecaudum_2!$F$4/C2)*100</f>
        <v>68.445881521042224</v>
      </c>
      <c r="F2">
        <v>40.700000000000003</v>
      </c>
    </row>
    <row r="3" spans="1:6" ht="28" customHeight="1">
      <c r="A3" s="9"/>
      <c r="B3" t="s">
        <v>3</v>
      </c>
      <c r="C3">
        <v>1398029</v>
      </c>
      <c r="D3">
        <v>717</v>
      </c>
      <c r="E3">
        <f>([1]Sinecaudum_3!$F$4/C3)*100</f>
        <v>78.128207640900143</v>
      </c>
      <c r="F3">
        <v>40.1</v>
      </c>
    </row>
    <row r="4" spans="1:6" ht="28" customHeight="1">
      <c r="A4" s="9"/>
      <c r="B4" t="s">
        <v>4</v>
      </c>
      <c r="C4">
        <v>1404966</v>
      </c>
      <c r="D4">
        <v>761</v>
      </c>
      <c r="E4">
        <f>([1]Sinecaudum_4!$F$4/C4)*100</f>
        <v>75.326805061474801</v>
      </c>
      <c r="F4">
        <v>40.299999999999997</v>
      </c>
    </row>
    <row r="5" spans="1:6" ht="28" customHeight="1">
      <c r="A5" s="9"/>
      <c r="B5" t="s">
        <v>5</v>
      </c>
      <c r="C5">
        <v>1123606</v>
      </c>
      <c r="D5">
        <v>579</v>
      </c>
      <c r="E5">
        <f>([1]Sinecaudum_5!$F$4/C5)*100</f>
        <v>78.120800351724711</v>
      </c>
      <c r="F5">
        <v>39.9</v>
      </c>
    </row>
    <row r="6" spans="1:6" ht="28" customHeight="1">
      <c r="A6" s="9"/>
      <c r="B6" t="s">
        <v>6</v>
      </c>
      <c r="C6">
        <v>912650</v>
      </c>
      <c r="D6">
        <v>479</v>
      </c>
      <c r="E6">
        <f>([1]Sinecaudum_6!$F$4/C6)*100</f>
        <v>76.041527420150118</v>
      </c>
      <c r="F6">
        <v>40.1</v>
      </c>
    </row>
    <row r="7" spans="1:6" ht="28" customHeight="1">
      <c r="A7" s="9"/>
      <c r="B7" t="s">
        <v>7</v>
      </c>
      <c r="C7">
        <v>928141</v>
      </c>
      <c r="D7">
        <v>461</v>
      </c>
      <c r="E7">
        <f>([1]Sinecaudum_7!$F$4/C7)*100</f>
        <v>75.639908160505783</v>
      </c>
      <c r="F7">
        <v>39.799999999999997</v>
      </c>
    </row>
    <row r="8" spans="1:6" ht="28" customHeight="1">
      <c r="A8" s="9"/>
      <c r="B8" t="s">
        <v>8</v>
      </c>
      <c r="C8">
        <v>1093229</v>
      </c>
      <c r="D8">
        <v>572</v>
      </c>
      <c r="E8">
        <f>([1]Sinecaudum_8!$F$4/C8)*100</f>
        <v>77.012227081425749</v>
      </c>
      <c r="F8">
        <v>39.9</v>
      </c>
    </row>
    <row r="15" spans="1:6">
      <c r="B15" t="s">
        <v>20</v>
      </c>
      <c r="C15" t="s">
        <v>25</v>
      </c>
      <c r="D15" t="s">
        <v>10</v>
      </c>
      <c r="E15" t="s">
        <v>0</v>
      </c>
      <c r="F15" t="s">
        <v>1</v>
      </c>
    </row>
    <row r="16" spans="1:6" ht="28" customHeight="1">
      <c r="A16" s="9" t="s">
        <v>19</v>
      </c>
      <c r="B16" t="s">
        <v>21</v>
      </c>
      <c r="C16">
        <v>693414</v>
      </c>
      <c r="D16">
        <v>383</v>
      </c>
      <c r="E16">
        <f>([2]Gossypii_1!$F$4/C16)*100</f>
        <v>78.61147885678686</v>
      </c>
      <c r="F16">
        <v>51.9</v>
      </c>
    </row>
    <row r="17" spans="1:6" ht="28" customHeight="1">
      <c r="A17" s="9"/>
      <c r="B17" t="s">
        <v>2</v>
      </c>
      <c r="C17">
        <v>870771</v>
      </c>
      <c r="D17">
        <v>466</v>
      </c>
      <c r="E17">
        <f>([2]Gossypii_1!$F$4/C17)*100</f>
        <v>62.600040653627644</v>
      </c>
      <c r="F17">
        <v>51.4</v>
      </c>
    </row>
    <row r="18" spans="1:6" ht="28" customHeight="1">
      <c r="A18" s="9"/>
      <c r="B18" t="s">
        <v>3</v>
      </c>
      <c r="C18">
        <v>907494</v>
      </c>
      <c r="D18">
        <v>499</v>
      </c>
      <c r="E18">
        <f>([2]Gossypii_3!$F$4/C18)*100</f>
        <v>80.074248424782979</v>
      </c>
      <c r="F18">
        <v>53</v>
      </c>
    </row>
    <row r="19" spans="1:6" ht="28" customHeight="1">
      <c r="A19" s="9"/>
      <c r="B19" t="s">
        <v>4</v>
      </c>
      <c r="C19">
        <v>1467287</v>
      </c>
      <c r="D19">
        <v>824</v>
      </c>
      <c r="E19">
        <f>([2]Gossypii_4!$F$4/C19)*100</f>
        <v>79.096795650748632</v>
      </c>
      <c r="F19">
        <v>52.3</v>
      </c>
    </row>
    <row r="20" spans="1:6" ht="28" customHeight="1">
      <c r="A20" s="9"/>
      <c r="B20" t="s">
        <v>5</v>
      </c>
      <c r="C20">
        <v>1519140</v>
      </c>
      <c r="D20">
        <v>813</v>
      </c>
      <c r="E20">
        <f>([2]Gossypii_5!$F$4/C20)*100</f>
        <v>80.441170662348441</v>
      </c>
      <c r="F20">
        <v>51.4</v>
      </c>
    </row>
    <row r="21" spans="1:6" ht="28" customHeight="1">
      <c r="A21" s="9"/>
      <c r="B21" t="s">
        <v>6</v>
      </c>
      <c r="C21">
        <v>1836693</v>
      </c>
      <c r="D21">
        <v>999</v>
      </c>
      <c r="E21">
        <f>([2]Gossypii_6!$F$4/C21)*100</f>
        <v>79.660781633076411</v>
      </c>
      <c r="F21">
        <v>51.8</v>
      </c>
    </row>
    <row r="22" spans="1:6" ht="28" customHeight="1">
      <c r="A22" s="9"/>
      <c r="B22" t="s">
        <v>7</v>
      </c>
      <c r="C22">
        <v>1800949</v>
      </c>
      <c r="D22">
        <v>784</v>
      </c>
      <c r="E22">
        <f>([2]Gossypii_7!$F$4/C22)*100</f>
        <v>66.434141111158624</v>
      </c>
      <c r="F22">
        <v>51.2</v>
      </c>
    </row>
    <row r="29" spans="1:6">
      <c r="B29" t="s">
        <v>20</v>
      </c>
      <c r="C29" t="s">
        <v>25</v>
      </c>
      <c r="D29" t="s">
        <v>10</v>
      </c>
      <c r="E29" t="s">
        <v>0</v>
      </c>
      <c r="F29" t="s">
        <v>1</v>
      </c>
    </row>
    <row r="30" spans="1:6" ht="28" customHeight="1">
      <c r="A30" s="9" t="s">
        <v>22</v>
      </c>
      <c r="B30" t="s">
        <v>21</v>
      </c>
      <c r="C30">
        <v>1110245</v>
      </c>
      <c r="D30">
        <v>500</v>
      </c>
      <c r="E30">
        <f>([1]Cymbalariae_1!$F$4/C30)*100</f>
        <v>66.366702844867575</v>
      </c>
      <c r="F30">
        <v>40.1</v>
      </c>
    </row>
    <row r="31" spans="1:6" ht="28" customHeight="1">
      <c r="A31" s="9"/>
      <c r="B31" t="s">
        <v>2</v>
      </c>
      <c r="C31">
        <v>1601921</v>
      </c>
      <c r="D31">
        <v>758</v>
      </c>
      <c r="E31">
        <f>([1]Cymbalariae_2!$F$4/C31)*100</f>
        <v>67.786863397133814</v>
      </c>
      <c r="F31">
        <v>40.4</v>
      </c>
    </row>
    <row r="32" spans="1:6" ht="28" customHeight="1">
      <c r="A32" s="9"/>
      <c r="B32" t="s">
        <v>3</v>
      </c>
      <c r="C32">
        <v>1193613</v>
      </c>
      <c r="D32">
        <v>565</v>
      </c>
      <c r="E32">
        <f>([1]Cymbalariae_3!$F$4/C32)*100</f>
        <v>68.240962523028827</v>
      </c>
      <c r="F32">
        <v>39.9</v>
      </c>
    </row>
    <row r="33" spans="1:6" ht="28" customHeight="1">
      <c r="A33" s="9"/>
      <c r="B33" t="s">
        <v>4</v>
      </c>
      <c r="C33">
        <v>1540972</v>
      </c>
      <c r="D33">
        <v>719</v>
      </c>
      <c r="E33">
        <f>([1]Cymbalariae_4!$F$4/C33)*100</f>
        <v>68.276256804146996</v>
      </c>
      <c r="F33">
        <v>40.5</v>
      </c>
    </row>
    <row r="34" spans="1:6" ht="28" customHeight="1">
      <c r="A34" s="9"/>
      <c r="B34" t="s">
        <v>5</v>
      </c>
      <c r="C34">
        <v>1385851</v>
      </c>
      <c r="D34">
        <v>605</v>
      </c>
      <c r="E34">
        <f>([1]Cymbalariae_5!$F$4/C34)*100</f>
        <v>64.357784494869946</v>
      </c>
      <c r="F34">
        <v>40</v>
      </c>
    </row>
    <row r="35" spans="1:6" ht="28" customHeight="1">
      <c r="A35" s="9"/>
      <c r="B35" t="s">
        <v>6</v>
      </c>
      <c r="C35">
        <v>959278</v>
      </c>
      <c r="D35">
        <v>451</v>
      </c>
      <c r="E35">
        <f>([1]Cymbalariae_6!$F$4/C35)*100</f>
        <v>67.061373241125096</v>
      </c>
      <c r="F35">
        <v>40.9</v>
      </c>
    </row>
    <row r="36" spans="1:6" ht="28" customHeight="1">
      <c r="A36" s="9"/>
      <c r="B36" t="s">
        <v>7</v>
      </c>
      <c r="C36">
        <v>980088</v>
      </c>
      <c r="D36">
        <v>438</v>
      </c>
      <c r="E36">
        <f>([1]Cymbalariae_7!$F$4/C36)*100</f>
        <v>64.693170409187744</v>
      </c>
      <c r="F36">
        <v>40.5</v>
      </c>
    </row>
    <row r="37" spans="1:6" ht="28" customHeight="1">
      <c r="A37" s="10"/>
      <c r="B37" t="s">
        <v>8</v>
      </c>
      <c r="C37">
        <v>897456</v>
      </c>
      <c r="D37">
        <v>396</v>
      </c>
      <c r="E37">
        <f>([1]Cymbalariae_8!$F$4/C37)*100</f>
        <v>69.069904262715937</v>
      </c>
      <c r="F37">
        <v>40.4</v>
      </c>
    </row>
  </sheetData>
  <mergeCells count="3">
    <mergeCell ref="A2:A8"/>
    <mergeCell ref="A16:A22"/>
    <mergeCell ref="A30:A3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protein against size</vt:lpstr>
      <vt:lpstr>genomic features</vt:lpstr>
    </vt:vector>
  </TitlesOfParts>
  <Company>123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13 123</dc:creator>
  <cp:lastModifiedBy>13 123</cp:lastModifiedBy>
  <dcterms:created xsi:type="dcterms:W3CDTF">2018-05-15T08:47:08Z</dcterms:created>
  <dcterms:modified xsi:type="dcterms:W3CDTF">2019-01-17T11:14:19Z</dcterms:modified>
</cp:coreProperties>
</file>