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URO\Urbact\1. DOKUMENTY BUDŻETOWE\"/>
    </mc:Choice>
  </mc:AlternateContent>
  <xr:revisionPtr revIDLastSave="0" documentId="8_{6107D08C-0915-4F58-BC82-2757BD9AAC43}" xr6:coauthVersionLast="36" xr6:coauthVersionMax="36" xr10:uidLastSave="{00000000-0000-0000-0000-000000000000}"/>
  <bookViews>
    <workbookView xWindow="0" yWindow="0" windowWidth="28800" windowHeight="12210" xr2:uid="{C749F1E2-A4F5-4F90-908B-B0A55E5B14BF}"/>
  </bookViews>
  <sheets>
    <sheet name="Razem PLN" sheetId="1" r:id="rId1"/>
  </sheets>
  <definedNames>
    <definedName name="_xlnm.Print_Titles" localSheetId="0">'Razem PLN'!$2:$3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0" i="1" l="1"/>
  <c r="AF60" i="1"/>
  <c r="AD60" i="1"/>
  <c r="AC60" i="1"/>
  <c r="AA60" i="1"/>
  <c r="Z60" i="1"/>
  <c r="Y60" i="1"/>
  <c r="X60" i="1"/>
  <c r="W60" i="1"/>
  <c r="U60" i="1"/>
  <c r="T60" i="1"/>
  <c r="S60" i="1"/>
  <c r="R60" i="1"/>
  <c r="Q60" i="1"/>
  <c r="P60" i="1"/>
  <c r="O60" i="1"/>
  <c r="N60" i="1"/>
  <c r="M60" i="1"/>
  <c r="J60" i="1"/>
  <c r="I60" i="1"/>
  <c r="H60" i="1"/>
  <c r="AK59" i="1"/>
  <c r="AE59" i="1"/>
  <c r="AM59" i="1" s="1"/>
  <c r="AK58" i="1"/>
  <c r="AE58" i="1"/>
  <c r="AM58" i="1" s="1"/>
  <c r="AK57" i="1"/>
  <c r="AE57" i="1"/>
  <c r="AM57" i="1" s="1"/>
  <c r="AK56" i="1"/>
  <c r="AE56" i="1"/>
  <c r="AM56" i="1" s="1"/>
  <c r="AK55" i="1"/>
  <c r="AB55" i="1"/>
  <c r="AE55" i="1" s="1"/>
  <c r="AM55" i="1" s="1"/>
  <c r="L55" i="1"/>
  <c r="AK54" i="1"/>
  <c r="AB54" i="1"/>
  <c r="L54" i="1"/>
  <c r="AM53" i="1"/>
  <c r="AK53" i="1"/>
  <c r="AE53" i="1"/>
  <c r="L53" i="1"/>
  <c r="AK52" i="1"/>
  <c r="AE52" i="1"/>
  <c r="AM52" i="1" s="1"/>
  <c r="L52" i="1"/>
  <c r="AK51" i="1"/>
  <c r="AE51" i="1"/>
  <c r="AM51" i="1" s="1"/>
  <c r="L51" i="1"/>
  <c r="AK50" i="1"/>
  <c r="AE50" i="1"/>
  <c r="AM50" i="1" s="1"/>
  <c r="L50" i="1"/>
  <c r="AK49" i="1"/>
  <c r="AE49" i="1"/>
  <c r="AM49" i="1" s="1"/>
  <c r="L49" i="1"/>
  <c r="K49" i="1"/>
  <c r="AK48" i="1"/>
  <c r="AE48" i="1"/>
  <c r="AM48" i="1" s="1"/>
  <c r="L48" i="1"/>
  <c r="AK47" i="1"/>
  <c r="AE47" i="1"/>
  <c r="AM47" i="1" s="1"/>
  <c r="L47" i="1"/>
  <c r="AK46" i="1"/>
  <c r="AE46" i="1"/>
  <c r="AM46" i="1" s="1"/>
  <c r="L46" i="1"/>
  <c r="AK45" i="1"/>
  <c r="AE45" i="1"/>
  <c r="AM45" i="1" s="1"/>
  <c r="AK44" i="1"/>
  <c r="AE44" i="1"/>
  <c r="AM44" i="1" s="1"/>
  <c r="AK43" i="1"/>
  <c r="AE43" i="1"/>
  <c r="AM43" i="1" s="1"/>
  <c r="AK42" i="1"/>
  <c r="AE42" i="1"/>
  <c r="AM42" i="1" s="1"/>
  <c r="AK41" i="1"/>
  <c r="AE41" i="1"/>
  <c r="AM41" i="1" s="1"/>
  <c r="AK40" i="1"/>
  <c r="AE40" i="1"/>
  <c r="AM40" i="1" s="1"/>
  <c r="AK39" i="1"/>
  <c r="AE39" i="1"/>
  <c r="AM39" i="1" s="1"/>
  <c r="L39" i="1"/>
  <c r="AK38" i="1"/>
  <c r="AE38" i="1"/>
  <c r="AM38" i="1" s="1"/>
  <c r="AK37" i="1"/>
  <c r="AE37" i="1"/>
  <c r="AM37" i="1" s="1"/>
  <c r="AK36" i="1"/>
  <c r="AE36" i="1"/>
  <c r="AM36" i="1" s="1"/>
  <c r="AK35" i="1"/>
  <c r="AE35" i="1"/>
  <c r="AM35" i="1" s="1"/>
  <c r="AK34" i="1"/>
  <c r="AE34" i="1"/>
  <c r="AM34" i="1" s="1"/>
  <c r="AM33" i="1"/>
  <c r="AK33" i="1"/>
  <c r="AE33" i="1"/>
  <c r="L33" i="1"/>
  <c r="AK32" i="1"/>
  <c r="AE32" i="1"/>
  <c r="AM32" i="1" s="1"/>
  <c r="L32" i="1"/>
  <c r="L60" i="1" s="1"/>
  <c r="AK31" i="1"/>
  <c r="AE31" i="1"/>
  <c r="AM31" i="1" s="1"/>
  <c r="AK30" i="1"/>
  <c r="AE30" i="1"/>
  <c r="AM30" i="1" s="1"/>
  <c r="AI29" i="1"/>
  <c r="AK29" i="1" s="1"/>
  <c r="V29" i="1"/>
  <c r="AE29" i="1" s="1"/>
  <c r="AM29" i="1" s="1"/>
  <c r="AI28" i="1"/>
  <c r="AK28" i="1" s="1"/>
  <c r="V28" i="1"/>
  <c r="AI27" i="1"/>
  <c r="AK27" i="1" s="1"/>
  <c r="AE27" i="1"/>
  <c r="AM27" i="1" s="1"/>
  <c r="AI26" i="1"/>
  <c r="AK26" i="1" s="1"/>
  <c r="AE26" i="1"/>
  <c r="AM26" i="1" s="1"/>
  <c r="AI25" i="1"/>
  <c r="AE25" i="1"/>
  <c r="AM25" i="1" s="1"/>
  <c r="AK24" i="1"/>
  <c r="AE24" i="1"/>
  <c r="AM24" i="1" s="1"/>
  <c r="AK23" i="1"/>
  <c r="AE23" i="1"/>
  <c r="AM23" i="1" s="1"/>
  <c r="AK22" i="1"/>
  <c r="AE22" i="1"/>
  <c r="AM22" i="1" s="1"/>
  <c r="AK21" i="1"/>
  <c r="AE21" i="1"/>
  <c r="AM21" i="1" s="1"/>
  <c r="AK20" i="1"/>
  <c r="AE20" i="1"/>
  <c r="AM20" i="1" s="1"/>
  <c r="AH19" i="1"/>
  <c r="AK19" i="1" s="1"/>
  <c r="AE19" i="1"/>
  <c r="AM19" i="1" s="1"/>
  <c r="AH18" i="1"/>
  <c r="AK18" i="1" s="1"/>
  <c r="AE18" i="1"/>
  <c r="AM18" i="1" s="1"/>
  <c r="AM17" i="1"/>
  <c r="AH17" i="1"/>
  <c r="AK17" i="1" s="1"/>
  <c r="AE17" i="1"/>
  <c r="AH16" i="1"/>
  <c r="AK16" i="1" s="1"/>
  <c r="AE16" i="1"/>
  <c r="AM16" i="1" s="1"/>
  <c r="AH15" i="1"/>
  <c r="AK15" i="1" s="1"/>
  <c r="AE15" i="1"/>
  <c r="AM15" i="1" s="1"/>
  <c r="AM14" i="1"/>
  <c r="AH14" i="1"/>
  <c r="AK14" i="1" s="1"/>
  <c r="AE14" i="1"/>
  <c r="AK13" i="1"/>
  <c r="AE13" i="1"/>
  <c r="AM13" i="1" s="1"/>
  <c r="AK12" i="1"/>
  <c r="AE12" i="1"/>
  <c r="AM12" i="1" s="1"/>
  <c r="AK11" i="1"/>
  <c r="AE11" i="1"/>
  <c r="AM11" i="1" s="1"/>
  <c r="AK10" i="1"/>
  <c r="AE10" i="1"/>
  <c r="AM10" i="1" s="1"/>
  <c r="AE9" i="1"/>
  <c r="AM9" i="1" s="1"/>
  <c r="AE8" i="1"/>
  <c r="AG8" i="1" s="1"/>
  <c r="AK7" i="1"/>
  <c r="AE7" i="1"/>
  <c r="AM7" i="1" s="1"/>
  <c r="AB60" i="1" l="1"/>
  <c r="AE54" i="1"/>
  <c r="AM54" i="1" s="1"/>
  <c r="AH60" i="1"/>
  <c r="AK8" i="1"/>
  <c r="AI60" i="1"/>
  <c r="K60" i="1"/>
  <c r="AK25" i="1"/>
  <c r="AE28" i="1"/>
  <c r="AM28" i="1" s="1"/>
  <c r="V60" i="1"/>
  <c r="AM8" i="1"/>
  <c r="AG9" i="1"/>
  <c r="AK9" i="1" s="1"/>
  <c r="AG60" i="1" l="1"/>
  <c r="AE60" i="1"/>
  <c r="AM60" i="1" s="1"/>
  <c r="AK60" i="1"/>
</calcChain>
</file>

<file path=xl/sharedStrings.xml><?xml version="1.0" encoding="utf-8"?>
<sst xmlns="http://schemas.openxmlformats.org/spreadsheetml/2006/main" count="266" uniqueCount="152">
  <si>
    <t>Projekt pn. „TECHREVOLUTION 2.0"</t>
  </si>
  <si>
    <t>Wykonanie wydatków na rzecz projektu w latach 2021-2022 w podziale na wydatki kwalifikowalne, niekwalifikowalne i poza projektem</t>
  </si>
  <si>
    <t>Dofinansowanie</t>
  </si>
  <si>
    <t>Lp.</t>
  </si>
  <si>
    <t xml:space="preserve"> Data księgowania w systemie FK JB</t>
  </si>
  <si>
    <t>Pozycja księgowa</t>
  </si>
  <si>
    <t>Tytuł/Opis</t>
  </si>
  <si>
    <t>Kontrahent</t>
  </si>
  <si>
    <t>Nr umowy</t>
  </si>
  <si>
    <t>Data zapłaty</t>
  </si>
  <si>
    <t>Kwota netto</t>
  </si>
  <si>
    <t>VAT</t>
  </si>
  <si>
    <t>Kwota brutto</t>
  </si>
  <si>
    <t>Wydatek kwalifikowany</t>
  </si>
  <si>
    <t>Klasyfikacja;  Dział 750 Rozdział: 75075 WPM</t>
  </si>
  <si>
    <t>Suma kontrolna</t>
  </si>
  <si>
    <t>Wydatek niekasowy</t>
  </si>
  <si>
    <t>Travel and accommodation</t>
  </si>
  <si>
    <t>Staff cost</t>
  </si>
  <si>
    <t>Office and Administration</t>
  </si>
  <si>
    <t>External Expertise and Services</t>
  </si>
  <si>
    <t>1.</t>
  </si>
  <si>
    <t>MIV-80/1/12/21</t>
  </si>
  <si>
    <t>Delegacja zagraniczna Nr 93/2021 Wojciech Jarosz - Bransley (Wielka Brytania)</t>
  </si>
  <si>
    <t>nd</t>
  </si>
  <si>
    <t>2.</t>
  </si>
  <si>
    <t>MIV-80/2/12/21</t>
  </si>
  <si>
    <t>Delegacja zagraniczna Nr 94/2021 Klaudia Kołcz - Bransley (Wielka Brytania)</t>
  </si>
  <si>
    <t>3.</t>
  </si>
  <si>
    <t>MIV-80/3/12/21</t>
  </si>
  <si>
    <t>Delegacja zagraniczna Nr 273/2021 Wojciech Jarosz - Novska (Chorwacja)</t>
  </si>
  <si>
    <t>4.</t>
  </si>
  <si>
    <t>MIV-80/4/12/21</t>
  </si>
  <si>
    <t>Delegacja zagraniczna Nr 274/2021 Klaudia Kołcz - Novska (Chorwacja)</t>
  </si>
  <si>
    <t>5.</t>
  </si>
  <si>
    <t>MIV-80/5/12/21</t>
  </si>
  <si>
    <t xml:space="preserve">Polisa nr 1066369367 ubezpieczenie </t>
  </si>
  <si>
    <t>PZU SA</t>
  </si>
  <si>
    <t>6.</t>
  </si>
  <si>
    <t>MIV-80/6/12/21</t>
  </si>
  <si>
    <t xml:space="preserve">F nr FVB2021/09/2066 bilety lotnicze </t>
  </si>
  <si>
    <t>eTravel Spółka Akcyjna</t>
  </si>
  <si>
    <t>7.</t>
  </si>
  <si>
    <t>MIV-80/7/12/21</t>
  </si>
  <si>
    <t xml:space="preserve">F nr FVB2021/11/975 bilety lotnicze </t>
  </si>
  <si>
    <t>8.</t>
  </si>
  <si>
    <t>MIV-80/8/12/21</t>
  </si>
  <si>
    <t>Refundacja Wynagrodzeń pracowników projektu za czerwiec 2021 Lista płac nr 471/06/21</t>
  </si>
  <si>
    <t>9.</t>
  </si>
  <si>
    <t>Refundacja Wynagrodzeń pracowników projektu za lipiec 2021 r. Lista płac nr 591/07/21</t>
  </si>
  <si>
    <t>10.</t>
  </si>
  <si>
    <t>Refundacja Wynagrodzeń pracowników projektu za sierpień 2021 r. Lista płac nr 713/08/21</t>
  </si>
  <si>
    <t>11.</t>
  </si>
  <si>
    <t>Refundacja Wynagrodzeń pracowników projektu za wrzesień 2021 r. Lista płac nr 788/09/21</t>
  </si>
  <si>
    <t>12.</t>
  </si>
  <si>
    <t>Refundacja Wynagrodzeń pracowników projektu za październik 2021 r. Lista płac nr 880/10/21</t>
  </si>
  <si>
    <t>13.</t>
  </si>
  <si>
    <t>Refundacja Wynagrodzeń pracowników projektu za listopad 2021 r. Lista płac nr 954/11/21</t>
  </si>
  <si>
    <t>14.</t>
  </si>
  <si>
    <t>Refundacja Wynagrodzeń pracowników projektu za grudzień 2021 r. Lista płac nr 1048/12/21</t>
  </si>
  <si>
    <t>nad</t>
  </si>
  <si>
    <t>15.</t>
  </si>
  <si>
    <t>16.</t>
  </si>
  <si>
    <t>MIV-80/1/02/22</t>
  </si>
  <si>
    <t>Refundacja kosztów administracyjnych i biurowych za 2021 r.</t>
  </si>
  <si>
    <t>17.</t>
  </si>
  <si>
    <t>18.</t>
  </si>
  <si>
    <t>19.</t>
  </si>
  <si>
    <t>20.</t>
  </si>
  <si>
    <t>21.</t>
  </si>
  <si>
    <t>22.</t>
  </si>
  <si>
    <t>Refundacja kosztów administracyjnych i biurowych za 2022 r.</t>
  </si>
  <si>
    <t>23.</t>
  </si>
  <si>
    <t>MIV-80/2/02/22</t>
  </si>
  <si>
    <t>Refundacja Wynagrodzeń pracowników projaktu za styczeń 2022 r. Lista płac nr 28/01/22, 74/01/2022</t>
  </si>
  <si>
    <t>24.</t>
  </si>
  <si>
    <t>MIV-80/3/02/22</t>
  </si>
  <si>
    <t>Rafundacja kosztów administracyjnych i biurowych za styczeń 2022 r.</t>
  </si>
  <si>
    <t>25.</t>
  </si>
  <si>
    <t>MIV-80/1/03/22</t>
  </si>
  <si>
    <t>Refundacja Wynagrodzeń pracowników projaktu za luty 2022 r. Lista płac nr 143/02/22</t>
  </si>
  <si>
    <t>26.</t>
  </si>
  <si>
    <t>MIV-80/2/03/22</t>
  </si>
  <si>
    <t>Rafundacja kosztów administracyjnych i biurowych za luty 2022 r.</t>
  </si>
  <si>
    <t>27.</t>
  </si>
  <si>
    <t>FIV-80/1/03/22</t>
  </si>
  <si>
    <t>F nr 9/03/22 usługa cateringowa</t>
  </si>
  <si>
    <t>F.H. KRZYSIEK Krzysztof Ciszewski</t>
  </si>
  <si>
    <t>28.</t>
  </si>
  <si>
    <t>MIV-80/2/04/22</t>
  </si>
  <si>
    <t>Nota księgowa nr 31/KR zwrot z tytułu nadpłaty koszu delegacji 94/2021 Kołcz Klaudia</t>
  </si>
  <si>
    <t>29.</t>
  </si>
  <si>
    <t>MIV-80/1/04/22</t>
  </si>
  <si>
    <t>Nota księgowa nr 32/KR zwrot z tytułu nadpłaty koszu delegacji 274/2021 Kołcz Klaudia</t>
  </si>
  <si>
    <t>30.</t>
  </si>
  <si>
    <t>MIV-80/3/04/22</t>
  </si>
  <si>
    <t>Nota księgowa nr 33/KR zwrot z tytułu nadpłaty koszu delegacji 93/2021 Jarosz Wojciech</t>
  </si>
  <si>
    <t>31.</t>
  </si>
  <si>
    <t>MIV-80/4/04/22</t>
  </si>
  <si>
    <t>Nota księgowa nr 33/KR zwrot z tytułu nadpłaty koszu delegacji 273/2021 Jarosz Wojciech</t>
  </si>
  <si>
    <t>32.</t>
  </si>
  <si>
    <t>MIV-80/5/04/22</t>
  </si>
  <si>
    <t>Refundacja Wynagrodzeń pracowników projaktu za marzec 2022 r. Lista płac nr 264/03/22</t>
  </si>
  <si>
    <t>33.</t>
  </si>
  <si>
    <t>MIV-80/6/04/22</t>
  </si>
  <si>
    <t>Rafundacja kosztów administracyjnych i biurowych za marzec 2022 r.</t>
  </si>
  <si>
    <t>34.</t>
  </si>
  <si>
    <t>MIV-80/1/05/22</t>
  </si>
  <si>
    <t>Refundacja Wynagrodzeń pracowników projektu za kwiecień 2022 r. Lista płac nr 354/04/22</t>
  </si>
  <si>
    <t>35.</t>
  </si>
  <si>
    <t>MIV-80/2/05/22</t>
  </si>
  <si>
    <t>Refundacja kosztów administracyjnych i biurowych za kwiecień 2022 r.</t>
  </si>
  <si>
    <t>36.</t>
  </si>
  <si>
    <t>FIV-80/1/05/22</t>
  </si>
  <si>
    <t>F nr FVB2022/05/3339 bilety lotnicze Rzeszów-Wilno</t>
  </si>
  <si>
    <t>37.</t>
  </si>
  <si>
    <t>FIV-80/2/05/22</t>
  </si>
  <si>
    <t>F nr FVB2022/05/3340 bilety lotnicze Rzeszów-Wilno</t>
  </si>
  <si>
    <t>38.</t>
  </si>
  <si>
    <t>MIV-80/3/05/22</t>
  </si>
  <si>
    <t xml:space="preserve">Polisa nr 1071415341 ubezpieczenie </t>
  </si>
  <si>
    <t>39.</t>
  </si>
  <si>
    <t>FIV-80/3/05/22</t>
  </si>
  <si>
    <t>F nr 0002559 usługa gastronomiczna</t>
  </si>
  <si>
    <t>UAB Dzuku ainiai</t>
  </si>
  <si>
    <t>41.</t>
  </si>
  <si>
    <t>FIV-80/4/05/22</t>
  </si>
  <si>
    <t>F nr 00000005542 zakwaterowanie Bartosz Jadam</t>
  </si>
  <si>
    <t>UAB "Odilija", Viesbutis - hotel 'Vaidila'</t>
  </si>
  <si>
    <t>40.</t>
  </si>
  <si>
    <t>FIV-80/5/05/22</t>
  </si>
  <si>
    <t>F nr 00000005543 zakwaterowanie Paweł Wasilewski</t>
  </si>
  <si>
    <t>42.</t>
  </si>
  <si>
    <t>FIV-80/6/05/22</t>
  </si>
  <si>
    <t>F nr I 2869 zakwaterowanie i wyżywienie Paweł Wasilewski</t>
  </si>
  <si>
    <t>Edama, UAB</t>
  </si>
  <si>
    <t>16.05.2022
20.05.2022</t>
  </si>
  <si>
    <t>FIV-80/7/05/22</t>
  </si>
  <si>
    <t>F nr I 2871 zakwaterowanie i wyżywienie Bartosz Jadam</t>
  </si>
  <si>
    <t>43.</t>
  </si>
  <si>
    <t>FIV-80/8/05/22</t>
  </si>
  <si>
    <t>F nr FPI 8961 konsumpcja Paweł Wasilewski, Bartosz Jadam</t>
  </si>
  <si>
    <t>UAB "Restoranu grupe Fortas</t>
  </si>
  <si>
    <t>44.</t>
  </si>
  <si>
    <t>BIV-80/9/05/22</t>
  </si>
  <si>
    <t>Delegacje zagraniczne Nr 142/2022 i 143/2022 Wojciech Jarosz, Przemysłą Stolarz - Alytus (Litwa) - zaliczka</t>
  </si>
  <si>
    <t>Delegacje zagraniczne Nr 142/2022 i 143/2022 Wojciech Jarosz, Przemysłą Stolarz - Alytus (Litwa) - faktury zapłacone kartą</t>
  </si>
  <si>
    <t>17.05.2022
22.05.2022</t>
  </si>
  <si>
    <t>46.</t>
  </si>
  <si>
    <t>Delegacja zagraniczna Nr 142/2022 Wojciech Jarosz - Alytus (Litwa)</t>
  </si>
  <si>
    <t>Delegacja zagraniczna Nr 143/2022 Stolarz Przemysław - Alytus (Litwa)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</si>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</sst>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4" x14ac:knownFonts="1">
    <font>
      <sz val="10"/>
      <name val="Arial CE"/>
      <charset val="238"/>
    </font>
    <font>
      <b/>
      <sz val="10"/>
      <name val="Arial CE"/>
      <charset val="238"/>
    </font>
    <font>
      <b/>
      <sz val="10"/>
      <name val="Arial CE"/>
      <family val="2"/>
      <charset val="238"/>
    </font>
    <font>
      <i/>
      <sz val="14"/>
      <name val="Arial CE"/>
      <family val="2"/>
      <charset val="238"/>
    </font>
    <font>
      <sz val="14"/>
      <name val="Arial CE"/>
      <family val="2"/>
      <charset val="238"/>
    </font>
    <font>
      <b/>
      <sz val="8"/>
      <name val="Arial CE"/>
      <charset val="238"/>
    </font>
    <font>
      <b/>
      <sz val="10"/>
      <name val="Times New Roman"/>
      <family val="1"/>
      <charset val="238"/>
    </font>
    <font>
      <b/>
      <sz val="8"/>
      <name val="Arial CE"/>
      <family val="2"/>
      <charset val="238"/>
    </font>
    <font>
      <sz val="8"/>
      <name val="Arial CE"/>
      <family val="2"/>
      <charset val="238"/>
    </font>
    <font>
      <sz val="9"/>
      <name val="Arial CE"/>
      <family val="2"/>
      <charset val="238"/>
    </font>
    <font>
      <sz val="10"/>
      <name val="Times New Roman"/>
      <family val="1"/>
      <charset val="238"/>
    </font>
    <font>
      <sz val="10"/>
      <name val="Arial CE"/>
      <family val="2"/>
      <charset val="238"/>
    </font>
    <font>
      <sz val="8"/>
      <name val="Arial CE"/>
      <charset val="238"/>
    </font>
    <font>
      <sz val="8"/>
      <color rgb="FF0070C0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/>
    </xf>
    <xf numFmtId="1" fontId="2" fillId="0" borderId="0" xfId="0" applyNumberFormat="1" applyFont="1" applyBorder="1" applyAlignment="1">
      <alignment horizontal="left" vertical="center"/>
    </xf>
    <xf numFmtId="0" fontId="0" fillId="0" borderId="0" xfId="0" applyFont="1"/>
    <xf numFmtId="0" fontId="0" fillId="2" borderId="0" xfId="0" applyFont="1" applyFill="1"/>
    <xf numFmtId="0" fontId="1" fillId="2" borderId="0" xfId="0" applyFont="1" applyFill="1" applyBorder="1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wrapText="1"/>
    </xf>
    <xf numFmtId="0" fontId="0" fillId="0" borderId="0" xfId="0" applyFont="1" applyBorder="1"/>
    <xf numFmtId="0" fontId="7" fillId="2" borderId="14" xfId="0" applyFont="1" applyFill="1" applyBorder="1" applyAlignment="1">
      <alignment horizontal="center" vertical="center"/>
    </xf>
    <xf numFmtId="1" fontId="5" fillId="2" borderId="14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right" vertical="center" wrapText="1"/>
    </xf>
    <xf numFmtId="14" fontId="8" fillId="0" borderId="19" xfId="0" applyNumberFormat="1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left" vertical="center" wrapText="1"/>
    </xf>
    <xf numFmtId="14" fontId="8" fillId="0" borderId="16" xfId="0" applyNumberFormat="1" applyFont="1" applyFill="1" applyBorder="1" applyAlignment="1">
      <alignment horizontal="center" vertical="center" wrapText="1"/>
    </xf>
    <xf numFmtId="4" fontId="8" fillId="0" borderId="16" xfId="0" applyNumberFormat="1" applyFont="1" applyFill="1" applyBorder="1" applyAlignment="1">
      <alignment horizontal="right" vertical="center" wrapText="1"/>
    </xf>
    <xf numFmtId="4" fontId="8" fillId="3" borderId="16" xfId="0" applyNumberFormat="1" applyFont="1" applyFill="1" applyBorder="1" applyAlignment="1">
      <alignment horizontal="right" vertical="center" wrapText="1"/>
    </xf>
    <xf numFmtId="4" fontId="8" fillId="2" borderId="16" xfId="0" applyNumberFormat="1" applyFont="1" applyFill="1" applyBorder="1" applyAlignment="1">
      <alignment horizontal="right" vertical="center"/>
    </xf>
    <xf numFmtId="4" fontId="8" fillId="2" borderId="19" xfId="0" applyNumberFormat="1" applyFont="1" applyFill="1" applyBorder="1" applyAlignment="1">
      <alignment horizontal="right" vertical="center" wrapText="1"/>
    </xf>
    <xf numFmtId="0" fontId="8" fillId="0" borderId="10" xfId="0" applyFont="1" applyBorder="1" applyAlignment="1">
      <alignment horizontal="center" vertical="center"/>
    </xf>
    <xf numFmtId="4" fontId="10" fillId="3" borderId="19" xfId="0" applyNumberFormat="1" applyFont="1" applyFill="1" applyBorder="1" applyAlignment="1">
      <alignment horizontal="right" vertical="center" wrapText="1"/>
    </xf>
    <xf numFmtId="4" fontId="0" fillId="2" borderId="20" xfId="0" applyNumberFormat="1" applyFont="1" applyFill="1" applyBorder="1" applyAlignment="1">
      <alignment horizontal="right" vertical="center"/>
    </xf>
    <xf numFmtId="0" fontId="11" fillId="0" borderId="0" xfId="0" applyFont="1" applyBorder="1"/>
    <xf numFmtId="4" fontId="8" fillId="0" borderId="0" xfId="0" applyNumberFormat="1" applyFont="1"/>
    <xf numFmtId="4" fontId="11" fillId="0" borderId="0" xfId="0" applyNumberFormat="1" applyFont="1"/>
    <xf numFmtId="0" fontId="11" fillId="0" borderId="0" xfId="0" applyFont="1"/>
    <xf numFmtId="4" fontId="9" fillId="0" borderId="0" xfId="0" applyNumberFormat="1" applyFont="1"/>
    <xf numFmtId="4" fontId="11" fillId="3" borderId="19" xfId="0" applyNumberFormat="1" applyFont="1" applyFill="1" applyBorder="1" applyAlignment="1">
      <alignment horizontal="right" vertical="center" wrapText="1"/>
    </xf>
    <xf numFmtId="0" fontId="12" fillId="0" borderId="19" xfId="0" applyFont="1" applyBorder="1" applyAlignment="1">
      <alignment vertical="center" wrapText="1"/>
    </xf>
    <xf numFmtId="0" fontId="8" fillId="0" borderId="21" xfId="0" applyFont="1" applyFill="1" applyBorder="1" applyAlignment="1">
      <alignment horizontal="right" vertical="center" wrapText="1"/>
    </xf>
    <xf numFmtId="14" fontId="8" fillId="0" borderId="14" xfId="0" applyNumberFormat="1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left" vertical="center" wrapText="1"/>
    </xf>
    <xf numFmtId="4" fontId="8" fillId="0" borderId="14" xfId="0" applyNumberFormat="1" applyFont="1" applyFill="1" applyBorder="1" applyAlignment="1">
      <alignment horizontal="right" vertical="center" wrapText="1"/>
    </xf>
    <xf numFmtId="4" fontId="8" fillId="3" borderId="14" xfId="0" applyNumberFormat="1" applyFont="1" applyFill="1" applyBorder="1" applyAlignment="1">
      <alignment horizontal="right" vertical="center" wrapText="1"/>
    </xf>
    <xf numFmtId="4" fontId="8" fillId="2" borderId="14" xfId="0" applyNumberFormat="1" applyFont="1" applyFill="1" applyBorder="1" applyAlignment="1">
      <alignment horizontal="right" vertical="center" wrapText="1"/>
    </xf>
    <xf numFmtId="4" fontId="8" fillId="2" borderId="14" xfId="0" applyNumberFormat="1" applyFont="1" applyFill="1" applyBorder="1" applyAlignment="1">
      <alignment horizontal="right" vertical="center"/>
    </xf>
    <xf numFmtId="0" fontId="8" fillId="0" borderId="22" xfId="0" applyFont="1" applyBorder="1" applyAlignment="1">
      <alignment horizontal="center" vertical="center"/>
    </xf>
    <xf numFmtId="4" fontId="11" fillId="3" borderId="14" xfId="0" applyNumberFormat="1" applyFont="1" applyFill="1" applyBorder="1" applyAlignment="1">
      <alignment horizontal="right" vertical="center" wrapText="1"/>
    </xf>
    <xf numFmtId="4" fontId="0" fillId="2" borderId="23" xfId="0" applyNumberFormat="1" applyFont="1" applyFill="1" applyBorder="1" applyAlignment="1">
      <alignment horizontal="right" vertical="center"/>
    </xf>
    <xf numFmtId="0" fontId="8" fillId="0" borderId="16" xfId="0" applyFont="1" applyFill="1" applyBorder="1" applyAlignment="1">
      <alignment horizontal="left" vertical="center" wrapText="1"/>
    </xf>
    <xf numFmtId="4" fontId="11" fillId="3" borderId="16" xfId="0" applyNumberFormat="1" applyFont="1" applyFill="1" applyBorder="1" applyAlignment="1">
      <alignment horizontal="right" vertical="center" wrapText="1"/>
    </xf>
    <xf numFmtId="14" fontId="8" fillId="0" borderId="24" xfId="0" applyNumberFormat="1" applyFont="1" applyFill="1" applyBorder="1" applyAlignment="1">
      <alignment horizontal="center" vertical="center" wrapText="1"/>
    </xf>
    <xf numFmtId="4" fontId="8" fillId="0" borderId="19" xfId="0" applyNumberFormat="1" applyFont="1" applyFill="1" applyBorder="1" applyAlignment="1">
      <alignment horizontal="right" vertical="center" wrapText="1"/>
    </xf>
    <xf numFmtId="4" fontId="8" fillId="2" borderId="19" xfId="0" applyNumberFormat="1" applyFont="1" applyFill="1" applyBorder="1" applyAlignment="1">
      <alignment horizontal="right" vertical="center"/>
    </xf>
    <xf numFmtId="0" fontId="8" fillId="0" borderId="19" xfId="0" applyFont="1" applyBorder="1" applyAlignment="1">
      <alignment horizontal="center" vertical="center"/>
    </xf>
    <xf numFmtId="4" fontId="8" fillId="3" borderId="19" xfId="0" applyNumberFormat="1" applyFont="1" applyFill="1" applyBorder="1" applyAlignment="1">
      <alignment horizontal="right" vertical="center" wrapText="1"/>
    </xf>
    <xf numFmtId="0" fontId="8" fillId="0" borderId="24" xfId="0" applyFont="1" applyFill="1" applyBorder="1" applyAlignment="1">
      <alignment horizontal="left" vertical="center" wrapText="1"/>
    </xf>
    <xf numFmtId="4" fontId="13" fillId="3" borderId="19" xfId="0" applyNumberFormat="1" applyFont="1" applyFill="1" applyBorder="1" applyAlignment="1">
      <alignment horizontal="right" vertical="center" wrapText="1"/>
    </xf>
    <xf numFmtId="4" fontId="13" fillId="2" borderId="19" xfId="0" applyNumberFormat="1" applyFont="1" applyFill="1" applyBorder="1" applyAlignment="1">
      <alignment horizontal="right" vertical="center"/>
    </xf>
    <xf numFmtId="14" fontId="8" fillId="0" borderId="19" xfId="0" applyNumberFormat="1" applyFont="1" applyFill="1" applyBorder="1" applyAlignment="1">
      <alignment vertical="center" wrapText="1"/>
    </xf>
    <xf numFmtId="0" fontId="8" fillId="0" borderId="14" xfId="0" applyFont="1" applyBorder="1" applyAlignment="1">
      <alignment horizontal="center" vertical="center"/>
    </xf>
    <xf numFmtId="4" fontId="8" fillId="0" borderId="28" xfId="0" applyNumberFormat="1" applyFont="1" applyFill="1" applyBorder="1" applyAlignment="1">
      <alignment horizontal="right" vertical="center" wrapText="1"/>
    </xf>
    <xf numFmtId="4" fontId="8" fillId="3" borderId="28" xfId="0" applyNumberFormat="1" applyFont="1" applyFill="1" applyBorder="1" applyAlignment="1">
      <alignment horizontal="right" vertical="center" wrapText="1"/>
    </xf>
    <xf numFmtId="4" fontId="8" fillId="2" borderId="28" xfId="0" applyNumberFormat="1" applyFont="1" applyFill="1" applyBorder="1" applyAlignment="1">
      <alignment horizontal="right" vertical="center" wrapText="1"/>
    </xf>
    <xf numFmtId="4" fontId="8" fillId="2" borderId="28" xfId="0" applyNumberFormat="1" applyFont="1" applyFill="1" applyBorder="1" applyAlignment="1">
      <alignment horizontal="right" vertical="center"/>
    </xf>
    <xf numFmtId="2" fontId="8" fillId="0" borderId="28" xfId="0" applyNumberFormat="1" applyFont="1" applyBorder="1" applyAlignment="1">
      <alignment vertical="center"/>
    </xf>
    <xf numFmtId="4" fontId="11" fillId="3" borderId="28" xfId="0" applyNumberFormat="1" applyFont="1" applyFill="1" applyBorder="1" applyAlignment="1">
      <alignment horizontal="right" vertical="center" wrapText="1"/>
    </xf>
    <xf numFmtId="4" fontId="0" fillId="2" borderId="29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4" fontId="8" fillId="0" borderId="0" xfId="0" applyNumberFormat="1" applyFont="1" applyFill="1" applyBorder="1" applyAlignment="1">
      <alignment horizontal="right" vertical="center" wrapText="1"/>
    </xf>
    <xf numFmtId="4" fontId="8" fillId="3" borderId="0" xfId="0" applyNumberFormat="1" applyFont="1" applyFill="1" applyBorder="1" applyAlignment="1">
      <alignment horizontal="right" vertical="center" wrapText="1"/>
    </xf>
    <xf numFmtId="4" fontId="8" fillId="2" borderId="0" xfId="0" applyNumberFormat="1" applyFont="1" applyFill="1" applyBorder="1" applyAlignment="1">
      <alignment horizontal="right" vertical="center" wrapText="1"/>
    </xf>
    <xf numFmtId="4" fontId="8" fillId="2" borderId="0" xfId="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4" fontId="11" fillId="2" borderId="0" xfId="0" applyNumberFormat="1" applyFont="1" applyFill="1" applyBorder="1" applyAlignment="1">
      <alignment horizontal="right" vertical="center" wrapText="1"/>
    </xf>
    <xf numFmtId="4" fontId="0" fillId="2" borderId="0" xfId="0" applyNumberFormat="1" applyFont="1" applyFill="1" applyBorder="1" applyAlignment="1">
      <alignment horizontal="right" vertical="center"/>
    </xf>
    <xf numFmtId="4" fontId="0" fillId="0" borderId="0" xfId="0" applyNumberFormat="1" applyFont="1"/>
    <xf numFmtId="4" fontId="0" fillId="2" borderId="0" xfId="0" applyNumberFormat="1" applyFont="1" applyFill="1"/>
    <xf numFmtId="164" fontId="0" fillId="2" borderId="0" xfId="0" applyNumberFormat="1" applyFont="1" applyFill="1"/>
    <xf numFmtId="0" fontId="6" fillId="3" borderId="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wrapText="1"/>
    </xf>
    <xf numFmtId="0" fontId="9" fillId="2" borderId="9" xfId="0" applyFont="1" applyFill="1" applyBorder="1" applyAlignment="1">
      <alignment horizontal="center" wrapText="1"/>
    </xf>
    <xf numFmtId="0" fontId="9" fillId="2" borderId="17" xfId="0" applyFont="1" applyFill="1" applyBorder="1" applyAlignment="1">
      <alignment horizontal="center" wrapText="1"/>
    </xf>
    <xf numFmtId="0" fontId="8" fillId="0" borderId="25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</cellXfs>
  <cellStyles count="2">
    <cellStyle name="Excel Built-in Normal" xfId="1" xr:uid="{52265F5C-E75A-488F-A424-FB6C9B661B40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EC06-83DC-4D9B-BD15-A05FE3F80150}">
  <sheetPr>
    <pageSetUpPr fitToPage="1"/>
  </sheetPr>
  <dimension ref="A1:AU67"/>
  <sheetViews>
    <sheetView tabSelected="1" topLeftCell="E1" zoomScaleNormal="100" workbookViewId="0">
      <pane ySplit="6" topLeftCell="A7" activePane="bottomLeft" state="frozen"/>
      <selection activeCell="K4" sqref="K4"/>
      <selection pane="bottomLeft" activeCell="M67" sqref="M67"/>
    </sheetView>
  </sheetViews>
  <sheetFormatPr defaultRowHeight="12.75" x14ac:dyDescent="0.2"/>
  <cols>
    <col min="1" max="1" width="4.5703125" style="4" customWidth="1"/>
    <col min="2" max="2" width="11.5703125" style="4" customWidth="1"/>
    <col min="3" max="3" width="12.85546875" style="4" customWidth="1"/>
    <col min="4" max="4" width="30.140625" style="4" customWidth="1"/>
    <col min="5" max="5" width="17.42578125" style="4" bestFit="1" customWidth="1"/>
    <col min="6" max="6" width="21.42578125" style="4" bestFit="1" customWidth="1"/>
    <col min="7" max="7" width="10.42578125" style="4" bestFit="1" customWidth="1"/>
    <col min="8" max="8" width="10.140625" style="4" bestFit="1" customWidth="1"/>
    <col min="9" max="9" width="10.140625" style="4" customWidth="1"/>
    <col min="10" max="10" width="10" style="4" customWidth="1"/>
    <col min="11" max="11" width="12.85546875" style="4" customWidth="1"/>
    <col min="12" max="12" width="13.42578125" style="4" customWidth="1"/>
    <col min="13" max="13" width="15.7109375" style="4" bestFit="1" customWidth="1"/>
    <col min="14" max="15" width="8.140625" style="4" bestFit="1" customWidth="1"/>
    <col min="16" max="17" width="7" style="4" bestFit="1" customWidth="1"/>
    <col min="18" max="18" width="6.42578125" style="4" bestFit="1" customWidth="1"/>
    <col min="19" max="20" width="4.5703125" style="4" bestFit="1" customWidth="1"/>
    <col min="21" max="21" width="8.140625" style="4" bestFit="1" customWidth="1"/>
    <col min="22" max="22" width="6.5703125" style="4" bestFit="1" customWidth="1"/>
    <col min="23" max="24" width="8.140625" style="4" bestFit="1" customWidth="1"/>
    <col min="25" max="26" width="4.5703125" style="4" bestFit="1" customWidth="1"/>
    <col min="27" max="28" width="8.140625" style="4" bestFit="1" customWidth="1"/>
    <col min="29" max="29" width="6.5703125" style="4" bestFit="1" customWidth="1"/>
    <col min="30" max="30" width="5.5703125" style="4" bestFit="1" customWidth="1"/>
    <col min="31" max="31" width="10.140625" style="4" bestFit="1" customWidth="1"/>
    <col min="32" max="32" width="9.85546875" style="4" customWidth="1"/>
    <col min="33" max="36" width="15.28515625" style="5" customWidth="1"/>
    <col min="37" max="37" width="10.7109375" style="5" customWidth="1"/>
    <col min="38" max="38" width="9.140625" style="4" customWidth="1"/>
    <col min="39" max="39" width="7.85546875" style="4" customWidth="1"/>
    <col min="40" max="44" width="9.140625" style="4" customWidth="1"/>
    <col min="45" max="45" width="9.7109375" style="4" customWidth="1"/>
    <col min="46" max="48" width="9.140625" style="4" customWidth="1"/>
    <col min="49" max="16384" width="9.140625" style="4"/>
  </cols>
  <sheetData>
    <row r="1" spans="1:47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47" s="1" customFormat="1" ht="19.5" thickBot="1" x14ac:dyDescent="0.35">
      <c r="A2" s="2" t="s">
        <v>1</v>
      </c>
      <c r="M2" s="6" t="s">
        <v>2</v>
      </c>
      <c r="N2" s="2"/>
      <c r="O2" s="2"/>
      <c r="P2" s="7">
        <v>0.85</v>
      </c>
      <c r="Q2" s="2"/>
      <c r="R2" s="7"/>
      <c r="S2" s="2"/>
      <c r="T2" s="2"/>
      <c r="U2" s="2"/>
      <c r="V2" s="2"/>
      <c r="W2" s="7"/>
      <c r="X2" s="2"/>
      <c r="Y2" s="2"/>
      <c r="Z2" s="2"/>
      <c r="AA2" s="2"/>
      <c r="AB2" s="7"/>
      <c r="AC2" s="7"/>
      <c r="AG2" s="8"/>
      <c r="AH2" s="8"/>
      <c r="AI2" s="8"/>
      <c r="AJ2" s="8"/>
      <c r="AK2" s="9"/>
    </row>
    <row r="3" spans="1:47" ht="18" customHeight="1" x14ac:dyDescent="0.2">
      <c r="A3" s="98" t="s">
        <v>3</v>
      </c>
      <c r="B3" s="94" t="s">
        <v>4</v>
      </c>
      <c r="C3" s="94" t="s">
        <v>5</v>
      </c>
      <c r="D3" s="94" t="s">
        <v>6</v>
      </c>
      <c r="E3" s="94" t="s">
        <v>7</v>
      </c>
      <c r="F3" s="94" t="s">
        <v>8</v>
      </c>
      <c r="G3" s="94" t="s">
        <v>9</v>
      </c>
      <c r="H3" s="94" t="s">
        <v>10</v>
      </c>
      <c r="I3" s="94" t="s">
        <v>11</v>
      </c>
      <c r="J3" s="94" t="s">
        <v>12</v>
      </c>
      <c r="K3" s="73" t="s">
        <v>13</v>
      </c>
      <c r="L3" s="73" t="s">
        <v>2</v>
      </c>
      <c r="M3" s="82" t="s">
        <v>14</v>
      </c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8" t="s">
        <v>15</v>
      </c>
      <c r="AF3" s="91" t="s">
        <v>16</v>
      </c>
      <c r="AG3" s="73" t="s">
        <v>17</v>
      </c>
      <c r="AH3" s="73" t="s">
        <v>18</v>
      </c>
      <c r="AI3" s="73" t="s">
        <v>19</v>
      </c>
      <c r="AJ3" s="73" t="s">
        <v>20</v>
      </c>
      <c r="AK3" s="76" t="s">
        <v>15</v>
      </c>
      <c r="AL3" s="10"/>
    </row>
    <row r="4" spans="1:47" ht="12.75" customHeight="1" x14ac:dyDescent="0.2">
      <c r="A4" s="99"/>
      <c r="B4" s="95"/>
      <c r="C4" s="95"/>
      <c r="D4" s="95"/>
      <c r="E4" s="95"/>
      <c r="F4" s="95"/>
      <c r="G4" s="95"/>
      <c r="H4" s="95"/>
      <c r="I4" s="95"/>
      <c r="J4" s="95"/>
      <c r="K4" s="74"/>
      <c r="L4" s="74"/>
      <c r="M4" s="84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9"/>
      <c r="AF4" s="92"/>
      <c r="AG4" s="74"/>
      <c r="AH4" s="74"/>
      <c r="AI4" s="74"/>
      <c r="AJ4" s="74"/>
      <c r="AK4" s="77"/>
      <c r="AL4" s="10"/>
    </row>
    <row r="5" spans="1:47" x14ac:dyDescent="0.2">
      <c r="A5" s="99"/>
      <c r="B5" s="95"/>
      <c r="C5" s="95"/>
      <c r="D5" s="95"/>
      <c r="E5" s="95"/>
      <c r="F5" s="95"/>
      <c r="G5" s="95"/>
      <c r="H5" s="95"/>
      <c r="I5" s="95"/>
      <c r="J5" s="95"/>
      <c r="K5" s="74"/>
      <c r="L5" s="74"/>
      <c r="M5" s="86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9"/>
      <c r="AF5" s="92"/>
      <c r="AG5" s="74"/>
      <c r="AH5" s="74"/>
      <c r="AI5" s="74"/>
      <c r="AJ5" s="74"/>
      <c r="AK5" s="77"/>
      <c r="AL5" s="10"/>
    </row>
    <row r="6" spans="1:47" ht="13.5" thickBot="1" x14ac:dyDescent="0.25">
      <c r="A6" s="100"/>
      <c r="B6" s="96"/>
      <c r="C6" s="96"/>
      <c r="D6" s="96"/>
      <c r="E6" s="96"/>
      <c r="F6" s="96"/>
      <c r="G6" s="96"/>
      <c r="H6" s="96"/>
      <c r="I6" s="96"/>
      <c r="J6" s="96"/>
      <c r="K6" s="97"/>
      <c r="L6" s="97"/>
      <c r="M6" s="11">
        <v>4018</v>
      </c>
      <c r="N6" s="12">
        <v>4019</v>
      </c>
      <c r="O6" s="11">
        <v>4118</v>
      </c>
      <c r="P6" s="11">
        <v>4119</v>
      </c>
      <c r="Q6" s="11">
        <v>4128</v>
      </c>
      <c r="R6" s="11">
        <v>4129</v>
      </c>
      <c r="S6" s="12">
        <v>4178</v>
      </c>
      <c r="T6" s="11">
        <v>4179</v>
      </c>
      <c r="U6" s="12">
        <v>4218</v>
      </c>
      <c r="V6" s="11">
        <v>4219</v>
      </c>
      <c r="W6" s="11">
        <v>4308</v>
      </c>
      <c r="X6" s="11">
        <v>4309</v>
      </c>
      <c r="Y6" s="11">
        <v>4398</v>
      </c>
      <c r="Z6" s="11">
        <v>4399</v>
      </c>
      <c r="AA6" s="11">
        <v>4428</v>
      </c>
      <c r="AB6" s="11">
        <v>4429</v>
      </c>
      <c r="AC6" s="11">
        <v>4438</v>
      </c>
      <c r="AD6" s="11">
        <v>4439</v>
      </c>
      <c r="AE6" s="90"/>
      <c r="AF6" s="93"/>
      <c r="AG6" s="75"/>
      <c r="AH6" s="75"/>
      <c r="AI6" s="75"/>
      <c r="AJ6" s="75"/>
      <c r="AK6" s="78"/>
      <c r="AL6" s="10"/>
    </row>
    <row r="7" spans="1:47" s="27" customFormat="1" ht="33.75" x14ac:dyDescent="0.2">
      <c r="A7" s="13" t="s">
        <v>21</v>
      </c>
      <c r="B7" s="14">
        <v>44561</v>
      </c>
      <c r="C7" s="14" t="s">
        <v>22</v>
      </c>
      <c r="D7" s="15" t="s">
        <v>23</v>
      </c>
      <c r="E7" s="15" t="s">
        <v>24</v>
      </c>
      <c r="F7" s="15" t="s">
        <v>24</v>
      </c>
      <c r="G7" s="16">
        <v>44475</v>
      </c>
      <c r="H7" s="17">
        <v>3377.19</v>
      </c>
      <c r="I7" s="17">
        <v>0</v>
      </c>
      <c r="J7" s="17">
        <v>3377.19</v>
      </c>
      <c r="K7" s="18">
        <v>3377.19</v>
      </c>
      <c r="L7" s="18">
        <v>2870.6115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>
        <v>2870.6115</v>
      </c>
      <c r="AB7" s="19">
        <v>506.57850000000008</v>
      </c>
      <c r="AC7" s="19"/>
      <c r="AD7" s="19"/>
      <c r="AE7" s="20">
        <f>SUM(M7:AD7)</f>
        <v>3377.19</v>
      </c>
      <c r="AF7" s="21"/>
      <c r="AG7" s="22">
        <v>3377.19</v>
      </c>
      <c r="AH7" s="22"/>
      <c r="AI7" s="22"/>
      <c r="AJ7" s="22"/>
      <c r="AK7" s="23">
        <f>SUM(AG7:AJ7)</f>
        <v>3377.19</v>
      </c>
      <c r="AL7" s="24"/>
      <c r="AM7" s="25">
        <f t="shared" ref="AM7:AM38" si="0">J7-AE7</f>
        <v>0</v>
      </c>
      <c r="AN7" s="26"/>
      <c r="AS7" s="26"/>
      <c r="AT7" s="28"/>
      <c r="AU7" s="28"/>
    </row>
    <row r="8" spans="1:47" s="27" customFormat="1" ht="33.75" x14ac:dyDescent="0.2">
      <c r="A8" s="13" t="s">
        <v>25</v>
      </c>
      <c r="B8" s="14">
        <v>44561</v>
      </c>
      <c r="C8" s="14" t="s">
        <v>26</v>
      </c>
      <c r="D8" s="15" t="s">
        <v>27</v>
      </c>
      <c r="E8" s="15" t="s">
        <v>24</v>
      </c>
      <c r="F8" s="15" t="s">
        <v>24</v>
      </c>
      <c r="G8" s="16">
        <v>44475</v>
      </c>
      <c r="H8" s="17">
        <v>2116.5100000000002</v>
      </c>
      <c r="I8" s="17">
        <v>0</v>
      </c>
      <c r="J8" s="17">
        <v>2116.5100000000002</v>
      </c>
      <c r="K8" s="18">
        <v>2116.5100000000002</v>
      </c>
      <c r="L8" s="18">
        <v>1799.0335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>
        <v>1799.0335</v>
      </c>
      <c r="AB8" s="19">
        <v>317.47649999999999</v>
      </c>
      <c r="AC8" s="19"/>
      <c r="AD8" s="19"/>
      <c r="AE8" s="20">
        <f t="shared" ref="AE8:AE19" si="1">SUM(M8:AD8)</f>
        <v>2116.5100000000002</v>
      </c>
      <c r="AF8" s="21"/>
      <c r="AG8" s="29">
        <f>AE8</f>
        <v>2116.5100000000002</v>
      </c>
      <c r="AH8" s="29"/>
      <c r="AI8" s="29"/>
      <c r="AJ8" s="29"/>
      <c r="AK8" s="23">
        <f t="shared" ref="AK8:AK59" si="2">SUM(AG8:AJ8)</f>
        <v>2116.5100000000002</v>
      </c>
      <c r="AL8" s="24"/>
      <c r="AM8" s="25">
        <f t="shared" si="0"/>
        <v>0</v>
      </c>
      <c r="AN8" s="26"/>
      <c r="AS8" s="26"/>
      <c r="AT8" s="28"/>
      <c r="AU8" s="28"/>
    </row>
    <row r="9" spans="1:47" s="27" customFormat="1" ht="25.5" customHeight="1" x14ac:dyDescent="0.2">
      <c r="A9" s="13" t="s">
        <v>28</v>
      </c>
      <c r="B9" s="14">
        <v>44561</v>
      </c>
      <c r="C9" s="14" t="s">
        <v>29</v>
      </c>
      <c r="D9" s="15" t="s">
        <v>30</v>
      </c>
      <c r="E9" s="15" t="s">
        <v>24</v>
      </c>
      <c r="F9" s="15" t="s">
        <v>24</v>
      </c>
      <c r="G9" s="16">
        <v>44536</v>
      </c>
      <c r="H9" s="17">
        <v>1929.66</v>
      </c>
      <c r="I9" s="17">
        <v>0</v>
      </c>
      <c r="J9" s="17">
        <v>1929.66</v>
      </c>
      <c r="K9" s="18">
        <v>1929.66</v>
      </c>
      <c r="L9" s="18">
        <v>1640.2109999999998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>
        <v>1640.2109999999998</v>
      </c>
      <c r="AB9" s="19">
        <v>289.44900000000007</v>
      </c>
      <c r="AC9" s="19"/>
      <c r="AD9" s="19"/>
      <c r="AE9" s="20">
        <f t="shared" si="1"/>
        <v>1929.6599999999999</v>
      </c>
      <c r="AF9" s="21"/>
      <c r="AG9" s="29">
        <f>AE9</f>
        <v>1929.6599999999999</v>
      </c>
      <c r="AH9" s="29"/>
      <c r="AI9" s="29"/>
      <c r="AJ9" s="29"/>
      <c r="AK9" s="23">
        <f t="shared" si="2"/>
        <v>1929.6599999999999</v>
      </c>
      <c r="AL9" s="24"/>
      <c r="AM9" s="25">
        <f t="shared" si="0"/>
        <v>0</v>
      </c>
      <c r="AN9" s="26"/>
      <c r="AS9" s="26"/>
      <c r="AT9" s="28"/>
      <c r="AU9" s="28"/>
    </row>
    <row r="10" spans="1:47" s="27" customFormat="1" ht="24.75" customHeight="1" x14ac:dyDescent="0.2">
      <c r="A10" s="13" t="s">
        <v>31</v>
      </c>
      <c r="B10" s="14">
        <v>44561</v>
      </c>
      <c r="C10" s="14" t="s">
        <v>32</v>
      </c>
      <c r="D10" s="15" t="s">
        <v>33</v>
      </c>
      <c r="E10" s="15" t="s">
        <v>24</v>
      </c>
      <c r="F10" s="15" t="s">
        <v>24</v>
      </c>
      <c r="G10" s="16">
        <v>44536</v>
      </c>
      <c r="H10" s="17">
        <v>1294</v>
      </c>
      <c r="I10" s="17">
        <v>0</v>
      </c>
      <c r="J10" s="17">
        <v>1294</v>
      </c>
      <c r="K10" s="18">
        <v>1294</v>
      </c>
      <c r="L10" s="18">
        <v>1099.9000000000001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>
        <v>1099.9000000000001</v>
      </c>
      <c r="AB10" s="19">
        <v>194.10000000000002</v>
      </c>
      <c r="AC10" s="19"/>
      <c r="AD10" s="19"/>
      <c r="AE10" s="20">
        <f t="shared" si="1"/>
        <v>1294</v>
      </c>
      <c r="AF10" s="21"/>
      <c r="AG10" s="22">
        <v>1294</v>
      </c>
      <c r="AH10" s="22"/>
      <c r="AI10" s="22"/>
      <c r="AJ10" s="22"/>
      <c r="AK10" s="23">
        <f t="shared" si="2"/>
        <v>1294</v>
      </c>
      <c r="AL10" s="24"/>
      <c r="AM10" s="25">
        <f t="shared" si="0"/>
        <v>0</v>
      </c>
      <c r="AN10" s="26"/>
      <c r="AS10" s="26"/>
      <c r="AT10" s="28"/>
      <c r="AU10" s="28"/>
    </row>
    <row r="11" spans="1:47" s="27" customFormat="1" ht="27" customHeight="1" x14ac:dyDescent="0.2">
      <c r="A11" s="13" t="s">
        <v>34</v>
      </c>
      <c r="B11" s="14">
        <v>44561</v>
      </c>
      <c r="C11" s="14" t="s">
        <v>35</v>
      </c>
      <c r="D11" s="30" t="s">
        <v>36</v>
      </c>
      <c r="E11" s="15" t="s">
        <v>37</v>
      </c>
      <c r="F11" s="30" t="s">
        <v>24</v>
      </c>
      <c r="G11" s="16">
        <v>44532</v>
      </c>
      <c r="H11" s="17">
        <v>40.799999999999997</v>
      </c>
      <c r="I11" s="17">
        <v>0</v>
      </c>
      <c r="J11" s="17">
        <v>40.799999999999997</v>
      </c>
      <c r="K11" s="18">
        <v>40.799999999999997</v>
      </c>
      <c r="L11" s="18">
        <v>34.68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>
        <v>34.68</v>
      </c>
      <c r="AD11" s="19">
        <v>6.12</v>
      </c>
      <c r="AE11" s="20">
        <f t="shared" si="1"/>
        <v>40.799999999999997</v>
      </c>
      <c r="AF11" s="21"/>
      <c r="AG11" s="29">
        <v>40.799999999999997</v>
      </c>
      <c r="AH11" s="29"/>
      <c r="AI11" s="29"/>
      <c r="AJ11" s="29"/>
      <c r="AK11" s="23">
        <f t="shared" si="2"/>
        <v>40.799999999999997</v>
      </c>
      <c r="AL11" s="24"/>
      <c r="AM11" s="25">
        <f t="shared" si="0"/>
        <v>0</v>
      </c>
      <c r="AN11" s="26"/>
      <c r="AS11" s="26"/>
      <c r="AT11" s="28"/>
      <c r="AU11" s="28"/>
    </row>
    <row r="12" spans="1:47" s="27" customFormat="1" x14ac:dyDescent="0.2">
      <c r="A12" s="13" t="s">
        <v>38</v>
      </c>
      <c r="B12" s="14">
        <v>44561</v>
      </c>
      <c r="C12" s="14" t="s">
        <v>39</v>
      </c>
      <c r="D12" s="30" t="s">
        <v>40</v>
      </c>
      <c r="E12" s="15" t="s">
        <v>41</v>
      </c>
      <c r="F12" s="15" t="s">
        <v>24</v>
      </c>
      <c r="G12" s="16">
        <v>44481</v>
      </c>
      <c r="H12" s="17">
        <v>942.98</v>
      </c>
      <c r="I12" s="17">
        <v>0</v>
      </c>
      <c r="J12" s="17">
        <v>942.98</v>
      </c>
      <c r="K12" s="18">
        <v>942.98</v>
      </c>
      <c r="L12" s="18">
        <v>801.53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>
        <v>801.53</v>
      </c>
      <c r="X12" s="19">
        <v>141.44999999999999</v>
      </c>
      <c r="Y12" s="19"/>
      <c r="Z12" s="19"/>
      <c r="AA12" s="19"/>
      <c r="AB12" s="19"/>
      <c r="AC12" s="19"/>
      <c r="AD12" s="19"/>
      <c r="AE12" s="20">
        <f t="shared" si="1"/>
        <v>942.98</v>
      </c>
      <c r="AF12" s="21"/>
      <c r="AG12" s="29">
        <v>942.98</v>
      </c>
      <c r="AH12" s="29"/>
      <c r="AI12" s="29"/>
      <c r="AJ12" s="29"/>
      <c r="AK12" s="23">
        <f t="shared" si="2"/>
        <v>942.98</v>
      </c>
      <c r="AL12" s="24"/>
      <c r="AM12" s="25">
        <f t="shared" si="0"/>
        <v>0</v>
      </c>
      <c r="AN12" s="26"/>
      <c r="AS12" s="26"/>
      <c r="AT12" s="28"/>
      <c r="AU12" s="28"/>
    </row>
    <row r="13" spans="1:47" s="27" customFormat="1" x14ac:dyDescent="0.2">
      <c r="A13" s="13" t="s">
        <v>42</v>
      </c>
      <c r="B13" s="14">
        <v>44561</v>
      </c>
      <c r="C13" s="14" t="s">
        <v>43</v>
      </c>
      <c r="D13" s="30" t="s">
        <v>44</v>
      </c>
      <c r="E13" s="15" t="s">
        <v>41</v>
      </c>
      <c r="F13" s="15" t="s">
        <v>24</v>
      </c>
      <c r="G13" s="16">
        <v>44524</v>
      </c>
      <c r="H13" s="17">
        <v>2022.28</v>
      </c>
      <c r="I13" s="17">
        <v>0</v>
      </c>
      <c r="J13" s="17">
        <v>2022.28</v>
      </c>
      <c r="K13" s="18">
        <v>2022.28</v>
      </c>
      <c r="L13" s="18">
        <v>1718.94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>
        <v>1718.94</v>
      </c>
      <c r="X13" s="19">
        <v>303.33999999999997</v>
      </c>
      <c r="Y13" s="19"/>
      <c r="Z13" s="19"/>
      <c r="AA13" s="19"/>
      <c r="AB13" s="19"/>
      <c r="AC13" s="19"/>
      <c r="AD13" s="19"/>
      <c r="AE13" s="20">
        <f t="shared" si="1"/>
        <v>2022.28</v>
      </c>
      <c r="AF13" s="21"/>
      <c r="AG13" s="29">
        <v>2022.28</v>
      </c>
      <c r="AH13" s="29"/>
      <c r="AI13" s="29"/>
      <c r="AJ13" s="29"/>
      <c r="AK13" s="23">
        <f t="shared" si="2"/>
        <v>2022.28</v>
      </c>
      <c r="AL13" s="24"/>
      <c r="AM13" s="25">
        <f t="shared" si="0"/>
        <v>0</v>
      </c>
      <c r="AN13" s="26"/>
      <c r="AS13" s="26"/>
      <c r="AT13" s="28"/>
      <c r="AU13" s="28"/>
    </row>
    <row r="14" spans="1:47" s="27" customFormat="1" ht="33.75" x14ac:dyDescent="0.2">
      <c r="A14" s="13" t="s">
        <v>45</v>
      </c>
      <c r="B14" s="14">
        <v>44561</v>
      </c>
      <c r="C14" s="14" t="s">
        <v>46</v>
      </c>
      <c r="D14" s="15" t="s">
        <v>47</v>
      </c>
      <c r="E14" s="15" t="s">
        <v>24</v>
      </c>
      <c r="F14" s="15" t="s">
        <v>24</v>
      </c>
      <c r="G14" s="16">
        <v>44397</v>
      </c>
      <c r="H14" s="17">
        <v>3431.59</v>
      </c>
      <c r="I14" s="17">
        <v>0</v>
      </c>
      <c r="J14" s="17">
        <v>3431.59</v>
      </c>
      <c r="K14" s="18">
        <v>3431.59</v>
      </c>
      <c r="L14" s="18">
        <v>2916.85</v>
      </c>
      <c r="M14" s="19">
        <v>2450.09</v>
      </c>
      <c r="N14" s="19">
        <v>432.36999999999989</v>
      </c>
      <c r="O14" s="19">
        <v>408.54</v>
      </c>
      <c r="P14" s="19">
        <v>72.089999999999975</v>
      </c>
      <c r="Q14" s="19">
        <v>58.23</v>
      </c>
      <c r="R14" s="19">
        <v>10.270000000000003</v>
      </c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20">
        <f t="shared" si="1"/>
        <v>3431.59</v>
      </c>
      <c r="AF14" s="21"/>
      <c r="AG14" s="29"/>
      <c r="AH14" s="29">
        <f t="shared" ref="AH14:AH19" si="3">K14</f>
        <v>3431.59</v>
      </c>
      <c r="AI14" s="29"/>
      <c r="AJ14" s="29"/>
      <c r="AK14" s="23">
        <f t="shared" si="2"/>
        <v>3431.59</v>
      </c>
      <c r="AL14" s="24"/>
      <c r="AM14" s="25">
        <f t="shared" si="0"/>
        <v>0</v>
      </c>
      <c r="AN14" s="26"/>
      <c r="AS14" s="26"/>
      <c r="AT14" s="28"/>
      <c r="AU14" s="28"/>
    </row>
    <row r="15" spans="1:47" s="27" customFormat="1" ht="33.75" x14ac:dyDescent="0.2">
      <c r="A15" s="13" t="s">
        <v>48</v>
      </c>
      <c r="B15" s="14">
        <v>44561</v>
      </c>
      <c r="C15" s="14" t="s">
        <v>46</v>
      </c>
      <c r="D15" s="15" t="s">
        <v>49</v>
      </c>
      <c r="E15" s="15" t="s">
        <v>24</v>
      </c>
      <c r="F15" s="15" t="s">
        <v>24</v>
      </c>
      <c r="G15" s="16">
        <v>44428</v>
      </c>
      <c r="H15" s="17">
        <v>5618.68</v>
      </c>
      <c r="I15" s="17">
        <v>0</v>
      </c>
      <c r="J15" s="17">
        <v>5618.68</v>
      </c>
      <c r="K15" s="18">
        <v>5618.68</v>
      </c>
      <c r="L15" s="18">
        <v>4775.88</v>
      </c>
      <c r="M15" s="19">
        <v>3991.88</v>
      </c>
      <c r="N15" s="19">
        <v>704.44999999999982</v>
      </c>
      <c r="O15" s="19">
        <v>686.2</v>
      </c>
      <c r="P15" s="19">
        <v>121.08999999999992</v>
      </c>
      <c r="Q15" s="19">
        <v>97.8</v>
      </c>
      <c r="R15" s="19">
        <v>17.260000000000005</v>
      </c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20">
        <f t="shared" si="1"/>
        <v>5618.68</v>
      </c>
      <c r="AF15" s="21"/>
      <c r="AG15" s="29"/>
      <c r="AH15" s="29">
        <f t="shared" si="3"/>
        <v>5618.68</v>
      </c>
      <c r="AI15" s="29"/>
      <c r="AJ15" s="29"/>
      <c r="AK15" s="23">
        <f t="shared" si="2"/>
        <v>5618.68</v>
      </c>
      <c r="AL15" s="24"/>
      <c r="AM15" s="25">
        <f t="shared" si="0"/>
        <v>0</v>
      </c>
      <c r="AN15" s="26"/>
      <c r="AS15" s="26"/>
      <c r="AT15" s="28"/>
      <c r="AU15" s="28"/>
    </row>
    <row r="16" spans="1:47" s="27" customFormat="1" ht="33.75" x14ac:dyDescent="0.2">
      <c r="A16" s="13" t="s">
        <v>50</v>
      </c>
      <c r="B16" s="14">
        <v>44561</v>
      </c>
      <c r="C16" s="14" t="s">
        <v>46</v>
      </c>
      <c r="D16" s="15" t="s">
        <v>51</v>
      </c>
      <c r="E16" s="15" t="s">
        <v>24</v>
      </c>
      <c r="F16" s="15" t="s">
        <v>24</v>
      </c>
      <c r="G16" s="16">
        <v>44459</v>
      </c>
      <c r="H16" s="17">
        <v>5618.68</v>
      </c>
      <c r="I16" s="17">
        <v>0</v>
      </c>
      <c r="J16" s="17">
        <v>5618.68</v>
      </c>
      <c r="K16" s="18">
        <v>5618.68</v>
      </c>
      <c r="L16" s="18">
        <v>4775.88</v>
      </c>
      <c r="M16" s="19">
        <v>3991.88</v>
      </c>
      <c r="N16" s="19">
        <v>704.44999999999982</v>
      </c>
      <c r="O16" s="19">
        <v>686.2</v>
      </c>
      <c r="P16" s="19">
        <v>121.08999999999992</v>
      </c>
      <c r="Q16" s="19">
        <v>97.8</v>
      </c>
      <c r="R16" s="19">
        <v>17.260000000000005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20">
        <f t="shared" si="1"/>
        <v>5618.68</v>
      </c>
      <c r="AF16" s="21"/>
      <c r="AG16" s="29"/>
      <c r="AH16" s="29">
        <f t="shared" si="3"/>
        <v>5618.68</v>
      </c>
      <c r="AI16" s="29"/>
      <c r="AJ16" s="29"/>
      <c r="AK16" s="23">
        <f t="shared" si="2"/>
        <v>5618.68</v>
      </c>
      <c r="AL16" s="24"/>
      <c r="AM16" s="25">
        <f t="shared" si="0"/>
        <v>0</v>
      </c>
      <c r="AN16" s="26"/>
      <c r="AS16" s="26"/>
      <c r="AT16" s="28"/>
      <c r="AU16" s="28"/>
    </row>
    <row r="17" spans="1:47" s="27" customFormat="1" ht="33.75" x14ac:dyDescent="0.2">
      <c r="A17" s="13" t="s">
        <v>52</v>
      </c>
      <c r="B17" s="14">
        <v>44561</v>
      </c>
      <c r="C17" s="14" t="s">
        <v>46</v>
      </c>
      <c r="D17" s="15" t="s">
        <v>53</v>
      </c>
      <c r="E17" s="15" t="s">
        <v>24</v>
      </c>
      <c r="F17" s="15" t="s">
        <v>24</v>
      </c>
      <c r="G17" s="16">
        <v>44489</v>
      </c>
      <c r="H17" s="17">
        <v>5618.68</v>
      </c>
      <c r="I17" s="17">
        <v>0</v>
      </c>
      <c r="J17" s="17">
        <v>5618.68</v>
      </c>
      <c r="K17" s="18">
        <v>5618.68</v>
      </c>
      <c r="L17" s="18">
        <v>4775.88</v>
      </c>
      <c r="M17" s="19">
        <v>3991.88</v>
      </c>
      <c r="N17" s="19">
        <v>704.44999999999982</v>
      </c>
      <c r="O17" s="19">
        <v>686.2</v>
      </c>
      <c r="P17" s="19">
        <v>121.08999999999992</v>
      </c>
      <c r="Q17" s="19">
        <v>97.8</v>
      </c>
      <c r="R17" s="19">
        <v>17.260000000000005</v>
      </c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20">
        <f t="shared" si="1"/>
        <v>5618.68</v>
      </c>
      <c r="AF17" s="21"/>
      <c r="AG17" s="29"/>
      <c r="AH17" s="29">
        <f t="shared" si="3"/>
        <v>5618.68</v>
      </c>
      <c r="AI17" s="29"/>
      <c r="AJ17" s="29"/>
      <c r="AK17" s="23">
        <f t="shared" si="2"/>
        <v>5618.68</v>
      </c>
      <c r="AL17" s="24"/>
      <c r="AM17" s="25">
        <f t="shared" si="0"/>
        <v>0</v>
      </c>
      <c r="AN17" s="26"/>
      <c r="AS17" s="26"/>
      <c r="AT17" s="28"/>
      <c r="AU17" s="28"/>
    </row>
    <row r="18" spans="1:47" s="27" customFormat="1" ht="33.75" x14ac:dyDescent="0.2">
      <c r="A18" s="13" t="s">
        <v>54</v>
      </c>
      <c r="B18" s="14">
        <v>44561</v>
      </c>
      <c r="C18" s="14" t="s">
        <v>46</v>
      </c>
      <c r="D18" s="15" t="s">
        <v>55</v>
      </c>
      <c r="E18" s="15" t="s">
        <v>24</v>
      </c>
      <c r="F18" s="15" t="s">
        <v>24</v>
      </c>
      <c r="G18" s="16">
        <v>44522</v>
      </c>
      <c r="H18" s="17">
        <v>5618.68</v>
      </c>
      <c r="I18" s="17">
        <v>0</v>
      </c>
      <c r="J18" s="17">
        <v>5618.68</v>
      </c>
      <c r="K18" s="18">
        <v>5618.68</v>
      </c>
      <c r="L18" s="18">
        <v>4775.88</v>
      </c>
      <c r="M18" s="19">
        <v>3991.88</v>
      </c>
      <c r="N18" s="19">
        <v>704.44999999999982</v>
      </c>
      <c r="O18" s="19">
        <v>686.2</v>
      </c>
      <c r="P18" s="19">
        <v>121.08999999999992</v>
      </c>
      <c r="Q18" s="19">
        <v>97.8</v>
      </c>
      <c r="R18" s="19">
        <v>17.260000000000005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20">
        <f t="shared" si="1"/>
        <v>5618.68</v>
      </c>
      <c r="AF18" s="21"/>
      <c r="AG18" s="29"/>
      <c r="AH18" s="29">
        <f t="shared" si="3"/>
        <v>5618.68</v>
      </c>
      <c r="AI18" s="29"/>
      <c r="AJ18" s="29"/>
      <c r="AK18" s="23">
        <f t="shared" si="2"/>
        <v>5618.68</v>
      </c>
      <c r="AL18" s="24"/>
      <c r="AM18" s="25">
        <f t="shared" si="0"/>
        <v>0</v>
      </c>
      <c r="AN18" s="26"/>
      <c r="AS18" s="26"/>
      <c r="AT18" s="28"/>
      <c r="AU18" s="28"/>
    </row>
    <row r="19" spans="1:47" s="27" customFormat="1" ht="33.75" x14ac:dyDescent="0.2">
      <c r="A19" s="13" t="s">
        <v>56</v>
      </c>
      <c r="B19" s="14">
        <v>44561</v>
      </c>
      <c r="C19" s="14" t="s">
        <v>46</v>
      </c>
      <c r="D19" s="15" t="s">
        <v>57</v>
      </c>
      <c r="E19" s="15" t="s">
        <v>24</v>
      </c>
      <c r="F19" s="15" t="s">
        <v>24</v>
      </c>
      <c r="G19" s="16">
        <v>44550</v>
      </c>
      <c r="H19" s="17">
        <v>5512.02</v>
      </c>
      <c r="I19" s="17">
        <v>0</v>
      </c>
      <c r="J19" s="17">
        <v>5512.02</v>
      </c>
      <c r="K19" s="18">
        <v>5512.02</v>
      </c>
      <c r="L19" s="18">
        <v>4685.2099999999991</v>
      </c>
      <c r="M19" s="19">
        <v>3945.72</v>
      </c>
      <c r="N19" s="19">
        <v>696.31000000000063</v>
      </c>
      <c r="O19" s="19">
        <v>647.23</v>
      </c>
      <c r="P19" s="19">
        <v>114.23000000000003</v>
      </c>
      <c r="Q19" s="19">
        <v>92.25</v>
      </c>
      <c r="R19" s="19">
        <v>16.28</v>
      </c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20">
        <f t="shared" si="1"/>
        <v>5512.02</v>
      </c>
      <c r="AF19" s="21"/>
      <c r="AG19" s="29"/>
      <c r="AH19" s="29">
        <f t="shared" si="3"/>
        <v>5512.02</v>
      </c>
      <c r="AI19" s="29"/>
      <c r="AJ19" s="29"/>
      <c r="AK19" s="23">
        <f t="shared" si="2"/>
        <v>5512.02</v>
      </c>
      <c r="AL19" s="24"/>
      <c r="AM19" s="25">
        <f t="shared" si="0"/>
        <v>0</v>
      </c>
      <c r="AN19" s="26"/>
      <c r="AS19" s="26"/>
      <c r="AT19" s="28"/>
      <c r="AU19" s="28"/>
    </row>
    <row r="20" spans="1:47" s="27" customFormat="1" ht="34.5" thickBot="1" x14ac:dyDescent="0.25">
      <c r="A20" s="31" t="s">
        <v>58</v>
      </c>
      <c r="B20" s="32">
        <v>44561</v>
      </c>
      <c r="C20" s="32" t="s">
        <v>46</v>
      </c>
      <c r="D20" s="33" t="s">
        <v>59</v>
      </c>
      <c r="E20" s="33" t="s">
        <v>60</v>
      </c>
      <c r="F20" s="33" t="s">
        <v>24</v>
      </c>
      <c r="G20" s="32">
        <v>44926</v>
      </c>
      <c r="H20" s="34">
        <v>1954.06</v>
      </c>
      <c r="I20" s="34">
        <v>0</v>
      </c>
      <c r="J20" s="34">
        <v>1954.06</v>
      </c>
      <c r="K20" s="35">
        <v>1954.06</v>
      </c>
      <c r="L20" s="35">
        <v>1660.95</v>
      </c>
      <c r="M20" s="37">
        <v>1660.95</v>
      </c>
      <c r="N20" s="37">
        <v>293.11</v>
      </c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6">
        <f>SUM(M20:AD20)</f>
        <v>1954.06</v>
      </c>
      <c r="AF20" s="38"/>
      <c r="AG20" s="39"/>
      <c r="AH20" s="39">
        <v>1954.06</v>
      </c>
      <c r="AI20" s="39"/>
      <c r="AJ20" s="39"/>
      <c r="AK20" s="40">
        <f t="shared" si="2"/>
        <v>1954.06</v>
      </c>
      <c r="AL20" s="24"/>
      <c r="AM20" s="25">
        <f t="shared" si="0"/>
        <v>0</v>
      </c>
      <c r="AN20" s="26"/>
      <c r="AS20" s="26"/>
      <c r="AT20" s="28"/>
      <c r="AU20" s="28"/>
    </row>
    <row r="21" spans="1:47" s="27" customFormat="1" ht="33.75" x14ac:dyDescent="0.2">
      <c r="A21" s="13" t="s">
        <v>61</v>
      </c>
      <c r="B21" s="16">
        <v>44561</v>
      </c>
      <c r="C21" s="16" t="s">
        <v>46</v>
      </c>
      <c r="D21" s="41" t="s">
        <v>59</v>
      </c>
      <c r="E21" s="41" t="s">
        <v>24</v>
      </c>
      <c r="F21" s="41" t="s">
        <v>24</v>
      </c>
      <c r="G21" s="16">
        <v>44581</v>
      </c>
      <c r="H21" s="17">
        <v>1271.8200000000002</v>
      </c>
      <c r="I21" s="17">
        <v>0</v>
      </c>
      <c r="J21" s="17">
        <v>1271.8200000000002</v>
      </c>
      <c r="K21" s="18">
        <v>1271.8200000000002</v>
      </c>
      <c r="L21" s="18">
        <v>1081.05</v>
      </c>
      <c r="M21" s="19">
        <v>630.93000000000006</v>
      </c>
      <c r="N21" s="19">
        <v>111.32999999999998</v>
      </c>
      <c r="O21" s="19">
        <v>393.97</v>
      </c>
      <c r="P21" s="19">
        <v>69.53</v>
      </c>
      <c r="Q21" s="19">
        <v>56.15</v>
      </c>
      <c r="R21" s="19">
        <v>9.91</v>
      </c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20">
        <f>SUM(M21:AD21)</f>
        <v>1271.8200000000002</v>
      </c>
      <c r="AF21" s="21"/>
      <c r="AG21" s="42"/>
      <c r="AH21" s="42">
        <v>1271.8200000000002</v>
      </c>
      <c r="AI21" s="42"/>
      <c r="AJ21" s="42"/>
      <c r="AK21" s="23">
        <f t="shared" si="2"/>
        <v>1271.8200000000002</v>
      </c>
      <c r="AL21" s="24"/>
      <c r="AM21" s="25">
        <f t="shared" si="0"/>
        <v>0</v>
      </c>
      <c r="AN21" s="26"/>
      <c r="AS21" s="26"/>
      <c r="AT21" s="28"/>
      <c r="AU21" s="28"/>
    </row>
    <row r="22" spans="1:47" s="27" customFormat="1" ht="22.5" x14ac:dyDescent="0.2">
      <c r="A22" s="13" t="s">
        <v>62</v>
      </c>
      <c r="B22" s="14">
        <v>44613</v>
      </c>
      <c r="C22" s="14" t="s">
        <v>63</v>
      </c>
      <c r="D22" s="15" t="s">
        <v>64</v>
      </c>
      <c r="E22" s="15" t="s">
        <v>24</v>
      </c>
      <c r="F22" s="15" t="s">
        <v>24</v>
      </c>
      <c r="G22" s="16">
        <v>44613</v>
      </c>
      <c r="H22" s="17">
        <v>102.95</v>
      </c>
      <c r="I22" s="17">
        <v>0</v>
      </c>
      <c r="J22" s="17">
        <v>102.95</v>
      </c>
      <c r="K22" s="18">
        <v>102.95</v>
      </c>
      <c r="L22" s="18">
        <v>87.51</v>
      </c>
      <c r="M22" s="19"/>
      <c r="N22" s="19"/>
      <c r="O22" s="19"/>
      <c r="P22" s="19"/>
      <c r="Q22" s="19"/>
      <c r="R22" s="19"/>
      <c r="S22" s="19"/>
      <c r="T22" s="19"/>
      <c r="U22" s="19">
        <v>87.51</v>
      </c>
      <c r="V22" s="19">
        <v>15.44</v>
      </c>
      <c r="W22" s="19"/>
      <c r="X22" s="19"/>
      <c r="Y22" s="19"/>
      <c r="Z22" s="19"/>
      <c r="AA22" s="19"/>
      <c r="AB22" s="19"/>
      <c r="AC22" s="19"/>
      <c r="AD22" s="19"/>
      <c r="AE22" s="20">
        <f>SUM(M22:AD22)</f>
        <v>102.95</v>
      </c>
      <c r="AF22" s="21"/>
      <c r="AG22" s="29"/>
      <c r="AH22" s="29"/>
      <c r="AI22" s="29">
        <v>102.95</v>
      </c>
      <c r="AJ22" s="29"/>
      <c r="AK22" s="23">
        <f t="shared" si="2"/>
        <v>102.95</v>
      </c>
      <c r="AL22" s="24"/>
      <c r="AM22" s="25">
        <f t="shared" si="0"/>
        <v>0</v>
      </c>
      <c r="AN22" s="26"/>
      <c r="AS22" s="26"/>
      <c r="AT22" s="28"/>
      <c r="AU22" s="28"/>
    </row>
    <row r="23" spans="1:47" s="27" customFormat="1" ht="22.5" x14ac:dyDescent="0.2">
      <c r="A23" s="13" t="s">
        <v>65</v>
      </c>
      <c r="B23" s="14">
        <v>44613</v>
      </c>
      <c r="C23" s="14" t="s">
        <v>63</v>
      </c>
      <c r="D23" s="15" t="s">
        <v>64</v>
      </c>
      <c r="E23" s="15" t="s">
        <v>24</v>
      </c>
      <c r="F23" s="15" t="s">
        <v>24</v>
      </c>
      <c r="G23" s="16">
        <v>44613</v>
      </c>
      <c r="H23" s="17">
        <v>168.56</v>
      </c>
      <c r="I23" s="17">
        <v>0</v>
      </c>
      <c r="J23" s="17">
        <v>168.56</v>
      </c>
      <c r="K23" s="18">
        <v>168.56</v>
      </c>
      <c r="L23" s="18">
        <v>143.28</v>
      </c>
      <c r="M23" s="19"/>
      <c r="N23" s="19"/>
      <c r="O23" s="19"/>
      <c r="P23" s="19"/>
      <c r="Q23" s="19"/>
      <c r="R23" s="19"/>
      <c r="S23" s="19"/>
      <c r="T23" s="19"/>
      <c r="U23" s="19">
        <v>143.28</v>
      </c>
      <c r="V23" s="19">
        <v>25.28</v>
      </c>
      <c r="W23" s="19"/>
      <c r="X23" s="19"/>
      <c r="Y23" s="19"/>
      <c r="Z23" s="19"/>
      <c r="AA23" s="19"/>
      <c r="AB23" s="19"/>
      <c r="AC23" s="19"/>
      <c r="AD23" s="19"/>
      <c r="AE23" s="20">
        <f t="shared" ref="AE23:AE58" si="4">SUM(M23:AD23)</f>
        <v>168.56</v>
      </c>
      <c r="AF23" s="21"/>
      <c r="AG23" s="29"/>
      <c r="AH23" s="29"/>
      <c r="AI23" s="29">
        <v>168.56</v>
      </c>
      <c r="AJ23" s="29"/>
      <c r="AK23" s="23">
        <f t="shared" si="2"/>
        <v>168.56</v>
      </c>
      <c r="AL23" s="24"/>
      <c r="AM23" s="25">
        <f t="shared" si="0"/>
        <v>0</v>
      </c>
      <c r="AN23" s="26"/>
      <c r="AS23" s="26"/>
      <c r="AT23" s="28"/>
      <c r="AU23" s="28"/>
    </row>
    <row r="24" spans="1:47" s="27" customFormat="1" ht="22.5" x14ac:dyDescent="0.2">
      <c r="A24" s="13" t="s">
        <v>66</v>
      </c>
      <c r="B24" s="14">
        <v>44613</v>
      </c>
      <c r="C24" s="14" t="s">
        <v>63</v>
      </c>
      <c r="D24" s="15" t="s">
        <v>64</v>
      </c>
      <c r="E24" s="15" t="s">
        <v>24</v>
      </c>
      <c r="F24" s="15" t="s">
        <v>24</v>
      </c>
      <c r="G24" s="16">
        <v>44613</v>
      </c>
      <c r="H24" s="17">
        <v>168.56</v>
      </c>
      <c r="I24" s="17">
        <v>0</v>
      </c>
      <c r="J24" s="17">
        <v>168.56</v>
      </c>
      <c r="K24" s="18">
        <v>168.56</v>
      </c>
      <c r="L24" s="18">
        <v>143.28</v>
      </c>
      <c r="M24" s="19"/>
      <c r="N24" s="19"/>
      <c r="O24" s="19"/>
      <c r="P24" s="19"/>
      <c r="Q24" s="19"/>
      <c r="R24" s="19"/>
      <c r="S24" s="19"/>
      <c r="T24" s="19"/>
      <c r="U24" s="19">
        <v>143.28</v>
      </c>
      <c r="V24" s="19">
        <v>25.28</v>
      </c>
      <c r="W24" s="19"/>
      <c r="X24" s="19"/>
      <c r="Y24" s="19"/>
      <c r="Z24" s="19"/>
      <c r="AA24" s="19"/>
      <c r="AB24" s="19"/>
      <c r="AC24" s="19"/>
      <c r="AD24" s="19"/>
      <c r="AE24" s="20">
        <f t="shared" si="4"/>
        <v>168.56</v>
      </c>
      <c r="AF24" s="21"/>
      <c r="AG24" s="29"/>
      <c r="AH24" s="29"/>
      <c r="AI24" s="29">
        <v>168.56</v>
      </c>
      <c r="AJ24" s="29"/>
      <c r="AK24" s="23">
        <f t="shared" si="2"/>
        <v>168.56</v>
      </c>
      <c r="AL24" s="24"/>
      <c r="AM24" s="25">
        <f t="shared" si="0"/>
        <v>0</v>
      </c>
      <c r="AN24" s="26"/>
      <c r="AS24" s="26"/>
      <c r="AT24" s="28"/>
      <c r="AU24" s="28"/>
    </row>
    <row r="25" spans="1:47" s="27" customFormat="1" ht="22.5" x14ac:dyDescent="0.2">
      <c r="A25" s="13" t="s">
        <v>67</v>
      </c>
      <c r="B25" s="14">
        <v>44613</v>
      </c>
      <c r="C25" s="14" t="s">
        <v>63</v>
      </c>
      <c r="D25" s="15" t="s">
        <v>64</v>
      </c>
      <c r="E25" s="15" t="s">
        <v>24</v>
      </c>
      <c r="F25" s="15" t="s">
        <v>24</v>
      </c>
      <c r="G25" s="16">
        <v>44613</v>
      </c>
      <c r="H25" s="17">
        <v>168.56</v>
      </c>
      <c r="I25" s="17">
        <v>0</v>
      </c>
      <c r="J25" s="17">
        <v>168.56</v>
      </c>
      <c r="K25" s="18">
        <v>168.56</v>
      </c>
      <c r="L25" s="18">
        <v>143.28</v>
      </c>
      <c r="M25" s="19"/>
      <c r="N25" s="19"/>
      <c r="O25" s="19"/>
      <c r="P25" s="19"/>
      <c r="Q25" s="19"/>
      <c r="R25" s="19"/>
      <c r="S25" s="19"/>
      <c r="T25" s="19"/>
      <c r="U25" s="19">
        <v>143.28</v>
      </c>
      <c r="V25" s="19">
        <v>25.28</v>
      </c>
      <c r="W25" s="19"/>
      <c r="X25" s="19"/>
      <c r="Y25" s="19"/>
      <c r="Z25" s="19"/>
      <c r="AA25" s="19"/>
      <c r="AB25" s="19"/>
      <c r="AC25" s="19"/>
      <c r="AD25" s="19"/>
      <c r="AE25" s="20">
        <f t="shared" si="4"/>
        <v>168.56</v>
      </c>
      <c r="AF25" s="21"/>
      <c r="AG25" s="29"/>
      <c r="AH25" s="29"/>
      <c r="AI25" s="29">
        <f>K25</f>
        <v>168.56</v>
      </c>
      <c r="AJ25" s="29"/>
      <c r="AK25" s="23">
        <f t="shared" si="2"/>
        <v>168.56</v>
      </c>
      <c r="AL25" s="24"/>
      <c r="AM25" s="25">
        <f t="shared" si="0"/>
        <v>0</v>
      </c>
      <c r="AN25" s="26"/>
      <c r="AS25" s="26"/>
      <c r="AT25" s="28"/>
      <c r="AU25" s="28"/>
    </row>
    <row r="26" spans="1:47" s="27" customFormat="1" ht="22.5" x14ac:dyDescent="0.2">
      <c r="A26" s="13" t="s">
        <v>68</v>
      </c>
      <c r="B26" s="14">
        <v>44613</v>
      </c>
      <c r="C26" s="14" t="s">
        <v>63</v>
      </c>
      <c r="D26" s="15" t="s">
        <v>64</v>
      </c>
      <c r="E26" s="15" t="s">
        <v>24</v>
      </c>
      <c r="F26" s="15" t="s">
        <v>24</v>
      </c>
      <c r="G26" s="16">
        <v>44613</v>
      </c>
      <c r="H26" s="17">
        <v>168.56</v>
      </c>
      <c r="I26" s="17">
        <v>0</v>
      </c>
      <c r="J26" s="17">
        <v>168.56</v>
      </c>
      <c r="K26" s="18">
        <v>168.56</v>
      </c>
      <c r="L26" s="18">
        <v>143.28</v>
      </c>
      <c r="M26" s="19"/>
      <c r="N26" s="19"/>
      <c r="O26" s="19"/>
      <c r="P26" s="19"/>
      <c r="Q26" s="19"/>
      <c r="R26" s="19"/>
      <c r="S26" s="19"/>
      <c r="T26" s="19"/>
      <c r="U26" s="19">
        <v>143.28</v>
      </c>
      <c r="V26" s="19">
        <v>25.28</v>
      </c>
      <c r="W26" s="19"/>
      <c r="X26" s="19"/>
      <c r="Y26" s="19"/>
      <c r="Z26" s="19"/>
      <c r="AA26" s="19"/>
      <c r="AB26" s="19"/>
      <c r="AC26" s="19"/>
      <c r="AD26" s="19"/>
      <c r="AE26" s="20">
        <f t="shared" si="4"/>
        <v>168.56</v>
      </c>
      <c r="AF26" s="21"/>
      <c r="AG26" s="29"/>
      <c r="AH26" s="29"/>
      <c r="AI26" s="29">
        <f>K26</f>
        <v>168.56</v>
      </c>
      <c r="AJ26" s="29"/>
      <c r="AK26" s="23">
        <f t="shared" si="2"/>
        <v>168.56</v>
      </c>
      <c r="AL26" s="24"/>
      <c r="AM26" s="25">
        <f t="shared" si="0"/>
        <v>0</v>
      </c>
      <c r="AN26" s="26"/>
      <c r="AS26" s="26"/>
      <c r="AT26" s="28"/>
      <c r="AU26" s="28"/>
    </row>
    <row r="27" spans="1:47" s="27" customFormat="1" ht="22.5" x14ac:dyDescent="0.2">
      <c r="A27" s="13" t="s">
        <v>69</v>
      </c>
      <c r="B27" s="14">
        <v>44613</v>
      </c>
      <c r="C27" s="14" t="s">
        <v>63</v>
      </c>
      <c r="D27" s="15" t="s">
        <v>64</v>
      </c>
      <c r="E27" s="15" t="s">
        <v>24</v>
      </c>
      <c r="F27" s="15" t="s">
        <v>24</v>
      </c>
      <c r="G27" s="16">
        <v>44613</v>
      </c>
      <c r="H27" s="17">
        <v>165.36</v>
      </c>
      <c r="I27" s="17">
        <v>0</v>
      </c>
      <c r="J27" s="17">
        <v>165.36</v>
      </c>
      <c r="K27" s="18">
        <v>165.36</v>
      </c>
      <c r="L27" s="18">
        <v>140.56</v>
      </c>
      <c r="M27" s="19"/>
      <c r="N27" s="19"/>
      <c r="O27" s="19"/>
      <c r="P27" s="19"/>
      <c r="Q27" s="19"/>
      <c r="R27" s="19"/>
      <c r="S27" s="19"/>
      <c r="T27" s="19"/>
      <c r="U27" s="19">
        <v>140.56</v>
      </c>
      <c r="V27" s="19">
        <v>24.8</v>
      </c>
      <c r="W27" s="19"/>
      <c r="X27" s="19"/>
      <c r="Y27" s="19"/>
      <c r="Z27" s="19"/>
      <c r="AA27" s="19"/>
      <c r="AB27" s="19"/>
      <c r="AC27" s="19"/>
      <c r="AD27" s="19"/>
      <c r="AE27" s="20">
        <f t="shared" si="4"/>
        <v>165.36</v>
      </c>
      <c r="AF27" s="21"/>
      <c r="AG27" s="29"/>
      <c r="AH27" s="29"/>
      <c r="AI27" s="29">
        <f>K27</f>
        <v>165.36</v>
      </c>
      <c r="AJ27" s="29"/>
      <c r="AK27" s="23">
        <f t="shared" si="2"/>
        <v>165.36</v>
      </c>
      <c r="AL27" s="24"/>
      <c r="AM27" s="25">
        <f t="shared" si="0"/>
        <v>0</v>
      </c>
      <c r="AN27" s="26"/>
      <c r="AS27" s="26"/>
      <c r="AT27" s="28"/>
      <c r="AU27" s="28"/>
    </row>
    <row r="28" spans="1:47" s="27" customFormat="1" ht="22.5" x14ac:dyDescent="0.2">
      <c r="A28" s="13" t="s">
        <v>70</v>
      </c>
      <c r="B28" s="14">
        <v>44613</v>
      </c>
      <c r="C28" s="14" t="s">
        <v>63</v>
      </c>
      <c r="D28" s="15" t="s">
        <v>64</v>
      </c>
      <c r="E28" s="15" t="s">
        <v>24</v>
      </c>
      <c r="F28" s="15" t="s">
        <v>24</v>
      </c>
      <c r="G28" s="16">
        <v>44613</v>
      </c>
      <c r="H28" s="17">
        <v>58.63</v>
      </c>
      <c r="I28" s="17">
        <v>0</v>
      </c>
      <c r="J28" s="17">
        <v>58.63</v>
      </c>
      <c r="K28" s="18">
        <v>58.63</v>
      </c>
      <c r="L28" s="18">
        <v>49.83</v>
      </c>
      <c r="M28" s="19"/>
      <c r="N28" s="19"/>
      <c r="O28" s="19"/>
      <c r="P28" s="19"/>
      <c r="Q28" s="19"/>
      <c r="R28" s="19"/>
      <c r="S28" s="19"/>
      <c r="T28" s="19"/>
      <c r="U28" s="19">
        <v>49.83</v>
      </c>
      <c r="V28" s="19">
        <f>K28-L28</f>
        <v>8.8000000000000043</v>
      </c>
      <c r="W28" s="19"/>
      <c r="X28" s="19"/>
      <c r="Y28" s="19"/>
      <c r="Z28" s="19"/>
      <c r="AA28" s="19"/>
      <c r="AB28" s="19"/>
      <c r="AC28" s="19"/>
      <c r="AD28" s="19"/>
      <c r="AE28" s="20">
        <f t="shared" si="4"/>
        <v>58.63</v>
      </c>
      <c r="AF28" s="21"/>
      <c r="AG28" s="29"/>
      <c r="AH28" s="29"/>
      <c r="AI28" s="29">
        <f>K28</f>
        <v>58.63</v>
      </c>
      <c r="AJ28" s="29"/>
      <c r="AK28" s="23">
        <f t="shared" si="2"/>
        <v>58.63</v>
      </c>
      <c r="AL28" s="24"/>
      <c r="AM28" s="25">
        <f t="shared" si="0"/>
        <v>0</v>
      </c>
      <c r="AN28" s="26"/>
      <c r="AS28" s="26"/>
      <c r="AT28" s="28"/>
      <c r="AU28" s="28"/>
    </row>
    <row r="29" spans="1:47" s="27" customFormat="1" ht="22.5" x14ac:dyDescent="0.2">
      <c r="A29" s="13"/>
      <c r="B29" s="14">
        <v>44613</v>
      </c>
      <c r="C29" s="14" t="s">
        <v>63</v>
      </c>
      <c r="D29" s="15" t="s">
        <v>71</v>
      </c>
      <c r="E29" s="15" t="s">
        <v>24</v>
      </c>
      <c r="F29" s="15" t="s">
        <v>24</v>
      </c>
      <c r="G29" s="16">
        <v>44613</v>
      </c>
      <c r="H29" s="17">
        <v>38.15</v>
      </c>
      <c r="I29" s="17">
        <v>0</v>
      </c>
      <c r="J29" s="17">
        <v>38.15</v>
      </c>
      <c r="K29" s="18">
        <v>38.15</v>
      </c>
      <c r="L29" s="18">
        <v>32.43</v>
      </c>
      <c r="M29" s="19"/>
      <c r="N29" s="19"/>
      <c r="O29" s="19"/>
      <c r="P29" s="19"/>
      <c r="Q29" s="19"/>
      <c r="R29" s="19"/>
      <c r="S29" s="19"/>
      <c r="T29" s="19"/>
      <c r="U29" s="19">
        <v>32.43</v>
      </c>
      <c r="V29" s="19">
        <f>K29-L29</f>
        <v>5.7199999999999989</v>
      </c>
      <c r="W29" s="19"/>
      <c r="X29" s="19"/>
      <c r="Y29" s="19"/>
      <c r="Z29" s="19"/>
      <c r="AA29" s="19"/>
      <c r="AB29" s="19"/>
      <c r="AC29" s="19"/>
      <c r="AD29" s="19"/>
      <c r="AE29" s="20">
        <f t="shared" si="4"/>
        <v>38.15</v>
      </c>
      <c r="AF29" s="21"/>
      <c r="AG29" s="29"/>
      <c r="AH29" s="29"/>
      <c r="AI29" s="29">
        <f>K29</f>
        <v>38.15</v>
      </c>
      <c r="AJ29" s="29"/>
      <c r="AK29" s="23">
        <f t="shared" si="2"/>
        <v>38.15</v>
      </c>
      <c r="AL29" s="24"/>
      <c r="AM29" s="25">
        <f t="shared" si="0"/>
        <v>0</v>
      </c>
      <c r="AN29" s="26"/>
      <c r="AS29" s="26"/>
      <c r="AT29" s="28"/>
      <c r="AU29" s="28"/>
    </row>
    <row r="30" spans="1:47" s="27" customFormat="1" ht="33.75" x14ac:dyDescent="0.2">
      <c r="A30" s="13" t="s">
        <v>72</v>
      </c>
      <c r="B30" s="43">
        <v>44613</v>
      </c>
      <c r="C30" s="14" t="s">
        <v>73</v>
      </c>
      <c r="D30" s="15" t="s">
        <v>74</v>
      </c>
      <c r="E30" s="15" t="s">
        <v>24</v>
      </c>
      <c r="F30" s="15" t="s">
        <v>24</v>
      </c>
      <c r="G30" s="14">
        <v>44613</v>
      </c>
      <c r="H30" s="44">
        <v>7136.26</v>
      </c>
      <c r="I30" s="44">
        <v>0</v>
      </c>
      <c r="J30" s="44">
        <v>7136.26</v>
      </c>
      <c r="K30" s="18">
        <v>7136.26</v>
      </c>
      <c r="L30" s="18">
        <v>6065.82</v>
      </c>
      <c r="M30" s="45">
        <v>5105.9399999999996</v>
      </c>
      <c r="N30" s="45">
        <v>901.05</v>
      </c>
      <c r="O30" s="45">
        <v>840.1</v>
      </c>
      <c r="P30" s="45">
        <v>148.25</v>
      </c>
      <c r="Q30" s="45">
        <v>119.78</v>
      </c>
      <c r="R30" s="45">
        <v>21.14</v>
      </c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20">
        <f t="shared" si="4"/>
        <v>7136.26</v>
      </c>
      <c r="AF30" s="46"/>
      <c r="AG30" s="29"/>
      <c r="AH30" s="29">
        <v>7136.26</v>
      </c>
      <c r="AI30" s="29"/>
      <c r="AJ30" s="29"/>
      <c r="AK30" s="23">
        <f t="shared" si="2"/>
        <v>7136.26</v>
      </c>
      <c r="AL30" s="24"/>
      <c r="AM30" s="25">
        <f t="shared" si="0"/>
        <v>0</v>
      </c>
      <c r="AN30" s="26"/>
      <c r="AS30" s="26"/>
      <c r="AT30" s="28"/>
      <c r="AU30" s="28"/>
    </row>
    <row r="31" spans="1:47" s="27" customFormat="1" ht="22.5" x14ac:dyDescent="0.2">
      <c r="A31" s="13" t="s">
        <v>75</v>
      </c>
      <c r="B31" s="43">
        <v>44613</v>
      </c>
      <c r="C31" s="14" t="s">
        <v>76</v>
      </c>
      <c r="D31" s="15" t="s">
        <v>77</v>
      </c>
      <c r="E31" s="15" t="s">
        <v>24</v>
      </c>
      <c r="F31" s="15" t="s">
        <v>24</v>
      </c>
      <c r="G31" s="14">
        <v>44613</v>
      </c>
      <c r="H31" s="44">
        <v>214.09</v>
      </c>
      <c r="I31" s="44">
        <v>0</v>
      </c>
      <c r="J31" s="44">
        <v>214.09</v>
      </c>
      <c r="K31" s="18">
        <v>214.09</v>
      </c>
      <c r="L31" s="18">
        <v>87.51</v>
      </c>
      <c r="M31" s="45"/>
      <c r="N31" s="45"/>
      <c r="O31" s="45"/>
      <c r="P31" s="45"/>
      <c r="Q31" s="45"/>
      <c r="R31" s="45"/>
      <c r="S31" s="45"/>
      <c r="T31" s="45"/>
      <c r="U31" s="45">
        <v>181.98</v>
      </c>
      <c r="V31" s="45">
        <v>32.11</v>
      </c>
      <c r="W31" s="45"/>
      <c r="X31" s="45"/>
      <c r="Y31" s="45"/>
      <c r="Z31" s="45"/>
      <c r="AA31" s="45"/>
      <c r="AB31" s="45"/>
      <c r="AC31" s="45"/>
      <c r="AD31" s="45"/>
      <c r="AE31" s="20">
        <f t="shared" si="4"/>
        <v>214.08999999999997</v>
      </c>
      <c r="AF31" s="46"/>
      <c r="AG31" s="29"/>
      <c r="AH31" s="29"/>
      <c r="AI31" s="29">
        <v>214.09</v>
      </c>
      <c r="AJ31" s="29"/>
      <c r="AK31" s="23">
        <f t="shared" si="2"/>
        <v>214.09</v>
      </c>
      <c r="AL31" s="24"/>
      <c r="AM31" s="25">
        <f t="shared" si="0"/>
        <v>0</v>
      </c>
      <c r="AN31" s="26"/>
      <c r="AS31" s="26"/>
      <c r="AT31" s="28"/>
      <c r="AU31" s="28"/>
    </row>
    <row r="32" spans="1:47" s="27" customFormat="1" ht="33.75" x14ac:dyDescent="0.2">
      <c r="A32" s="13" t="s">
        <v>78</v>
      </c>
      <c r="B32" s="43">
        <v>44641</v>
      </c>
      <c r="C32" s="43" t="s">
        <v>79</v>
      </c>
      <c r="D32" s="15" t="s">
        <v>80</v>
      </c>
      <c r="E32" s="15" t="s">
        <v>24</v>
      </c>
      <c r="F32" s="15" t="s">
        <v>24</v>
      </c>
      <c r="G32" s="14">
        <v>44641</v>
      </c>
      <c r="H32" s="44">
        <v>7036.19</v>
      </c>
      <c r="I32" s="44">
        <v>0</v>
      </c>
      <c r="J32" s="44">
        <v>7036.19</v>
      </c>
      <c r="K32" s="47">
        <v>7036.19</v>
      </c>
      <c r="L32" s="47">
        <f>4998.96+859.32+122.48</f>
        <v>5980.7599999999993</v>
      </c>
      <c r="M32" s="45">
        <v>4998.96</v>
      </c>
      <c r="N32" s="45">
        <v>882.17</v>
      </c>
      <c r="O32" s="45">
        <v>859.32</v>
      </c>
      <c r="P32" s="45">
        <v>151.65</v>
      </c>
      <c r="Q32" s="45">
        <v>122.48</v>
      </c>
      <c r="R32" s="45">
        <v>21.61</v>
      </c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20">
        <f t="shared" si="4"/>
        <v>7036.1899999999987</v>
      </c>
      <c r="AF32" s="46"/>
      <c r="AG32" s="29"/>
      <c r="AH32" s="29">
        <v>7036.19</v>
      </c>
      <c r="AI32" s="29"/>
      <c r="AJ32" s="29"/>
      <c r="AK32" s="23">
        <f t="shared" si="2"/>
        <v>7036.19</v>
      </c>
      <c r="AL32" s="24"/>
      <c r="AM32" s="25">
        <f t="shared" si="0"/>
        <v>0</v>
      </c>
      <c r="AN32" s="26"/>
      <c r="AS32" s="26"/>
      <c r="AT32" s="28"/>
      <c r="AU32" s="28"/>
    </row>
    <row r="33" spans="1:47" s="27" customFormat="1" ht="22.5" x14ac:dyDescent="0.2">
      <c r="A33" s="13" t="s">
        <v>81</v>
      </c>
      <c r="B33" s="43">
        <v>44641</v>
      </c>
      <c r="C33" s="43" t="s">
        <v>82</v>
      </c>
      <c r="D33" s="15" t="s">
        <v>83</v>
      </c>
      <c r="E33" s="48" t="s">
        <v>24</v>
      </c>
      <c r="F33" s="48" t="s">
        <v>24</v>
      </c>
      <c r="G33" s="14">
        <v>44641</v>
      </c>
      <c r="H33" s="44">
        <v>211.09</v>
      </c>
      <c r="I33" s="44">
        <v>0</v>
      </c>
      <c r="J33" s="44">
        <v>211.09</v>
      </c>
      <c r="K33" s="47">
        <v>211.09</v>
      </c>
      <c r="L33" s="47">
        <f>179.42</f>
        <v>179.42</v>
      </c>
      <c r="M33" s="45"/>
      <c r="N33" s="45"/>
      <c r="O33" s="45"/>
      <c r="P33" s="45"/>
      <c r="Q33" s="45"/>
      <c r="R33" s="45"/>
      <c r="S33" s="45"/>
      <c r="T33" s="45"/>
      <c r="U33" s="45">
        <v>179.42</v>
      </c>
      <c r="V33" s="45">
        <v>31.67</v>
      </c>
      <c r="W33" s="45"/>
      <c r="X33" s="45"/>
      <c r="Y33" s="45"/>
      <c r="Z33" s="45"/>
      <c r="AA33" s="45"/>
      <c r="AB33" s="45"/>
      <c r="AC33" s="45"/>
      <c r="AD33" s="45"/>
      <c r="AE33" s="20">
        <f t="shared" si="4"/>
        <v>211.08999999999997</v>
      </c>
      <c r="AF33" s="46"/>
      <c r="AG33" s="29"/>
      <c r="AH33" s="29"/>
      <c r="AI33" s="29">
        <v>211.09</v>
      </c>
      <c r="AJ33" s="29"/>
      <c r="AK33" s="23">
        <f t="shared" ref="AK33:AK34" si="5">SUM(AG33:AJ33)</f>
        <v>211.09</v>
      </c>
      <c r="AL33" s="24"/>
      <c r="AM33" s="25">
        <f t="shared" si="0"/>
        <v>0</v>
      </c>
      <c r="AN33" s="26"/>
      <c r="AS33" s="26"/>
      <c r="AT33" s="28"/>
      <c r="AU33" s="28"/>
    </row>
    <row r="34" spans="1:47" s="27" customFormat="1" ht="22.5" x14ac:dyDescent="0.2">
      <c r="A34" s="13" t="s">
        <v>84</v>
      </c>
      <c r="B34" s="43">
        <v>44651</v>
      </c>
      <c r="C34" s="43" t="s">
        <v>85</v>
      </c>
      <c r="D34" s="48" t="s">
        <v>86</v>
      </c>
      <c r="E34" s="48" t="s">
        <v>87</v>
      </c>
      <c r="F34" s="48" t="s">
        <v>24</v>
      </c>
      <c r="G34" s="14">
        <v>44657</v>
      </c>
      <c r="H34" s="44">
        <v>1736.11</v>
      </c>
      <c r="I34" s="44">
        <v>138.88999999999999</v>
      </c>
      <c r="J34" s="44">
        <v>1875</v>
      </c>
      <c r="K34" s="47">
        <v>1875</v>
      </c>
      <c r="L34" s="47">
        <v>1593.75</v>
      </c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>
        <v>1593.75</v>
      </c>
      <c r="X34" s="45">
        <v>281.25</v>
      </c>
      <c r="Y34" s="45"/>
      <c r="Z34" s="45"/>
      <c r="AA34" s="45"/>
      <c r="AB34" s="45"/>
      <c r="AC34" s="45"/>
      <c r="AD34" s="45"/>
      <c r="AE34" s="20">
        <f t="shared" si="4"/>
        <v>1875</v>
      </c>
      <c r="AF34" s="46"/>
      <c r="AG34" s="29"/>
      <c r="AH34" s="29"/>
      <c r="AI34" s="29"/>
      <c r="AJ34" s="29">
        <v>1875</v>
      </c>
      <c r="AK34" s="23">
        <f t="shared" si="5"/>
        <v>1875</v>
      </c>
      <c r="AL34" s="24"/>
      <c r="AM34" s="25">
        <f t="shared" si="0"/>
        <v>0</v>
      </c>
      <c r="AN34" s="26"/>
      <c r="AS34" s="26"/>
      <c r="AT34" s="28"/>
      <c r="AU34" s="28"/>
    </row>
    <row r="35" spans="1:47" s="27" customFormat="1" ht="33.75" x14ac:dyDescent="0.2">
      <c r="A35" s="13" t="s">
        <v>88</v>
      </c>
      <c r="B35" s="43">
        <v>44658</v>
      </c>
      <c r="C35" s="43" t="s">
        <v>89</v>
      </c>
      <c r="D35" s="48" t="s">
        <v>90</v>
      </c>
      <c r="E35" s="48" t="s">
        <v>24</v>
      </c>
      <c r="F35" s="48" t="s">
        <v>24</v>
      </c>
      <c r="G35" s="14">
        <v>44671</v>
      </c>
      <c r="H35" s="44">
        <v>-292</v>
      </c>
      <c r="I35" s="44">
        <v>0</v>
      </c>
      <c r="J35" s="44">
        <v>-292</v>
      </c>
      <c r="K35" s="47">
        <v>-292</v>
      </c>
      <c r="L35" s="47">
        <v>-248.2</v>
      </c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20">
        <f t="shared" si="4"/>
        <v>0</v>
      </c>
      <c r="AF35" s="46"/>
      <c r="AG35" s="29">
        <v>-292</v>
      </c>
      <c r="AH35" s="29"/>
      <c r="AI35" s="29"/>
      <c r="AJ35" s="29"/>
      <c r="AK35" s="23">
        <f t="shared" ref="AK35:AK39" si="6">SUM(AG35:AJ35)</f>
        <v>-292</v>
      </c>
      <c r="AL35" s="24"/>
      <c r="AM35" s="25">
        <f t="shared" si="0"/>
        <v>-292</v>
      </c>
      <c r="AN35" s="26"/>
      <c r="AS35" s="26"/>
      <c r="AT35" s="28"/>
      <c r="AU35" s="28"/>
    </row>
    <row r="36" spans="1:47" s="27" customFormat="1" ht="33.75" x14ac:dyDescent="0.2">
      <c r="A36" s="13" t="s">
        <v>91</v>
      </c>
      <c r="B36" s="43">
        <v>44658</v>
      </c>
      <c r="C36" s="43" t="s">
        <v>92</v>
      </c>
      <c r="D36" s="48" t="s">
        <v>93</v>
      </c>
      <c r="E36" s="48" t="s">
        <v>24</v>
      </c>
      <c r="F36" s="48" t="s">
        <v>24</v>
      </c>
      <c r="G36" s="14">
        <v>44671</v>
      </c>
      <c r="H36" s="44">
        <v>-184.28</v>
      </c>
      <c r="I36" s="44">
        <v>0</v>
      </c>
      <c r="J36" s="44">
        <v>-184.28</v>
      </c>
      <c r="K36" s="47">
        <v>-184.28</v>
      </c>
      <c r="L36" s="47">
        <v>-156.63999999999999</v>
      </c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20">
        <f t="shared" si="4"/>
        <v>0</v>
      </c>
      <c r="AF36" s="46"/>
      <c r="AG36" s="29">
        <v>-184.28</v>
      </c>
      <c r="AH36" s="29"/>
      <c r="AI36" s="29"/>
      <c r="AJ36" s="29"/>
      <c r="AK36" s="23">
        <f t="shared" si="6"/>
        <v>-184.28</v>
      </c>
      <c r="AL36" s="24"/>
      <c r="AM36" s="25">
        <f t="shared" si="0"/>
        <v>-184.28</v>
      </c>
      <c r="AN36" s="26"/>
      <c r="AS36" s="26"/>
      <c r="AT36" s="28"/>
      <c r="AU36" s="28"/>
    </row>
    <row r="37" spans="1:47" s="27" customFormat="1" ht="33.75" x14ac:dyDescent="0.2">
      <c r="A37" s="13" t="s">
        <v>94</v>
      </c>
      <c r="B37" s="43">
        <v>44658</v>
      </c>
      <c r="C37" s="43" t="s">
        <v>95</v>
      </c>
      <c r="D37" s="48" t="s">
        <v>96</v>
      </c>
      <c r="E37" s="48" t="s">
        <v>24</v>
      </c>
      <c r="F37" s="48" t="s">
        <v>24</v>
      </c>
      <c r="G37" s="14">
        <v>44671</v>
      </c>
      <c r="H37" s="44">
        <v>-292</v>
      </c>
      <c r="I37" s="44">
        <v>0</v>
      </c>
      <c r="J37" s="44">
        <v>-292</v>
      </c>
      <c r="K37" s="47">
        <v>-292</v>
      </c>
      <c r="L37" s="47">
        <v>-248.2</v>
      </c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20">
        <f t="shared" si="4"/>
        <v>0</v>
      </c>
      <c r="AF37" s="46"/>
      <c r="AG37" s="29">
        <v>-292</v>
      </c>
      <c r="AH37" s="29"/>
      <c r="AI37" s="29"/>
      <c r="AJ37" s="29"/>
      <c r="AK37" s="23">
        <f t="shared" si="6"/>
        <v>-292</v>
      </c>
      <c r="AL37" s="24"/>
      <c r="AM37" s="25">
        <f t="shared" si="0"/>
        <v>-292</v>
      </c>
      <c r="AN37" s="26"/>
      <c r="AS37" s="26"/>
      <c r="AT37" s="28"/>
      <c r="AU37" s="28"/>
    </row>
    <row r="38" spans="1:47" s="27" customFormat="1" ht="33.75" x14ac:dyDescent="0.2">
      <c r="A38" s="13" t="s">
        <v>97</v>
      </c>
      <c r="B38" s="43">
        <v>44658</v>
      </c>
      <c r="C38" s="43" t="s">
        <v>98</v>
      </c>
      <c r="D38" s="48" t="s">
        <v>99</v>
      </c>
      <c r="E38" s="48" t="s">
        <v>24</v>
      </c>
      <c r="F38" s="48" t="s">
        <v>24</v>
      </c>
      <c r="G38" s="14">
        <v>44671</v>
      </c>
      <c r="H38" s="44">
        <v>-184.28</v>
      </c>
      <c r="I38" s="44">
        <v>0</v>
      </c>
      <c r="J38" s="44">
        <v>-184.28</v>
      </c>
      <c r="K38" s="47">
        <v>-184.28</v>
      </c>
      <c r="L38" s="47">
        <v>-156.63999999999999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20">
        <f t="shared" si="4"/>
        <v>0</v>
      </c>
      <c r="AF38" s="46"/>
      <c r="AG38" s="29">
        <v>-184.28</v>
      </c>
      <c r="AH38" s="29"/>
      <c r="AI38" s="29"/>
      <c r="AJ38" s="29"/>
      <c r="AK38" s="23">
        <f t="shared" si="6"/>
        <v>-184.28</v>
      </c>
      <c r="AL38" s="24"/>
      <c r="AM38" s="25">
        <f t="shared" si="0"/>
        <v>-184.28</v>
      </c>
      <c r="AN38" s="26"/>
      <c r="AS38" s="26"/>
      <c r="AT38" s="28"/>
      <c r="AU38" s="28"/>
    </row>
    <row r="39" spans="1:47" s="27" customFormat="1" ht="33.75" x14ac:dyDescent="0.2">
      <c r="A39" s="13" t="s">
        <v>100</v>
      </c>
      <c r="B39" s="43">
        <v>44679</v>
      </c>
      <c r="C39" s="43" t="s">
        <v>101</v>
      </c>
      <c r="D39" s="15" t="s">
        <v>102</v>
      </c>
      <c r="E39" s="15" t="s">
        <v>24</v>
      </c>
      <c r="F39" s="15" t="s">
        <v>24</v>
      </c>
      <c r="G39" s="14">
        <v>44679</v>
      </c>
      <c r="H39" s="44">
        <v>6826</v>
      </c>
      <c r="I39" s="44">
        <v>0</v>
      </c>
      <c r="J39" s="44">
        <v>6826</v>
      </c>
      <c r="K39" s="47">
        <v>6826</v>
      </c>
      <c r="L39" s="47">
        <f>4893.76+795.02+113.31</f>
        <v>5802.0900000000011</v>
      </c>
      <c r="M39" s="45">
        <v>4893.76</v>
      </c>
      <c r="N39" s="45">
        <v>863.61</v>
      </c>
      <c r="O39" s="45">
        <v>795.02</v>
      </c>
      <c r="P39" s="45">
        <v>140.30000000000001</v>
      </c>
      <c r="Q39" s="45">
        <v>113.31</v>
      </c>
      <c r="R39" s="45">
        <v>20</v>
      </c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20">
        <f t="shared" si="4"/>
        <v>6826</v>
      </c>
      <c r="AF39" s="46"/>
      <c r="AG39" s="29"/>
      <c r="AH39" s="29">
        <v>6826</v>
      </c>
      <c r="AI39" s="29"/>
      <c r="AJ39" s="29"/>
      <c r="AK39" s="23">
        <f t="shared" si="6"/>
        <v>6826</v>
      </c>
      <c r="AL39" s="24"/>
      <c r="AM39" s="25">
        <f t="shared" ref="AM39:AM60" si="7">J39-AE39</f>
        <v>0</v>
      </c>
      <c r="AN39" s="26"/>
      <c r="AS39" s="26"/>
      <c r="AT39" s="28"/>
      <c r="AU39" s="28"/>
    </row>
    <row r="40" spans="1:47" s="27" customFormat="1" ht="22.5" x14ac:dyDescent="0.2">
      <c r="A40" s="13" t="s">
        <v>103</v>
      </c>
      <c r="B40" s="43">
        <v>44679</v>
      </c>
      <c r="C40" s="43" t="s">
        <v>104</v>
      </c>
      <c r="D40" s="15" t="s">
        <v>105</v>
      </c>
      <c r="E40" s="48" t="s">
        <v>24</v>
      </c>
      <c r="F40" s="48" t="s">
        <v>24</v>
      </c>
      <c r="G40" s="14">
        <v>44679</v>
      </c>
      <c r="H40" s="44">
        <v>204.78</v>
      </c>
      <c r="I40" s="44">
        <v>0</v>
      </c>
      <c r="J40" s="44">
        <v>204.78</v>
      </c>
      <c r="K40" s="47">
        <v>204.78</v>
      </c>
      <c r="L40" s="47">
        <v>174.06</v>
      </c>
      <c r="M40" s="45"/>
      <c r="N40" s="45"/>
      <c r="O40" s="45"/>
      <c r="P40" s="45"/>
      <c r="Q40" s="45"/>
      <c r="R40" s="45"/>
      <c r="S40" s="45"/>
      <c r="T40" s="45"/>
      <c r="U40" s="45">
        <v>174.06</v>
      </c>
      <c r="V40" s="45">
        <v>30.72</v>
      </c>
      <c r="W40" s="45"/>
      <c r="X40" s="45"/>
      <c r="Y40" s="45"/>
      <c r="Z40" s="45"/>
      <c r="AA40" s="45"/>
      <c r="AB40" s="45"/>
      <c r="AC40" s="45"/>
      <c r="AD40" s="45"/>
      <c r="AE40" s="20">
        <f t="shared" si="4"/>
        <v>204.78</v>
      </c>
      <c r="AF40" s="46"/>
      <c r="AG40" s="29"/>
      <c r="AH40" s="29"/>
      <c r="AI40" s="29">
        <v>204.78</v>
      </c>
      <c r="AJ40" s="29"/>
      <c r="AK40" s="23">
        <f t="shared" ref="AK40:AK43" si="8">SUM(AG40:AJ40)</f>
        <v>204.78</v>
      </c>
      <c r="AL40" s="24"/>
      <c r="AM40" s="25">
        <f t="shared" si="7"/>
        <v>0</v>
      </c>
      <c r="AN40" s="26"/>
      <c r="AS40" s="26"/>
      <c r="AT40" s="28"/>
      <c r="AU40" s="28"/>
    </row>
    <row r="41" spans="1:47" s="27" customFormat="1" ht="33.75" x14ac:dyDescent="0.2">
      <c r="A41" s="13" t="s">
        <v>106</v>
      </c>
      <c r="B41" s="43">
        <v>44700</v>
      </c>
      <c r="C41" s="43" t="s">
        <v>107</v>
      </c>
      <c r="D41" s="15" t="s">
        <v>108</v>
      </c>
      <c r="E41" s="15" t="s">
        <v>24</v>
      </c>
      <c r="F41" s="15" t="s">
        <v>24</v>
      </c>
      <c r="G41" s="14">
        <v>44701</v>
      </c>
      <c r="H41" s="44">
        <v>7036.19</v>
      </c>
      <c r="I41" s="44">
        <v>0</v>
      </c>
      <c r="J41" s="44">
        <v>7036.19</v>
      </c>
      <c r="K41" s="47">
        <v>7036.19</v>
      </c>
      <c r="L41" s="47">
        <v>5980.7599999999993</v>
      </c>
      <c r="M41" s="45">
        <v>4998.96</v>
      </c>
      <c r="N41" s="45">
        <v>882.17</v>
      </c>
      <c r="O41" s="45">
        <v>859.32</v>
      </c>
      <c r="P41" s="45">
        <v>151.65</v>
      </c>
      <c r="Q41" s="45">
        <v>122.48</v>
      </c>
      <c r="R41" s="45">
        <v>21.61</v>
      </c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20">
        <f t="shared" si="4"/>
        <v>7036.1899999999987</v>
      </c>
      <c r="AF41" s="46"/>
      <c r="AG41" s="29"/>
      <c r="AH41" s="29">
        <v>7036.19</v>
      </c>
      <c r="AI41" s="29"/>
      <c r="AJ41" s="29"/>
      <c r="AK41" s="23">
        <f t="shared" si="8"/>
        <v>7036.19</v>
      </c>
      <c r="AL41" s="24"/>
      <c r="AM41" s="25">
        <f t="shared" si="7"/>
        <v>0</v>
      </c>
      <c r="AN41" s="26"/>
      <c r="AS41" s="26"/>
      <c r="AT41" s="28"/>
      <c r="AU41" s="28"/>
    </row>
    <row r="42" spans="1:47" s="27" customFormat="1" ht="22.5" x14ac:dyDescent="0.2">
      <c r="A42" s="13" t="s">
        <v>109</v>
      </c>
      <c r="B42" s="43">
        <v>44700</v>
      </c>
      <c r="C42" s="43" t="s">
        <v>110</v>
      </c>
      <c r="D42" s="15" t="s">
        <v>111</v>
      </c>
      <c r="E42" s="48" t="s">
        <v>24</v>
      </c>
      <c r="F42" s="48" t="s">
        <v>24</v>
      </c>
      <c r="G42" s="14">
        <v>44701</v>
      </c>
      <c r="H42" s="44">
        <v>211.09</v>
      </c>
      <c r="I42" s="44">
        <v>0</v>
      </c>
      <c r="J42" s="44">
        <v>211.09</v>
      </c>
      <c r="K42" s="47">
        <v>211.09</v>
      </c>
      <c r="L42" s="47">
        <v>179.43</v>
      </c>
      <c r="M42" s="45"/>
      <c r="N42" s="45"/>
      <c r="O42" s="45"/>
      <c r="P42" s="45"/>
      <c r="Q42" s="45"/>
      <c r="R42" s="45"/>
      <c r="S42" s="45"/>
      <c r="T42" s="45"/>
      <c r="U42" s="45">
        <v>179.42</v>
      </c>
      <c r="V42" s="45">
        <v>31.67</v>
      </c>
      <c r="W42" s="45"/>
      <c r="X42" s="45"/>
      <c r="Y42" s="45"/>
      <c r="Z42" s="45"/>
      <c r="AA42" s="45"/>
      <c r="AB42" s="45"/>
      <c r="AC42" s="45"/>
      <c r="AD42" s="45"/>
      <c r="AE42" s="20">
        <f t="shared" si="4"/>
        <v>211.08999999999997</v>
      </c>
      <c r="AF42" s="46"/>
      <c r="AG42" s="29"/>
      <c r="AH42" s="29"/>
      <c r="AI42" s="29">
        <v>211.09</v>
      </c>
      <c r="AJ42" s="29"/>
      <c r="AK42" s="23">
        <f t="shared" si="8"/>
        <v>211.09</v>
      </c>
      <c r="AL42" s="24"/>
      <c r="AM42" s="25">
        <f t="shared" si="7"/>
        <v>0</v>
      </c>
      <c r="AN42" s="26"/>
      <c r="AS42" s="26"/>
      <c r="AT42" s="28"/>
      <c r="AU42" s="28"/>
    </row>
    <row r="43" spans="1:47" s="27" customFormat="1" ht="22.5" x14ac:dyDescent="0.2">
      <c r="A43" s="13" t="s">
        <v>112</v>
      </c>
      <c r="B43" s="43">
        <v>44706</v>
      </c>
      <c r="C43" s="43" t="s">
        <v>113</v>
      </c>
      <c r="D43" s="48" t="s">
        <v>114</v>
      </c>
      <c r="E43" s="48" t="s">
        <v>41</v>
      </c>
      <c r="F43" s="48" t="s">
        <v>24</v>
      </c>
      <c r="G43" s="14">
        <v>44715</v>
      </c>
      <c r="H43" s="44">
        <v>2276.9</v>
      </c>
      <c r="I43" s="44">
        <v>0</v>
      </c>
      <c r="J43" s="44">
        <v>2276.9</v>
      </c>
      <c r="K43" s="47">
        <v>2276.9</v>
      </c>
      <c r="L43" s="47">
        <v>1935.37</v>
      </c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>
        <v>1935.37</v>
      </c>
      <c r="X43" s="45">
        <v>341.53</v>
      </c>
      <c r="Y43" s="45"/>
      <c r="Z43" s="45"/>
      <c r="AA43" s="45"/>
      <c r="AB43" s="45"/>
      <c r="AC43" s="45"/>
      <c r="AD43" s="45"/>
      <c r="AE43" s="20">
        <f t="shared" si="4"/>
        <v>2276.8999999999996</v>
      </c>
      <c r="AF43" s="46"/>
      <c r="AG43" s="29">
        <v>2276.9</v>
      </c>
      <c r="AH43" s="29"/>
      <c r="AI43" s="29"/>
      <c r="AJ43" s="29"/>
      <c r="AK43" s="23">
        <f t="shared" si="8"/>
        <v>2276.9</v>
      </c>
      <c r="AL43" s="24"/>
      <c r="AM43" s="25">
        <f t="shared" si="7"/>
        <v>0</v>
      </c>
      <c r="AN43" s="26"/>
      <c r="AS43" s="26"/>
      <c r="AT43" s="28"/>
      <c r="AU43" s="28"/>
    </row>
    <row r="44" spans="1:47" s="27" customFormat="1" ht="22.5" x14ac:dyDescent="0.2">
      <c r="A44" s="13" t="s">
        <v>115</v>
      </c>
      <c r="B44" s="43">
        <v>44706</v>
      </c>
      <c r="C44" s="43" t="s">
        <v>116</v>
      </c>
      <c r="D44" s="48" t="s">
        <v>117</v>
      </c>
      <c r="E44" s="48" t="s">
        <v>41</v>
      </c>
      <c r="F44" s="48" t="s">
        <v>24</v>
      </c>
      <c r="G44" s="14">
        <v>44715</v>
      </c>
      <c r="H44" s="44">
        <v>3015.88</v>
      </c>
      <c r="I44" s="44">
        <v>0</v>
      </c>
      <c r="J44" s="44">
        <v>3015.88</v>
      </c>
      <c r="K44" s="47">
        <v>3015.88</v>
      </c>
      <c r="L44" s="47">
        <v>2563.5</v>
      </c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>
        <v>2563.5</v>
      </c>
      <c r="X44" s="45">
        <v>452.38</v>
      </c>
      <c r="Y44" s="45"/>
      <c r="Z44" s="45"/>
      <c r="AA44" s="45"/>
      <c r="AB44" s="45"/>
      <c r="AC44" s="45"/>
      <c r="AD44" s="45"/>
      <c r="AE44" s="20">
        <f t="shared" si="4"/>
        <v>3015.88</v>
      </c>
      <c r="AF44" s="46"/>
      <c r="AG44" s="29"/>
      <c r="AH44" s="29"/>
      <c r="AI44" s="29"/>
      <c r="AJ44" s="29">
        <v>3015.88</v>
      </c>
      <c r="AK44" s="23">
        <f t="shared" ref="AK44:AK58" si="9">SUM(AG44:AJ44)</f>
        <v>3015.88</v>
      </c>
      <c r="AL44" s="24"/>
      <c r="AM44" s="25">
        <f t="shared" si="7"/>
        <v>0</v>
      </c>
      <c r="AN44" s="26"/>
      <c r="AS44" s="26"/>
      <c r="AT44" s="28"/>
      <c r="AU44" s="28"/>
    </row>
    <row r="45" spans="1:47" s="27" customFormat="1" x14ac:dyDescent="0.2">
      <c r="A45" s="13" t="s">
        <v>118</v>
      </c>
      <c r="B45" s="43">
        <v>44712</v>
      </c>
      <c r="C45" s="43" t="s">
        <v>119</v>
      </c>
      <c r="D45" s="48" t="s">
        <v>120</v>
      </c>
      <c r="E45" s="48" t="s">
        <v>37</v>
      </c>
      <c r="F45" s="48" t="s">
        <v>24</v>
      </c>
      <c r="G45" s="14">
        <v>44715</v>
      </c>
      <c r="H45" s="44">
        <v>97.6</v>
      </c>
      <c r="I45" s="44">
        <v>0</v>
      </c>
      <c r="J45" s="44">
        <v>97.6</v>
      </c>
      <c r="K45" s="47">
        <v>97.6</v>
      </c>
      <c r="L45" s="47">
        <v>82.96</v>
      </c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>
        <v>82.96</v>
      </c>
      <c r="AD45" s="45">
        <v>14.64</v>
      </c>
      <c r="AE45" s="20">
        <f t="shared" si="4"/>
        <v>97.6</v>
      </c>
      <c r="AF45" s="46"/>
      <c r="AG45" s="29">
        <v>48.8</v>
      </c>
      <c r="AH45" s="29"/>
      <c r="AI45" s="29"/>
      <c r="AJ45" s="29">
        <v>48.8</v>
      </c>
      <c r="AK45" s="23">
        <f t="shared" si="9"/>
        <v>97.6</v>
      </c>
      <c r="AL45" s="24"/>
      <c r="AM45" s="25">
        <f t="shared" si="7"/>
        <v>0</v>
      </c>
      <c r="AN45" s="26"/>
      <c r="AS45" s="26"/>
      <c r="AT45" s="28"/>
      <c r="AU45" s="28"/>
    </row>
    <row r="46" spans="1:47" s="27" customFormat="1" x14ac:dyDescent="0.2">
      <c r="A46" s="13" t="s">
        <v>121</v>
      </c>
      <c r="B46" s="43">
        <v>44712</v>
      </c>
      <c r="C46" s="43" t="s">
        <v>122</v>
      </c>
      <c r="D46" s="48" t="s">
        <v>123</v>
      </c>
      <c r="E46" s="48" t="s">
        <v>124</v>
      </c>
      <c r="F46" s="48" t="s">
        <v>24</v>
      </c>
      <c r="G46" s="14">
        <v>44698</v>
      </c>
      <c r="H46" s="44">
        <v>92.56</v>
      </c>
      <c r="I46" s="44">
        <v>12.1</v>
      </c>
      <c r="J46" s="44">
        <v>104.66</v>
      </c>
      <c r="K46" s="49">
        <v>109.08</v>
      </c>
      <c r="L46" s="47">
        <f>W46</f>
        <v>92.72</v>
      </c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50">
        <v>92.72</v>
      </c>
      <c r="X46" s="50">
        <v>16.36</v>
      </c>
      <c r="Y46" s="45"/>
      <c r="Z46" s="45"/>
      <c r="AA46" s="45"/>
      <c r="AB46" s="45"/>
      <c r="AC46" s="45"/>
      <c r="AD46" s="45"/>
      <c r="AE46" s="20">
        <f t="shared" si="4"/>
        <v>109.08</v>
      </c>
      <c r="AF46" s="46"/>
      <c r="AG46" s="29"/>
      <c r="AH46" s="29"/>
      <c r="AI46" s="29"/>
      <c r="AJ46" s="29">
        <v>104.66</v>
      </c>
      <c r="AK46" s="23">
        <f t="shared" si="9"/>
        <v>104.66</v>
      </c>
      <c r="AL46" s="24"/>
      <c r="AM46" s="25">
        <f t="shared" si="7"/>
        <v>-4.4200000000000017</v>
      </c>
      <c r="AN46" s="26"/>
      <c r="AS46" s="26"/>
      <c r="AT46" s="28"/>
      <c r="AU46" s="28"/>
    </row>
    <row r="47" spans="1:47" s="27" customFormat="1" ht="22.5" x14ac:dyDescent="0.2">
      <c r="A47" s="13" t="s">
        <v>125</v>
      </c>
      <c r="B47" s="43">
        <v>44712</v>
      </c>
      <c r="C47" s="43" t="s">
        <v>126</v>
      </c>
      <c r="D47" s="48" t="s">
        <v>127</v>
      </c>
      <c r="E47" s="48" t="s">
        <v>128</v>
      </c>
      <c r="F47" s="48" t="s">
        <v>24</v>
      </c>
      <c r="G47" s="14">
        <v>44699</v>
      </c>
      <c r="H47" s="44">
        <v>333.17</v>
      </c>
      <c r="I47" s="44">
        <v>29.98</v>
      </c>
      <c r="J47" s="44">
        <v>363.15</v>
      </c>
      <c r="K47" s="49">
        <v>376.53</v>
      </c>
      <c r="L47" s="47">
        <f t="shared" ref="L47:L55" si="10">W47</f>
        <v>320.05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50">
        <v>320.05</v>
      </c>
      <c r="X47" s="50">
        <v>56.48</v>
      </c>
      <c r="Y47" s="45"/>
      <c r="Z47" s="45"/>
      <c r="AA47" s="45"/>
      <c r="AB47" s="45"/>
      <c r="AC47" s="45"/>
      <c r="AD47" s="45"/>
      <c r="AE47" s="20">
        <f t="shared" si="4"/>
        <v>376.53000000000003</v>
      </c>
      <c r="AF47" s="46"/>
      <c r="AG47" s="29"/>
      <c r="AH47" s="29"/>
      <c r="AI47" s="29"/>
      <c r="AJ47" s="29">
        <v>363.15</v>
      </c>
      <c r="AK47" s="23">
        <f>SUM(AG47:AJ47)</f>
        <v>363.15</v>
      </c>
      <c r="AL47" s="24"/>
      <c r="AM47" s="25">
        <f t="shared" si="7"/>
        <v>-13.380000000000052</v>
      </c>
      <c r="AN47" s="26"/>
      <c r="AS47" s="26"/>
      <c r="AT47" s="28"/>
      <c r="AU47" s="28"/>
    </row>
    <row r="48" spans="1:47" s="27" customFormat="1" ht="22.5" x14ac:dyDescent="0.2">
      <c r="A48" s="13" t="s">
        <v>129</v>
      </c>
      <c r="B48" s="43">
        <v>44712</v>
      </c>
      <c r="C48" s="43" t="s">
        <v>130</v>
      </c>
      <c r="D48" s="48" t="s">
        <v>131</v>
      </c>
      <c r="E48" s="48" t="s">
        <v>128</v>
      </c>
      <c r="F48" s="48" t="s">
        <v>24</v>
      </c>
      <c r="G48" s="14">
        <v>44699</v>
      </c>
      <c r="H48" s="44">
        <v>333.17</v>
      </c>
      <c r="I48" s="44">
        <v>29.98</v>
      </c>
      <c r="J48" s="44">
        <v>363.15</v>
      </c>
      <c r="K48" s="49">
        <v>376.53</v>
      </c>
      <c r="L48" s="47">
        <f t="shared" si="10"/>
        <v>320.05</v>
      </c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50">
        <v>320.05</v>
      </c>
      <c r="X48" s="50">
        <v>56.48</v>
      </c>
      <c r="Y48" s="45"/>
      <c r="Z48" s="45"/>
      <c r="AA48" s="45"/>
      <c r="AB48" s="45"/>
      <c r="AC48" s="45"/>
      <c r="AD48" s="45"/>
      <c r="AE48" s="20">
        <f t="shared" si="4"/>
        <v>376.53000000000003</v>
      </c>
      <c r="AF48" s="46"/>
      <c r="AG48" s="29"/>
      <c r="AH48" s="29"/>
      <c r="AI48" s="29"/>
      <c r="AJ48" s="29">
        <v>363.15</v>
      </c>
      <c r="AK48" s="23">
        <f t="shared" ref="AK48:AK57" si="11">SUM(AG48:AJ48)</f>
        <v>363.15</v>
      </c>
      <c r="AL48" s="24"/>
      <c r="AM48" s="25">
        <f t="shared" si="7"/>
        <v>-13.380000000000052</v>
      </c>
      <c r="AN48" s="26"/>
      <c r="AS48" s="26"/>
      <c r="AT48" s="28"/>
      <c r="AU48" s="28"/>
    </row>
    <row r="49" spans="1:47" s="27" customFormat="1" ht="22.5" x14ac:dyDescent="0.2">
      <c r="A49" s="13" t="s">
        <v>132</v>
      </c>
      <c r="B49" s="43">
        <v>44712</v>
      </c>
      <c r="C49" s="43" t="s">
        <v>133</v>
      </c>
      <c r="D49" s="51" t="s">
        <v>134</v>
      </c>
      <c r="E49" s="48" t="s">
        <v>135</v>
      </c>
      <c r="F49" s="48" t="s">
        <v>24</v>
      </c>
      <c r="G49" s="14" t="s">
        <v>136</v>
      </c>
      <c r="H49" s="44">
        <v>330.48</v>
      </c>
      <c r="I49" s="44">
        <v>29.34</v>
      </c>
      <c r="J49" s="44">
        <v>359.82</v>
      </c>
      <c r="K49" s="49">
        <f>373.47+4.83</f>
        <v>378.3</v>
      </c>
      <c r="L49" s="47">
        <f t="shared" si="10"/>
        <v>321.56</v>
      </c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50">
        <v>321.56</v>
      </c>
      <c r="X49" s="50">
        <v>56.74</v>
      </c>
      <c r="Y49" s="45"/>
      <c r="Z49" s="45"/>
      <c r="AA49" s="45"/>
      <c r="AB49" s="45"/>
      <c r="AC49" s="45"/>
      <c r="AD49" s="45"/>
      <c r="AE49" s="20">
        <f t="shared" si="4"/>
        <v>378.3</v>
      </c>
      <c r="AF49" s="46"/>
      <c r="AG49" s="29"/>
      <c r="AH49" s="29"/>
      <c r="AI49" s="29"/>
      <c r="AJ49" s="29">
        <v>359.82</v>
      </c>
      <c r="AK49" s="23">
        <f t="shared" si="11"/>
        <v>359.82</v>
      </c>
      <c r="AL49" s="24"/>
      <c r="AM49" s="25">
        <f t="shared" si="7"/>
        <v>-18.480000000000018</v>
      </c>
      <c r="AN49" s="26"/>
      <c r="AS49" s="26"/>
      <c r="AT49" s="28"/>
      <c r="AU49" s="28"/>
    </row>
    <row r="50" spans="1:47" s="27" customFormat="1" ht="22.5" x14ac:dyDescent="0.2">
      <c r="A50" s="13" t="s">
        <v>132</v>
      </c>
      <c r="B50" s="43">
        <v>44712</v>
      </c>
      <c r="C50" s="43" t="s">
        <v>137</v>
      </c>
      <c r="D50" s="51" t="s">
        <v>138</v>
      </c>
      <c r="E50" s="48" t="s">
        <v>135</v>
      </c>
      <c r="F50" s="48" t="s">
        <v>24</v>
      </c>
      <c r="G50" s="14" t="s">
        <v>136</v>
      </c>
      <c r="H50" s="44">
        <v>330.48</v>
      </c>
      <c r="I50" s="44">
        <v>29.34</v>
      </c>
      <c r="J50" s="44">
        <v>359.82</v>
      </c>
      <c r="K50" s="49">
        <v>378.3</v>
      </c>
      <c r="L50" s="47">
        <f t="shared" si="10"/>
        <v>321.56</v>
      </c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50">
        <v>321.56</v>
      </c>
      <c r="X50" s="50">
        <v>56.74</v>
      </c>
      <c r="Y50" s="45"/>
      <c r="Z50" s="45"/>
      <c r="AA50" s="45"/>
      <c r="AB50" s="45"/>
      <c r="AC50" s="45"/>
      <c r="AD50" s="45"/>
      <c r="AE50" s="20">
        <f t="shared" si="4"/>
        <v>378.3</v>
      </c>
      <c r="AF50" s="46"/>
      <c r="AG50" s="29"/>
      <c r="AH50" s="29"/>
      <c r="AI50" s="29"/>
      <c r="AJ50" s="29">
        <v>359.82</v>
      </c>
      <c r="AK50" s="23">
        <f t="shared" ref="AK50" si="12">SUM(AG50:AJ50)</f>
        <v>359.82</v>
      </c>
      <c r="AL50" s="24"/>
      <c r="AM50" s="25">
        <f t="shared" si="7"/>
        <v>-18.480000000000018</v>
      </c>
      <c r="AN50" s="26"/>
      <c r="AS50" s="26"/>
      <c r="AT50" s="28"/>
      <c r="AU50" s="28"/>
    </row>
    <row r="51" spans="1:47" s="27" customFormat="1" ht="22.5" x14ac:dyDescent="0.2">
      <c r="A51" s="13" t="s">
        <v>139</v>
      </c>
      <c r="B51" s="43">
        <v>44712</v>
      </c>
      <c r="C51" s="43" t="s">
        <v>140</v>
      </c>
      <c r="D51" s="48" t="s">
        <v>141</v>
      </c>
      <c r="E51" s="48" t="s">
        <v>142</v>
      </c>
      <c r="F51" s="48" t="s">
        <v>24</v>
      </c>
      <c r="G51" s="14">
        <v>44701</v>
      </c>
      <c r="H51" s="44">
        <v>87.63</v>
      </c>
      <c r="I51" s="44">
        <v>7.88</v>
      </c>
      <c r="J51" s="44">
        <v>95.51</v>
      </c>
      <c r="K51" s="49">
        <v>99.43</v>
      </c>
      <c r="L51" s="47">
        <f t="shared" si="10"/>
        <v>84.52</v>
      </c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50">
        <v>84.52</v>
      </c>
      <c r="X51" s="50">
        <v>14.91</v>
      </c>
      <c r="Y51" s="45"/>
      <c r="Z51" s="45"/>
      <c r="AA51" s="45"/>
      <c r="AB51" s="45"/>
      <c r="AC51" s="45"/>
      <c r="AD51" s="45"/>
      <c r="AE51" s="20">
        <f t="shared" si="4"/>
        <v>99.429999999999993</v>
      </c>
      <c r="AF51" s="46"/>
      <c r="AG51" s="29"/>
      <c r="AH51" s="29"/>
      <c r="AI51" s="29"/>
      <c r="AJ51" s="29">
        <v>95.51</v>
      </c>
      <c r="AK51" s="23">
        <f t="shared" si="11"/>
        <v>95.51</v>
      </c>
      <c r="AL51" s="24"/>
      <c r="AM51" s="25">
        <f t="shared" si="7"/>
        <v>-3.9199999999999875</v>
      </c>
      <c r="AN51" s="26"/>
      <c r="AS51" s="26"/>
      <c r="AT51" s="28"/>
      <c r="AU51" s="28"/>
    </row>
    <row r="52" spans="1:47" s="27" customFormat="1" ht="33.75" x14ac:dyDescent="0.2">
      <c r="A52" s="13" t="s">
        <v>143</v>
      </c>
      <c r="B52" s="43">
        <v>44712</v>
      </c>
      <c r="C52" s="43" t="s">
        <v>144</v>
      </c>
      <c r="D52" s="15" t="s">
        <v>145</v>
      </c>
      <c r="E52" s="48" t="s">
        <v>24</v>
      </c>
      <c r="F52" s="48" t="s">
        <v>24</v>
      </c>
      <c r="G52" s="14">
        <v>44697</v>
      </c>
      <c r="H52" s="44">
        <v>2005.31</v>
      </c>
      <c r="I52" s="44">
        <v>0</v>
      </c>
      <c r="J52" s="44">
        <v>2005.31</v>
      </c>
      <c r="K52" s="47">
        <v>2005.31</v>
      </c>
      <c r="L52" s="47">
        <f>AA52</f>
        <v>1704.51</v>
      </c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>
        <v>1704.51</v>
      </c>
      <c r="AB52" s="45">
        <v>300.8</v>
      </c>
      <c r="AC52" s="45"/>
      <c r="AD52" s="45"/>
      <c r="AE52" s="20">
        <f t="shared" si="4"/>
        <v>2005.31</v>
      </c>
      <c r="AF52" s="46"/>
      <c r="AG52" s="29">
        <v>2005.31</v>
      </c>
      <c r="AH52" s="29"/>
      <c r="AI52" s="29"/>
      <c r="AJ52" s="29"/>
      <c r="AK52" s="23">
        <f t="shared" si="11"/>
        <v>2005.31</v>
      </c>
      <c r="AL52" s="24"/>
      <c r="AM52" s="25">
        <f t="shared" si="7"/>
        <v>0</v>
      </c>
      <c r="AN52" s="26"/>
      <c r="AS52" s="26"/>
      <c r="AT52" s="28"/>
      <c r="AU52" s="28"/>
    </row>
    <row r="53" spans="1:47" s="27" customFormat="1" ht="45" x14ac:dyDescent="0.2">
      <c r="A53" s="13"/>
      <c r="B53" s="43"/>
      <c r="C53" s="43"/>
      <c r="D53" s="15" t="s">
        <v>146</v>
      </c>
      <c r="E53" s="48" t="s">
        <v>24</v>
      </c>
      <c r="F53" s="48" t="s">
        <v>24</v>
      </c>
      <c r="G53" s="14" t="s">
        <v>147</v>
      </c>
      <c r="H53" s="44">
        <v>888.41</v>
      </c>
      <c r="I53" s="44">
        <v>0</v>
      </c>
      <c r="J53" s="44">
        <v>888.41</v>
      </c>
      <c r="K53" s="49">
        <v>888.41</v>
      </c>
      <c r="L53" s="47">
        <f>AA53</f>
        <v>755.14</v>
      </c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>
        <v>755.14</v>
      </c>
      <c r="AB53" s="45">
        <v>133.27000000000001</v>
      </c>
      <c r="AC53" s="45"/>
      <c r="AD53" s="45"/>
      <c r="AE53" s="20">
        <f t="shared" si="4"/>
        <v>888.41</v>
      </c>
      <c r="AF53" s="46"/>
      <c r="AG53" s="29">
        <v>888.41</v>
      </c>
      <c r="AH53" s="29"/>
      <c r="AI53" s="29"/>
      <c r="AJ53" s="29"/>
      <c r="AK53" s="23">
        <f t="shared" si="11"/>
        <v>888.41</v>
      </c>
      <c r="AL53" s="24"/>
      <c r="AM53" s="25">
        <f t="shared" si="7"/>
        <v>0</v>
      </c>
      <c r="AN53" s="26"/>
      <c r="AS53" s="26"/>
      <c r="AT53" s="28"/>
      <c r="AU53" s="28"/>
    </row>
    <row r="54" spans="1:47" s="27" customFormat="1" ht="22.5" x14ac:dyDescent="0.2">
      <c r="A54" s="13" t="s">
        <v>148</v>
      </c>
      <c r="B54" s="43">
        <v>44712</v>
      </c>
      <c r="C54" s="43"/>
      <c r="D54" s="15" t="s">
        <v>149</v>
      </c>
      <c r="E54" s="48" t="s">
        <v>24</v>
      </c>
      <c r="F54" s="48" t="s">
        <v>24</v>
      </c>
      <c r="G54" s="14">
        <v>44721</v>
      </c>
      <c r="H54" s="44">
        <v>24.21</v>
      </c>
      <c r="I54" s="44">
        <v>0</v>
      </c>
      <c r="J54" s="44">
        <v>24.21</v>
      </c>
      <c r="K54" s="47">
        <v>24.21</v>
      </c>
      <c r="L54" s="47">
        <f t="shared" si="10"/>
        <v>0</v>
      </c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>
        <v>20.59</v>
      </c>
      <c r="AB54" s="45">
        <f>K54-AA54</f>
        <v>3.620000000000001</v>
      </c>
      <c r="AC54" s="45"/>
      <c r="AD54" s="45"/>
      <c r="AE54" s="20">
        <f t="shared" si="4"/>
        <v>24.21</v>
      </c>
      <c r="AF54" s="46"/>
      <c r="AG54" s="29"/>
      <c r="AH54" s="29"/>
      <c r="AI54" s="29"/>
      <c r="AJ54" s="29"/>
      <c r="AK54" s="23">
        <f t="shared" si="11"/>
        <v>0</v>
      </c>
      <c r="AL54" s="24"/>
      <c r="AM54" s="25">
        <f t="shared" si="7"/>
        <v>0</v>
      </c>
      <c r="AN54" s="26"/>
      <c r="AS54" s="26"/>
      <c r="AT54" s="28"/>
      <c r="AU54" s="28"/>
    </row>
    <row r="55" spans="1:47" s="27" customFormat="1" ht="22.5" x14ac:dyDescent="0.2">
      <c r="A55" s="13"/>
      <c r="B55" s="43">
        <v>44712</v>
      </c>
      <c r="C55" s="43"/>
      <c r="D55" s="15" t="s">
        <v>150</v>
      </c>
      <c r="E55" s="48" t="s">
        <v>24</v>
      </c>
      <c r="F55" s="48" t="s">
        <v>24</v>
      </c>
      <c r="G55" s="14">
        <v>44721</v>
      </c>
      <c r="H55" s="44">
        <v>24.21</v>
      </c>
      <c r="I55" s="44"/>
      <c r="J55" s="44">
        <v>24.21</v>
      </c>
      <c r="K55" s="47">
        <v>24.21</v>
      </c>
      <c r="L55" s="47">
        <f t="shared" si="10"/>
        <v>0</v>
      </c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>
        <v>20.58</v>
      </c>
      <c r="AB55" s="45">
        <f>K55-AA55</f>
        <v>3.6300000000000026</v>
      </c>
      <c r="AC55" s="45"/>
      <c r="AD55" s="45"/>
      <c r="AE55" s="20">
        <f t="shared" si="4"/>
        <v>24.21</v>
      </c>
      <c r="AF55" s="46"/>
      <c r="AG55" s="29"/>
      <c r="AH55" s="29"/>
      <c r="AI55" s="29"/>
      <c r="AJ55" s="29"/>
      <c r="AK55" s="23">
        <f t="shared" si="11"/>
        <v>0</v>
      </c>
      <c r="AL55" s="24"/>
      <c r="AM55" s="25">
        <f t="shared" si="7"/>
        <v>0</v>
      </c>
      <c r="AN55" s="26"/>
      <c r="AS55" s="26"/>
      <c r="AT55" s="28"/>
      <c r="AU55" s="28"/>
    </row>
    <row r="56" spans="1:47" s="27" customFormat="1" x14ac:dyDescent="0.2">
      <c r="A56" s="13"/>
      <c r="B56" s="43"/>
      <c r="C56" s="43"/>
      <c r="D56" s="48"/>
      <c r="E56" s="48"/>
      <c r="F56" s="48"/>
      <c r="G56" s="14"/>
      <c r="H56" s="44"/>
      <c r="I56" s="44"/>
      <c r="J56" s="44"/>
      <c r="K56" s="47"/>
      <c r="L56" s="47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20">
        <f t="shared" si="4"/>
        <v>0</v>
      </c>
      <c r="AF56" s="46"/>
      <c r="AG56" s="29"/>
      <c r="AH56" s="29"/>
      <c r="AI56" s="29"/>
      <c r="AJ56" s="29"/>
      <c r="AK56" s="23">
        <f t="shared" si="11"/>
        <v>0</v>
      </c>
      <c r="AL56" s="24"/>
      <c r="AM56" s="25">
        <f t="shared" si="7"/>
        <v>0</v>
      </c>
      <c r="AN56" s="26"/>
      <c r="AS56" s="26"/>
      <c r="AT56" s="28"/>
      <c r="AU56" s="28"/>
    </row>
    <row r="57" spans="1:47" s="27" customFormat="1" x14ac:dyDescent="0.2">
      <c r="A57" s="13"/>
      <c r="B57" s="43"/>
      <c r="C57" s="43"/>
      <c r="D57" s="48"/>
      <c r="E57" s="48"/>
      <c r="F57" s="48"/>
      <c r="G57" s="14"/>
      <c r="H57" s="44"/>
      <c r="I57" s="44"/>
      <c r="J57" s="44"/>
      <c r="K57" s="47"/>
      <c r="L57" s="47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20">
        <f t="shared" si="4"/>
        <v>0</v>
      </c>
      <c r="AF57" s="46"/>
      <c r="AG57" s="29"/>
      <c r="AH57" s="29"/>
      <c r="AI57" s="29"/>
      <c r="AJ57" s="29"/>
      <c r="AK57" s="23">
        <f t="shared" si="11"/>
        <v>0</v>
      </c>
      <c r="AL57" s="24"/>
      <c r="AM57" s="25">
        <f t="shared" si="7"/>
        <v>0</v>
      </c>
      <c r="AN57" s="26"/>
      <c r="AS57" s="26"/>
      <c r="AT57" s="28"/>
      <c r="AU57" s="28"/>
    </row>
    <row r="58" spans="1:47" s="27" customFormat="1" x14ac:dyDescent="0.2">
      <c r="A58" s="13"/>
      <c r="B58" s="43"/>
      <c r="C58" s="43"/>
      <c r="D58" s="48"/>
      <c r="E58" s="48"/>
      <c r="F58" s="48"/>
      <c r="G58" s="14"/>
      <c r="H58" s="44"/>
      <c r="I58" s="44"/>
      <c r="J58" s="44"/>
      <c r="K58" s="47"/>
      <c r="L58" s="47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20">
        <f t="shared" si="4"/>
        <v>0</v>
      </c>
      <c r="AF58" s="46"/>
      <c r="AG58" s="29"/>
      <c r="AH58" s="29"/>
      <c r="AI58" s="29"/>
      <c r="AJ58" s="29"/>
      <c r="AK58" s="23">
        <f t="shared" si="9"/>
        <v>0</v>
      </c>
      <c r="AL58" s="24"/>
      <c r="AM58" s="25">
        <f t="shared" si="7"/>
        <v>0</v>
      </c>
      <c r="AN58" s="26"/>
      <c r="AS58" s="26"/>
      <c r="AT58" s="28"/>
      <c r="AU58" s="28"/>
    </row>
    <row r="59" spans="1:47" s="27" customFormat="1" ht="13.5" thickBot="1" x14ac:dyDescent="0.25">
      <c r="A59" s="13"/>
      <c r="B59" s="43"/>
      <c r="C59" s="43"/>
      <c r="D59" s="48"/>
      <c r="E59" s="48"/>
      <c r="F59" s="48"/>
      <c r="G59" s="32"/>
      <c r="H59" s="34"/>
      <c r="I59" s="34"/>
      <c r="J59" s="34"/>
      <c r="K59" s="35"/>
      <c r="L59" s="35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20">
        <f>SUM(M59:AD59)</f>
        <v>0</v>
      </c>
      <c r="AF59" s="52"/>
      <c r="AG59" s="39"/>
      <c r="AH59" s="39"/>
      <c r="AI59" s="39"/>
      <c r="AJ59" s="39"/>
      <c r="AK59" s="40">
        <f t="shared" si="2"/>
        <v>0</v>
      </c>
      <c r="AL59" s="24"/>
      <c r="AM59" s="25">
        <f t="shared" si="7"/>
        <v>0</v>
      </c>
      <c r="AN59" s="26"/>
      <c r="AS59" s="26"/>
      <c r="AT59" s="28"/>
      <c r="AU59" s="28"/>
    </row>
    <row r="60" spans="1:47" s="27" customFormat="1" ht="13.5" thickBot="1" x14ac:dyDescent="0.25">
      <c r="A60" s="79" t="s">
        <v>151</v>
      </c>
      <c r="B60" s="80"/>
      <c r="C60" s="80"/>
      <c r="D60" s="80"/>
      <c r="E60" s="80"/>
      <c r="F60" s="80"/>
      <c r="G60" s="81"/>
      <c r="H60" s="53">
        <f t="shared" ref="H60:AK60" si="13">SUM(H7:H59)</f>
        <v>86906.209999999992</v>
      </c>
      <c r="I60" s="53">
        <f t="shared" si="13"/>
        <v>277.50999999999993</v>
      </c>
      <c r="J60" s="53">
        <f t="shared" si="13"/>
        <v>87183.72</v>
      </c>
      <c r="K60" s="54">
        <f t="shared" si="13"/>
        <v>87255.78</v>
      </c>
      <c r="L60" s="54">
        <f t="shared" si="13"/>
        <v>74031.796000000017</v>
      </c>
      <c r="M60" s="56">
        <f t="shared" si="13"/>
        <v>44652.83</v>
      </c>
      <c r="N60" s="56">
        <f t="shared" si="13"/>
        <v>7879.9199999999992</v>
      </c>
      <c r="O60" s="56">
        <f t="shared" si="13"/>
        <v>7548.2999999999993</v>
      </c>
      <c r="P60" s="56">
        <f t="shared" si="13"/>
        <v>1332.0599999999997</v>
      </c>
      <c r="Q60" s="56">
        <f t="shared" si="13"/>
        <v>1075.8800000000001</v>
      </c>
      <c r="R60" s="56">
        <f t="shared" si="13"/>
        <v>189.86</v>
      </c>
      <c r="S60" s="56">
        <f t="shared" si="13"/>
        <v>0</v>
      </c>
      <c r="T60" s="56">
        <f t="shared" si="13"/>
        <v>0</v>
      </c>
      <c r="U60" s="56">
        <f t="shared" si="13"/>
        <v>1598.3300000000002</v>
      </c>
      <c r="V60" s="56">
        <f t="shared" si="13"/>
        <v>282.05</v>
      </c>
      <c r="W60" s="56">
        <f t="shared" si="13"/>
        <v>10073.549999999997</v>
      </c>
      <c r="X60" s="56">
        <f t="shared" si="13"/>
        <v>1777.6599999999999</v>
      </c>
      <c r="Y60" s="56">
        <f t="shared" si="13"/>
        <v>0</v>
      </c>
      <c r="Z60" s="56">
        <f t="shared" si="13"/>
        <v>0</v>
      </c>
      <c r="AA60" s="56">
        <f t="shared" si="13"/>
        <v>9910.5759999999991</v>
      </c>
      <c r="AB60" s="56">
        <f t="shared" si="13"/>
        <v>1748.9240000000002</v>
      </c>
      <c r="AC60" s="56">
        <f t="shared" si="13"/>
        <v>117.63999999999999</v>
      </c>
      <c r="AD60" s="56">
        <f t="shared" si="13"/>
        <v>20.76</v>
      </c>
      <c r="AE60" s="55">
        <f t="shared" si="13"/>
        <v>88208.34</v>
      </c>
      <c r="AF60" s="57">
        <f t="shared" si="13"/>
        <v>0</v>
      </c>
      <c r="AG60" s="58">
        <f t="shared" si="13"/>
        <v>15990.279999999997</v>
      </c>
      <c r="AH60" s="58">
        <f t="shared" si="13"/>
        <v>62678.850000000006</v>
      </c>
      <c r="AI60" s="58">
        <f t="shared" si="13"/>
        <v>1880.3799999999999</v>
      </c>
      <c r="AJ60" s="58">
        <f t="shared" si="13"/>
        <v>6585.7899999999991</v>
      </c>
      <c r="AK60" s="59">
        <f t="shared" si="13"/>
        <v>87135.299999999988</v>
      </c>
      <c r="AL60" s="24"/>
      <c r="AM60" s="25">
        <f t="shared" si="7"/>
        <v>-1024.6199999999953</v>
      </c>
      <c r="AN60" s="26"/>
      <c r="AS60" s="26"/>
      <c r="AT60" s="28"/>
      <c r="AU60" s="28"/>
    </row>
    <row r="61" spans="1:47" s="27" customFormat="1" x14ac:dyDescent="0.2">
      <c r="A61" s="60"/>
      <c r="B61" s="61"/>
      <c r="C61" s="61"/>
      <c r="D61" s="62"/>
      <c r="E61" s="62"/>
      <c r="F61" s="62"/>
      <c r="G61" s="61"/>
      <c r="H61" s="63"/>
      <c r="I61" s="63"/>
      <c r="J61" s="63"/>
      <c r="K61" s="64"/>
      <c r="L61" s="64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5"/>
      <c r="AF61" s="67"/>
      <c r="AG61" s="68"/>
      <c r="AH61" s="68"/>
      <c r="AI61" s="68"/>
      <c r="AJ61" s="68"/>
      <c r="AK61" s="69"/>
      <c r="AL61" s="24"/>
      <c r="AM61" s="25"/>
      <c r="AN61" s="26"/>
      <c r="AS61" s="26"/>
      <c r="AT61" s="28"/>
      <c r="AU61" s="28"/>
    </row>
    <row r="62" spans="1:47" x14ac:dyDescent="0.2">
      <c r="K62" s="71"/>
      <c r="L62" s="72"/>
    </row>
    <row r="63" spans="1:47" x14ac:dyDescent="0.2">
      <c r="K63" s="71"/>
      <c r="L63" s="5"/>
    </row>
    <row r="64" spans="1:47" x14ac:dyDescent="0.2">
      <c r="K64" s="71"/>
      <c r="L64" s="5"/>
    </row>
    <row r="65" spans="11:27" x14ac:dyDescent="0.2">
      <c r="K65" s="71"/>
      <c r="L65" s="5"/>
      <c r="N65" s="70"/>
      <c r="S65" s="70"/>
      <c r="T65" s="70"/>
      <c r="V65" s="70"/>
      <c r="X65" s="70"/>
      <c r="Y65" s="70"/>
      <c r="Z65" s="70"/>
      <c r="AA65" s="70"/>
    </row>
    <row r="67" spans="11:27" x14ac:dyDescent="0.2">
      <c r="M67" s="70"/>
      <c r="N67" s="70"/>
      <c r="O67" s="70"/>
      <c r="P67" s="70"/>
      <c r="Q67" s="70"/>
      <c r="R67" s="70"/>
      <c r="S67" s="70"/>
    </row>
  </sheetData>
  <mergeCells count="21">
    <mergeCell ref="B3:B6"/>
    <mergeCell ref="C3:C6"/>
    <mergeCell ref="D3:D6"/>
    <mergeCell ref="E3:E6"/>
    <mergeCell ref="F3:F6"/>
    <mergeCell ref="AH3:AH6"/>
    <mergeCell ref="AI3:AI6"/>
    <mergeCell ref="AJ3:AJ6"/>
    <mergeCell ref="AK3:AK6"/>
    <mergeCell ref="A60:G60"/>
    <mergeCell ref="M3:AD5"/>
    <mergeCell ref="AE3:AE6"/>
    <mergeCell ref="AF3:AF6"/>
    <mergeCell ref="AG3:AG6"/>
    <mergeCell ref="G3:G6"/>
    <mergeCell ref="H3:H6"/>
    <mergeCell ref="I3:I6"/>
    <mergeCell ref="J3:J6"/>
    <mergeCell ref="K3:K6"/>
    <mergeCell ref="L3:L6"/>
    <mergeCell ref="A3:A6"/>
  </mergeCells>
  <pageMargins left="0.23622047244094491" right="0.23622047244094491" top="0.74803149606299213" bottom="0.74803149606299213" header="0.31496062992125984" footer="0.31496062992125984"/>
  <pageSetup paperSize="9" scale="69" fitToWidth="2" orientation="landscape" r:id="rId1"/>
  <headerFooter>
    <oddFooter>Strona &amp;P z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Razem PLN</vt:lpstr>
      <vt:lpstr>'Razem PLN'!Tytuły_wydruku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 Agnieszka</dc:creator>
  <cp:lastModifiedBy>Jarosz Wojciech</cp:lastModifiedBy>
  <dcterms:created xsi:type="dcterms:W3CDTF">2022-06-15T09:37:42Z</dcterms:created>
  <dcterms:modified xsi:type="dcterms:W3CDTF">2022-07-07T10:54:38Z</dcterms:modified>
</cp:coreProperties>
</file>