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autoCompressPictures="0"/>
  <mc:AlternateContent xmlns:mc="http://schemas.openxmlformats.org/markup-compatibility/2006">
    <mc:Choice Requires="x15">
      <x15ac:absPath xmlns:x15ac="http://schemas.microsoft.com/office/spreadsheetml/2010/11/ac" url="D:\BIURO\8. URBACT\1. DOKUMENTY BUDŻETOWE\"/>
    </mc:Choice>
  </mc:AlternateContent>
  <xr:revisionPtr revIDLastSave="0" documentId="13_ncr:1_{7D3A4F6E-E056-4E69-A177-8546D7892109}" xr6:coauthVersionLast="36" xr6:coauthVersionMax="36" xr10:uidLastSave="{00000000-0000-0000-0000-000000000000}"/>
  <bookViews>
    <workbookView xWindow="0" yWindow="0" windowWidth="28800" windowHeight="12435" tabRatio="500" activeTab="3" xr2:uid="{00000000-000D-0000-FFFF-FFFF00000000}"/>
  </bookViews>
  <sheets>
    <sheet name="TOTAL BUDGET" sheetId="1" r:id="rId1"/>
    <sheet name="PP1" sheetId="3" r:id="rId2"/>
    <sheet name="Zbiorczy" sheetId="8" r:id="rId3"/>
    <sheet name="Budżet " sheetId="9" r:id="rId4"/>
    <sheet name="Arkusz1" sheetId="12" r:id="rId5"/>
    <sheet name="Koszty I etap" sheetId="10" r:id="rId6"/>
    <sheet name="Koszty II etap" sheetId="11" r:id="rId7"/>
  </sheets>
  <calcPr calcId="191029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0" roundtripDataSignature="AMtx7mhr0HGfO+F0wEntzRtYTxRErjmRnQ=="/>
    </ext>
  </extLst>
</workbook>
</file>

<file path=xl/calcChain.xml><?xml version="1.0" encoding="utf-8"?>
<calcChain xmlns="http://schemas.openxmlformats.org/spreadsheetml/2006/main">
  <c r="S13" i="9" l="1"/>
  <c r="S12" i="9"/>
  <c r="S23" i="9"/>
  <c r="S22" i="9"/>
  <c r="S37" i="9" l="1"/>
  <c r="S36" i="9"/>
  <c r="N31" i="9"/>
  <c r="N28" i="9"/>
  <c r="N18" i="9"/>
  <c r="M30" i="9" l="1"/>
  <c r="S30" i="9" s="1"/>
  <c r="M29" i="9"/>
  <c r="S29" i="9" s="1"/>
  <c r="M17" i="9"/>
  <c r="S17" i="9" s="1"/>
  <c r="M16" i="9"/>
  <c r="S16" i="9" s="1"/>
  <c r="M15" i="9"/>
  <c r="S15" i="9" s="1"/>
  <c r="M14" i="9"/>
  <c r="S14" i="9" s="1"/>
  <c r="M13" i="9"/>
  <c r="M12" i="9"/>
  <c r="K11" i="9"/>
  <c r="K8" i="9"/>
  <c r="I33" i="9"/>
  <c r="I32" i="9"/>
  <c r="I23" i="9"/>
  <c r="I24" i="9"/>
  <c r="I25" i="9"/>
  <c r="I26" i="9"/>
  <c r="I35" i="9" s="1"/>
  <c r="I27" i="9"/>
  <c r="I22" i="9"/>
  <c r="I20" i="9"/>
  <c r="I19" i="9"/>
  <c r="I17" i="9"/>
  <c r="I16" i="9"/>
  <c r="I13" i="9"/>
  <c r="I12" i="9"/>
  <c r="I10" i="9"/>
  <c r="I9" i="9"/>
  <c r="I11" i="9" s="1"/>
  <c r="I7" i="9"/>
  <c r="I6" i="9"/>
  <c r="I5" i="9"/>
  <c r="I4" i="9"/>
  <c r="I3" i="9"/>
  <c r="I2" i="9"/>
  <c r="S18" i="9" l="1"/>
  <c r="S31" i="9"/>
  <c r="I28" i="9"/>
  <c r="I18" i="9"/>
  <c r="I34" i="9"/>
  <c r="I21" i="9"/>
  <c r="I8" i="9"/>
  <c r="I38" i="9" s="1"/>
  <c r="H28" i="9" l="1"/>
  <c r="H35" i="9"/>
  <c r="H34" i="9"/>
  <c r="H21" i="9"/>
  <c r="H18" i="9"/>
  <c r="H11" i="9"/>
  <c r="H8" i="9"/>
  <c r="H38" i="9" l="1"/>
  <c r="J18" i="9"/>
  <c r="K35" i="9"/>
  <c r="J35" i="9"/>
  <c r="G35" i="9"/>
  <c r="F35" i="9"/>
  <c r="E35" i="9"/>
  <c r="J28" i="9"/>
  <c r="G28" i="9"/>
  <c r="F28" i="9"/>
  <c r="E28" i="9"/>
  <c r="F21" i="9"/>
  <c r="E21" i="9"/>
  <c r="K34" i="9"/>
  <c r="J34" i="9"/>
  <c r="G34" i="9"/>
  <c r="F34" i="9"/>
  <c r="E34" i="9"/>
  <c r="K31" i="9"/>
  <c r="J21" i="9"/>
  <c r="G21" i="9"/>
  <c r="F34" i="8"/>
  <c r="G18" i="9"/>
  <c r="G11" i="9"/>
  <c r="G8" i="9"/>
  <c r="M8" i="9"/>
  <c r="K28" i="9"/>
  <c r="M11" i="9"/>
  <c r="K18" i="9"/>
  <c r="F18" i="9"/>
  <c r="E18" i="9"/>
  <c r="J11" i="9"/>
  <c r="G38" i="9" l="1"/>
  <c r="M31" i="9"/>
  <c r="K38" i="9"/>
  <c r="M24" i="11" l="1"/>
  <c r="L24" i="11"/>
  <c r="R38" i="10"/>
  <c r="Q38" i="10"/>
  <c r="P38" i="10"/>
  <c r="O38" i="10"/>
  <c r="N38" i="10"/>
  <c r="M38" i="10"/>
  <c r="L38" i="10"/>
  <c r="K38" i="10"/>
  <c r="J38" i="10"/>
  <c r="I38" i="10"/>
  <c r="C32" i="10"/>
  <c r="C27" i="10"/>
  <c r="C16" i="10"/>
  <c r="C5" i="10"/>
  <c r="M19" i="9" l="1"/>
  <c r="S19" i="9" s="1"/>
  <c r="M20" i="9"/>
  <c r="S20" i="9" s="1"/>
  <c r="M22" i="9"/>
  <c r="M23" i="9"/>
  <c r="M24" i="9"/>
  <c r="S24" i="9" s="1"/>
  <c r="M25" i="9"/>
  <c r="S25" i="9" s="1"/>
  <c r="M26" i="9"/>
  <c r="S26" i="9" s="1"/>
  <c r="M27" i="9"/>
  <c r="S27" i="9" s="1"/>
  <c r="M32" i="9"/>
  <c r="S32" i="9" s="1"/>
  <c r="S34" i="9" s="1"/>
  <c r="M33" i="9"/>
  <c r="S33" i="9" s="1"/>
  <c r="S28" i="9" l="1"/>
  <c r="S21" i="9"/>
  <c r="M34" i="9"/>
  <c r="M35" i="9"/>
  <c r="M28" i="9"/>
  <c r="M18" i="9"/>
  <c r="S35" i="9" l="1"/>
  <c r="M38" i="9"/>
  <c r="J8" i="9"/>
  <c r="J38" i="9" s="1"/>
  <c r="D68" i="3" l="1"/>
  <c r="D103" i="3" l="1"/>
  <c r="D49" i="3" l="1"/>
  <c r="D50" i="3" s="1"/>
  <c r="E49" i="3"/>
  <c r="E50" i="3" s="1"/>
  <c r="D53" i="3"/>
  <c r="D54" i="3" s="1"/>
  <c r="E53" i="3"/>
  <c r="E54" i="3" s="1"/>
  <c r="D55" i="3"/>
  <c r="E55" i="3"/>
  <c r="D56" i="3"/>
  <c r="E56" i="3"/>
  <c r="D57" i="3"/>
  <c r="E57" i="3"/>
  <c r="D58" i="3"/>
  <c r="E58" i="3"/>
  <c r="D59" i="3"/>
  <c r="F59" i="3" s="1"/>
  <c r="E59" i="3"/>
  <c r="F61" i="3"/>
  <c r="C62" i="3"/>
  <c r="D62" i="3"/>
  <c r="E62" i="3"/>
  <c r="E95" i="3"/>
  <c r="E94" i="3"/>
  <c r="E93" i="3"/>
  <c r="E92" i="3"/>
  <c r="E91" i="3"/>
  <c r="D94" i="3"/>
  <c r="D93" i="3"/>
  <c r="D92" i="3"/>
  <c r="D91" i="3"/>
  <c r="E86" i="3"/>
  <c r="D86" i="3"/>
  <c r="E68" i="3"/>
  <c r="E60" i="3" l="1"/>
  <c r="F58" i="3"/>
  <c r="F57" i="3"/>
  <c r="F56" i="3"/>
  <c r="F62" i="3"/>
  <c r="F55" i="3"/>
  <c r="F54" i="3"/>
  <c r="F50" i="3"/>
  <c r="F53" i="3"/>
  <c r="F49" i="3"/>
  <c r="D60" i="3"/>
  <c r="D102" i="3"/>
  <c r="E76" i="3"/>
  <c r="E77" i="3"/>
  <c r="E73" i="3"/>
  <c r="E74" i="3"/>
  <c r="E70" i="3"/>
  <c r="D76" i="3"/>
  <c r="D77" i="3"/>
  <c r="D73" i="3"/>
  <c r="D74" i="3"/>
  <c r="D70" i="3"/>
  <c r="D71" i="3"/>
  <c r="C77" i="3"/>
  <c r="C76" i="3"/>
  <c r="C74" i="3"/>
  <c r="C73" i="3"/>
  <c r="C70" i="3"/>
  <c r="D79" i="3" l="1"/>
  <c r="F60" i="3"/>
  <c r="D78" i="3"/>
  <c r="E78" i="3"/>
  <c r="C78" i="3"/>
  <c r="E104" i="3" l="1"/>
  <c r="D104" i="3"/>
  <c r="C104" i="3"/>
  <c r="D95" i="3" l="1"/>
  <c r="C105" i="3"/>
  <c r="E105" i="3"/>
  <c r="D105" i="3"/>
  <c r="E97" i="3" l="1"/>
  <c r="E96" i="3"/>
  <c r="E101" i="3"/>
  <c r="E100" i="3"/>
  <c r="D88" i="3"/>
  <c r="D87" i="3"/>
  <c r="D90" i="3" s="1"/>
  <c r="E88" i="3"/>
  <c r="E87" i="3"/>
  <c r="E79" i="3"/>
  <c r="E90" i="3"/>
  <c r="E103" i="3"/>
  <c r="D89" i="3" l="1"/>
  <c r="E102" i="3"/>
  <c r="E89" i="3"/>
  <c r="F42" i="3"/>
  <c r="F43" i="3" s="1"/>
  <c r="F28" i="3"/>
  <c r="F29" i="3" s="1"/>
  <c r="D31" i="3"/>
  <c r="E31" i="3"/>
  <c r="F33" i="3"/>
  <c r="F34" i="3" s="1"/>
  <c r="F36" i="3"/>
  <c r="F37" i="3"/>
  <c r="F38" i="3"/>
  <c r="F39" i="3"/>
  <c r="F40" i="3"/>
  <c r="D29" i="3"/>
  <c r="C28" i="3"/>
  <c r="C10" i="3"/>
  <c r="C11" i="3" s="1"/>
  <c r="C33" i="3"/>
  <c r="C53" i="3" s="1"/>
  <c r="C54" i="3" s="1"/>
  <c r="C36" i="3"/>
  <c r="C91" i="3" s="1"/>
  <c r="C37" i="3"/>
  <c r="C38" i="3"/>
  <c r="C39" i="3"/>
  <c r="C40" i="3"/>
  <c r="E29" i="3"/>
  <c r="E34" i="3"/>
  <c r="E41" i="3"/>
  <c r="E43" i="3"/>
  <c r="D34" i="3"/>
  <c r="D41" i="3"/>
  <c r="C8" i="3"/>
  <c r="C29" i="3" s="1"/>
  <c r="C43" i="3"/>
  <c r="C13" i="3"/>
  <c r="C20" i="3"/>
  <c r="C22" i="3"/>
  <c r="D32" i="1"/>
  <c r="D35" i="1" s="1"/>
  <c r="E32" i="1"/>
  <c r="E35" i="1" s="1"/>
  <c r="E37" i="1" s="1"/>
  <c r="F33" i="1"/>
  <c r="D36" i="1"/>
  <c r="F36" i="1" s="1"/>
  <c r="E36" i="1"/>
  <c r="D38" i="1"/>
  <c r="E38" i="1"/>
  <c r="E39" i="1" s="1"/>
  <c r="D40" i="1"/>
  <c r="E40" i="1"/>
  <c r="D41" i="1"/>
  <c r="E41" i="1"/>
  <c r="D42" i="1"/>
  <c r="E42" i="1"/>
  <c r="D43" i="1"/>
  <c r="E43" i="1"/>
  <c r="D44" i="1"/>
  <c r="E44" i="1"/>
  <c r="D45" i="1"/>
  <c r="E45" i="1"/>
  <c r="D47" i="1"/>
  <c r="D48" i="1" s="1"/>
  <c r="E47" i="1"/>
  <c r="E34" i="1"/>
  <c r="C11" i="1"/>
  <c r="C14" i="1" s="1"/>
  <c r="C35" i="1" s="1"/>
  <c r="C12" i="1"/>
  <c r="C17" i="1"/>
  <c r="C38" i="1" s="1"/>
  <c r="C39" i="1" s="1"/>
  <c r="C19" i="1"/>
  <c r="C40" i="1" s="1"/>
  <c r="C20" i="1"/>
  <c r="C41" i="1" s="1"/>
  <c r="C21" i="1"/>
  <c r="C42" i="1" s="1"/>
  <c r="C22" i="1"/>
  <c r="C43" i="1" s="1"/>
  <c r="C23" i="1"/>
  <c r="C44" i="1" s="1"/>
  <c r="C24" i="1"/>
  <c r="C45" i="1" s="1"/>
  <c r="C26" i="1"/>
  <c r="C27" i="1" s="1"/>
  <c r="F35" i="1" l="1"/>
  <c r="F37" i="1" s="1"/>
  <c r="D37" i="1"/>
  <c r="C32" i="1"/>
  <c r="D34" i="1"/>
  <c r="F32" i="1"/>
  <c r="F34" i="1" s="1"/>
  <c r="C13" i="1"/>
  <c r="C34" i="1" s="1"/>
  <c r="C92" i="3"/>
  <c r="C56" i="3"/>
  <c r="C97" i="3"/>
  <c r="C55" i="3"/>
  <c r="E81" i="3"/>
  <c r="E51" i="3"/>
  <c r="E52" i="3" s="1"/>
  <c r="E63" i="3" s="1"/>
  <c r="C94" i="3"/>
  <c r="C58" i="3"/>
  <c r="D81" i="3"/>
  <c r="D82" i="3" s="1"/>
  <c r="D51" i="3"/>
  <c r="C95" i="3"/>
  <c r="C101" i="3" s="1"/>
  <c r="C59" i="3"/>
  <c r="C93" i="3"/>
  <c r="C57" i="3"/>
  <c r="C68" i="3"/>
  <c r="C49" i="3"/>
  <c r="C50" i="3" s="1"/>
  <c r="C79" i="3" s="1"/>
  <c r="C86" i="3"/>
  <c r="D83" i="3"/>
  <c r="G73" i="3" s="1"/>
  <c r="C90" i="3"/>
  <c r="F42" i="1"/>
  <c r="C31" i="3"/>
  <c r="C33" i="1"/>
  <c r="F47" i="1"/>
  <c r="F48" i="1" s="1"/>
  <c r="C47" i="1"/>
  <c r="C48" i="1" s="1"/>
  <c r="C23" i="3"/>
  <c r="C34" i="3"/>
  <c r="E48" i="1"/>
  <c r="E32" i="3"/>
  <c r="E44" i="3" s="1"/>
  <c r="F43" i="1"/>
  <c r="F41" i="1"/>
  <c r="C18" i="1"/>
  <c r="F38" i="1"/>
  <c r="F39" i="1" s="1"/>
  <c r="F44" i="1"/>
  <c r="C41" i="3"/>
  <c r="F45" i="1"/>
  <c r="D46" i="1"/>
  <c r="D39" i="1"/>
  <c r="C46" i="1"/>
  <c r="E46" i="1"/>
  <c r="F41" i="3"/>
  <c r="C15" i="1"/>
  <c r="F40" i="1"/>
  <c r="F31" i="3"/>
  <c r="C25" i="1"/>
  <c r="D32" i="3"/>
  <c r="D44" i="3" s="1"/>
  <c r="D85" i="3" l="1"/>
  <c r="D106" i="3" s="1"/>
  <c r="G71" i="3"/>
  <c r="C96" i="3"/>
  <c r="D52" i="3"/>
  <c r="F51" i="3"/>
  <c r="C81" i="3"/>
  <c r="C51" i="3"/>
  <c r="C52" i="3" s="1"/>
  <c r="C85" i="3" s="1"/>
  <c r="C100" i="3"/>
  <c r="C87" i="3"/>
  <c r="C60" i="3"/>
  <c r="C103" i="3" s="1"/>
  <c r="C88" i="3"/>
  <c r="D84" i="3"/>
  <c r="E83" i="3"/>
  <c r="E82" i="3"/>
  <c r="E85" i="3"/>
  <c r="E106" i="3" s="1"/>
  <c r="C32" i="3"/>
  <c r="C44" i="3" s="1"/>
  <c r="F46" i="1"/>
  <c r="F49" i="1" s="1"/>
  <c r="D49" i="1"/>
  <c r="E49" i="1"/>
  <c r="C36" i="1"/>
  <c r="C37" i="1" s="1"/>
  <c r="C49" i="1" s="1"/>
  <c r="C16" i="1"/>
  <c r="C28" i="1" s="1"/>
  <c r="F32" i="3"/>
  <c r="F44" i="3" s="1"/>
  <c r="C102" i="3" l="1"/>
  <c r="H71" i="3"/>
  <c r="I71" i="3" s="1"/>
  <c r="H73" i="3"/>
  <c r="I73" i="3" s="1"/>
  <c r="C63" i="3"/>
  <c r="C89" i="3"/>
  <c r="F52" i="3"/>
  <c r="D63" i="3"/>
  <c r="F63" i="3" s="1"/>
  <c r="E84" i="3"/>
  <c r="C83" i="3"/>
  <c r="F73" i="3" s="1"/>
  <c r="C82" i="3"/>
  <c r="F71" i="3" s="1"/>
  <c r="I75" i="3" l="1"/>
  <c r="C84" i="3"/>
  <c r="C10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Marion Cugnet</author>
  </authors>
  <commentList>
    <comment ref="B38" authorId="0" shapeId="0" xr:uid="{00000000-0006-0000-0000-000001000000}">
      <text>
        <r>
          <rPr>
            <b/>
            <sz val="9"/>
            <color indexed="81"/>
            <rFont val="Calibri"/>
            <family val="2"/>
            <charset val="238"/>
          </rPr>
          <t>Marion Cugnet:</t>
        </r>
        <r>
          <rPr>
            <sz val="9"/>
            <color indexed="81"/>
            <rFont val="Calibri"/>
            <family val="2"/>
            <charset val="238"/>
          </rPr>
          <t xml:space="preserve">
Travel and accommodation costs: 
2021-
Project Partner
Transnational meeting 1 + Bootcamp
€600 (travel) + [€150 (accommodation + expenses) x 3 days] x 2 persons = €2,100
Same for expert travel costs but x1 person
2022 -
Project Partner
3 x transnational meetings
€600 (travel) + [€150 (accommodation + expenses) x 2 days] x 2 persons x 3 meetings = €5,400
1 final event
€600 (travel) + [€150 (accommodation + expenses) x 2 days] x 2 persons = €1,800
1 shadow visit
€600 + [€150 (accommodation + expenses) x 5 days] x 1 person = €1,350
TOTAL  Project Partner = €10,650
Same for expert x but x 1 person
TOTAL Expert travel costs = €6,000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Jarosz Wojciech</author>
  </authors>
  <commentList>
    <comment ref="D3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Jarosz Wojciech:
</t>
        </r>
        <r>
          <rPr>
            <sz val="9"/>
            <color indexed="81"/>
            <rFont val="Tahoma"/>
            <family val="2"/>
            <charset val="238"/>
          </rPr>
          <t xml:space="preserve">
2021 
Project partner
Transnational  meeting + Bootcamp / (2 person from each city) and additionally one expert – 3 days
€600 (travel) + [€200 (accommodation + expenses) x 3 days] x 2 persons = €2400
Same for expert travel costs but x1 person  - €1200
2022
3 x Transnational  meeting / (2 person from each city) and additionally one expert – 3 days
€600 (travel) + [€200 (accommodation + expenses) x 3 days] x 2 persons x 3 meetings = €7200
Same for expert travel costs but x1 person  - €3600
1 x final event / (2 person from each city)
€600 (travel) + [€200 (accommodation + expenses) x 3 days] x 2 persons = €2400
Same for expert travel costs but x1 person  - €1200
1 x shadow vist – 1 person from each city for 5 days
€600 + [€200 (accommodation + expenses) x 5 days] x 1 person = €1600
Same for expert travel costs but x1 person  - €1600
TOTAL  Project Partner = €13600
TOTAL Expert travel costs = €7600
</t>
        </r>
      </text>
    </comment>
    <comment ref="D37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inlcuding min. 8 LDG meetings and events + 1 transnational meeting 
- part costs for partners covered from Rzeszów budgets. 
</t>
        </r>
      </text>
    </comment>
    <comment ref="E96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KWOTA NA ROK 2022 pomniejszona o 1 zł w związku z niezgodnościąś WPF o 1 zł  przy tworzeniu budżetu WPM na rok 2022. Wcześniej po zaokrągleniu budżetu kwota na WPF z 
W założeniach do WPF w projekcie 
237 350 zł
201 748 UE
35 603 BUDŻET 
Przy zsumowaniu paragrafów 
237 35</t>
        </r>
        <r>
          <rPr>
            <b/>
            <sz val="9"/>
            <color indexed="81"/>
            <rFont val="Tahoma"/>
            <family val="2"/>
            <charset val="238"/>
          </rPr>
          <t>1</t>
        </r>
        <r>
          <rPr>
            <sz val="9"/>
            <color indexed="81"/>
            <rFont val="Tahoma"/>
            <family val="2"/>
            <charset val="238"/>
          </rPr>
          <t xml:space="preserve"> zł
201 748 UE
35 603 BUDŻET 
kwestia zaogrąglania końcówek 
dla zgodności kwota 4177 zmniejszone zostało z 8092 na 8091 w tablece przesłanej do JR w dniu 29.10.2021 / w sumie zamiast kwoty 201 748 daje 201 747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QQ Factory</author>
    <author>Jarosz Wojciech</author>
  </authors>
  <commentList>
    <comment ref="H10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- 20 na ubezpieczenia
</t>
        </r>
      </text>
    </comment>
    <comment ref="J10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- 20 na ubezpieczenia
</t>
        </r>
      </text>
    </comment>
    <comment ref="K1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71210
- 23 800 przesunięcia na usługi pozostałe
- 340 przesunięcia na ubezpieczenia
</t>
        </r>
      </text>
    </comment>
    <comment ref="H13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- 60 przesunięcia na ubezpieczenia
</t>
        </r>
      </text>
    </comment>
    <comment ref="J13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- 60 przesunięcia na ubezpieczenia
</t>
        </r>
      </text>
    </comment>
    <comment ref="K13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12 566
- 4200 przesunięcia na usługi pozostałe 
- 60 przesunięcia na  ubezpieczenia </t>
        </r>
      </text>
    </comment>
    <comment ref="H14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2520 bilety + 35 ubezpieczenie</t>
        </r>
      </text>
    </comment>
    <comment ref="J14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2520 bilety + 35 ubezpieczenie</t>
        </r>
      </text>
    </comment>
    <comment ref="K14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23 800 - 2520
</t>
        </r>
      </text>
    </comment>
    <comment ref="H15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445 bilety + 7 ubezpieczenie
</t>
        </r>
      </text>
    </comment>
    <comment ref="J15" authorId="0" shapeId="0" xr:uid="{00000000-0006-0000-0300-00000B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445 bilety + 7 ubezpieczenie
</t>
        </r>
      </text>
    </comment>
    <comment ref="K15" authorId="0" shapeId="0" xr:uid="{00000000-0006-0000-0300-00000C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4200 - 445
</t>
        </r>
      </text>
    </comment>
    <comment ref="H16" authorId="0" shapeId="0" xr:uid="{00000000-0006-0000-0300-00000D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
</t>
        </r>
      </text>
    </comment>
    <comment ref="J16" authorId="0" shapeId="0" xr:uid="{00000000-0006-0000-0300-00000E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
</t>
        </r>
      </text>
    </comment>
    <comment ref="H17" authorId="0" shapeId="0" xr:uid="{00000000-0006-0000-0300-00000F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</t>
        </r>
      </text>
    </comment>
    <comment ref="J17" authorId="0" shapeId="0" xr:uid="{00000000-0006-0000-0300-000010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</t>
        </r>
      </text>
    </comment>
    <comment ref="K22" authorId="0" shapeId="0" xr:uid="{00000000-0006-0000-0300-000011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- 1594 lunch networkingowy
</t>
        </r>
      </text>
    </comment>
    <comment ref="K23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QQ Factory:</t>
        </r>
        <r>
          <rPr>
            <sz val="9"/>
            <color indexed="81"/>
            <rFont val="Tahoma"/>
            <charset val="1"/>
          </rPr>
          <t xml:space="preserve">
- 281 lunch networkingowy
</t>
        </r>
      </text>
    </comment>
    <comment ref="J26" authorId="1" shapeId="0" xr:uid="{00000000-0006-0000-0300-000013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zwrot 2556
</t>
        </r>
      </text>
    </comment>
    <comment ref="K26" authorId="0" shapeId="0" xr:uid="{00000000-0006-0000-0300-000014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- 170 przesunięcia na ubezpieczenie
</t>
        </r>
      </text>
    </comment>
    <comment ref="J27" authorId="1" shapeId="0" xr:uid="{00000000-0006-0000-0300-000015000000}">
      <text>
        <r>
          <rPr>
            <b/>
            <sz val="9"/>
            <color indexed="81"/>
            <rFont val="Tahoma"/>
            <charset val="1"/>
          </rPr>
          <t>Jarosz Wojciech:</t>
        </r>
        <r>
          <rPr>
            <sz val="9"/>
            <color indexed="81"/>
            <rFont val="Tahoma"/>
            <charset val="1"/>
          </rPr>
          <t xml:space="preserve">
zwrot 451
</t>
        </r>
      </text>
    </comment>
    <comment ref="K27" authorId="0" shapeId="0" xr:uid="{00000000-0006-0000-0300-000016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-30 przesunięcia na ubezpieczenie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QQ Factory</author>
  </authors>
  <commentList>
    <comment ref="C14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- 20 na ubezpieczenia
</t>
        </r>
      </text>
    </comment>
    <comment ref="C17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- 60 przesunięcia na ubezpieczenia
</t>
        </r>
      </text>
    </comment>
    <comment ref="C18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2520 bilety + 35 ubezpieczenie</t>
        </r>
      </text>
    </comment>
    <comment ref="C19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445 bilety + 7 ubezpieczenie
</t>
        </r>
      </text>
    </comment>
    <comment ref="C20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
</t>
        </r>
      </text>
    </comment>
    <comment ref="C21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</t>
        </r>
      </text>
    </comment>
  </commentList>
</comments>
</file>

<file path=xl/sharedStrings.xml><?xml version="1.0" encoding="utf-8"?>
<sst xmlns="http://schemas.openxmlformats.org/spreadsheetml/2006/main" count="479" uniqueCount="242">
  <si>
    <r>
      <rPr>
        <b/>
        <sz val="18"/>
        <color rgb="FF403E3F"/>
        <rFont val="Tahoma"/>
        <family val="2"/>
        <charset val="238"/>
      </rPr>
      <t xml:space="preserve">Transfer Networks Second Wave
</t>
    </r>
    <r>
      <rPr>
        <b/>
        <sz val="12"/>
        <color rgb="FF403E3F"/>
        <rFont val="Tahoma"/>
        <family val="2"/>
        <charset val="238"/>
      </rPr>
      <t>Budget Tables</t>
    </r>
  </si>
  <si>
    <t>MAR 2021</t>
  </si>
  <si>
    <t>NETWORK NAME</t>
  </si>
  <si>
    <t>Tech Revolution 2.0</t>
  </si>
  <si>
    <r>
      <rPr>
        <b/>
        <sz val="11"/>
        <color rgb="FFF1863A"/>
        <rFont val="Arial"/>
        <family val="2"/>
        <charset val="238"/>
      </rPr>
      <t>INSTRUCTIONS</t>
    </r>
    <r>
      <rPr>
        <sz val="11"/>
        <color rgb="FF000000"/>
        <rFont val="Arial"/>
        <family val="2"/>
        <charset val="238"/>
      </rPr>
      <t xml:space="preserve">
</t>
    </r>
    <r>
      <rPr>
        <b/>
        <sz val="10"/>
        <color rgb="FF000000"/>
        <rFont val="Arial"/>
        <family val="2"/>
        <charset val="238"/>
      </rPr>
      <t xml:space="preserve">The first tab "TOTAL BUDGET" should be automatically calculated from the individual partner tabs and should be used to check the amounts are correct. </t>
    </r>
    <r>
      <rPr>
        <sz val="10"/>
        <color rgb="FF000000"/>
        <rFont val="Arial"/>
        <family val="2"/>
        <charset val="238"/>
      </rPr>
      <t xml:space="preserve">
Please use the indivual tabs to enter the data and rename them with your partners' names.</t>
    </r>
  </si>
  <si>
    <t>Total Network Budget - Proposal</t>
  </si>
  <si>
    <t>BUDGET CATEGORY</t>
  </si>
  <si>
    <t>BUDGET LINES</t>
  </si>
  <si>
    <t>BUDGET Proposal</t>
  </si>
  <si>
    <t>Staff costs</t>
  </si>
  <si>
    <t>Lead Partner Staff Costs</t>
  </si>
  <si>
    <t>Project Partner Staff Costs</t>
  </si>
  <si>
    <t>Total Staff Costs</t>
  </si>
  <si>
    <t>Office and Administration</t>
  </si>
  <si>
    <t>Lead Partner Office and Administration</t>
  </si>
  <si>
    <t>Project Partner Office and Administration</t>
  </si>
  <si>
    <t>Total Office and Administration</t>
  </si>
  <si>
    <t>Travel and Accommodation</t>
  </si>
  <si>
    <t>Staff Travel and Accommodation</t>
  </si>
  <si>
    <t>Total Travel and Accomodation</t>
  </si>
  <si>
    <t>External Expertise and Services</t>
  </si>
  <si>
    <t>Lead Partner External Expertise Project Coordination</t>
  </si>
  <si>
    <t>Project Partner External Expertise Project Coordination</t>
  </si>
  <si>
    <t>Expertise Meeting Organisation</t>
  </si>
  <si>
    <t>Expertise Communication</t>
  </si>
  <si>
    <t>Expert and other non-staff Travel</t>
  </si>
  <si>
    <t>Expertise First Level Control</t>
  </si>
  <si>
    <t>Total External Expertise and Services</t>
  </si>
  <si>
    <t>Equipment</t>
  </si>
  <si>
    <t>Total Equipment</t>
  </si>
  <si>
    <t>TOTAL</t>
  </si>
  <si>
    <t>Total Network Budget - Proposal per year</t>
  </si>
  <si>
    <t xml:space="preserve"> BUDGET Proposal TOTAL</t>
  </si>
  <si>
    <t>BUDGET Proposal 2021</t>
  </si>
  <si>
    <t xml:space="preserve"> BUDGET Proposal 2022</t>
  </si>
  <si>
    <t>Total</t>
  </si>
  <si>
    <t>BUDGET Proposal TOTAL</t>
  </si>
  <si>
    <t>BUDGET Proposal 2022</t>
  </si>
  <si>
    <t>Project Partner 1 Name</t>
  </si>
  <si>
    <t>PP Budget - Approved / Proposal</t>
  </si>
  <si>
    <t>PP Budget - Proposal per year</t>
  </si>
  <si>
    <t xml:space="preserve">City of Rzeszów </t>
  </si>
  <si>
    <t xml:space="preserve">KATEGORIA BUDZETU </t>
  </si>
  <si>
    <t>LINIE BUDŻETOWE</t>
  </si>
  <si>
    <t>SUMA</t>
  </si>
  <si>
    <t xml:space="preserve">Koszty personelu </t>
  </si>
  <si>
    <t>Koszty personelu partnera projektu</t>
  </si>
  <si>
    <t>SUMA KOSZTÓW PERSONELU</t>
  </si>
  <si>
    <t>koszty biurowe i administracyjne</t>
  </si>
  <si>
    <t xml:space="preserve">Koszty biurowe i administracyjne </t>
  </si>
  <si>
    <t>SUMA KOSZTÓW BIUROWYCH I ADM.</t>
  </si>
  <si>
    <t>Podróże i zakwaterowanie</t>
  </si>
  <si>
    <t>Podróże i zakwaterowanie personelu</t>
  </si>
  <si>
    <t xml:space="preserve">SUMA KOSZTÓW PODRÓŻY </t>
  </si>
  <si>
    <t xml:space="preserve">Zewnętrzne ekspertyzy i usługi </t>
  </si>
  <si>
    <t>Partner projektu Ekspertyza zewnętrzna Koordynacja projektu</t>
  </si>
  <si>
    <t>Organizacja spotkań eksperckich</t>
  </si>
  <si>
    <t xml:space="preserve">Komunikacja </t>
  </si>
  <si>
    <t xml:space="preserve">Podóże eksperta i innych osób niebędących personelem </t>
  </si>
  <si>
    <t xml:space="preserve">Kontrola pierwszego poziomu </t>
  </si>
  <si>
    <t>SUMA KOSZTÓW EKSPERTYZ ZEWNĘTRznych</t>
  </si>
  <si>
    <t>Wyposażenie</t>
  </si>
  <si>
    <t xml:space="preserve">SUMA  WYPOSAŻENIA </t>
  </si>
  <si>
    <t xml:space="preserve">EUR: </t>
  </si>
  <si>
    <t>TEST</t>
  </si>
  <si>
    <t>Partner projektu Ekspertyza zewnętrzna Koordynacja projektu - 4170</t>
  </si>
  <si>
    <t>Organizacja spotkań eksperckich - 4300</t>
  </si>
  <si>
    <t>Komunikacja - 4300</t>
  </si>
  <si>
    <t>Podóże eksperta i innych osób niebędących personelem - 4300</t>
  </si>
  <si>
    <t>Kontrola pierwszego poziomu - 4390</t>
  </si>
  <si>
    <t>SUMA KOSZTÓW EKSPERTYZ ZEWNĘTRZNYCH</t>
  </si>
  <si>
    <t>suma 7</t>
  </si>
  <si>
    <t>suma 7 2021</t>
  </si>
  <si>
    <t>suma 7 2022</t>
  </si>
  <si>
    <t>suma 9</t>
  </si>
  <si>
    <t>suma 9 2021</t>
  </si>
  <si>
    <t>suma 9 2022</t>
  </si>
  <si>
    <t>DATA WYDATKU</t>
  </si>
  <si>
    <t xml:space="preserve">KWOTA WYDATKU W WALUCIE </t>
  </si>
  <si>
    <t>WALUTA</t>
  </si>
  <si>
    <t>PLN</t>
  </si>
  <si>
    <t>INTERNATIONAL MEETING NOVSKA</t>
  </si>
  <si>
    <t xml:space="preserve">Numer Faktury </t>
  </si>
  <si>
    <t>Data faktury</t>
  </si>
  <si>
    <t xml:space="preserve">PLN </t>
  </si>
  <si>
    <t>721464405091KK</t>
  </si>
  <si>
    <t>Bilet BUS Rzeszów - Kraków Lotnisko Klaudia Kołcz</t>
  </si>
  <si>
    <t xml:space="preserve">Bilet BUS Rzeszów - Kraków Lotnisko Wojciech Jarosz </t>
  </si>
  <si>
    <t>elC20681218KK</t>
  </si>
  <si>
    <t>Bilet Kraków Główny - Rzeszów Klaudia Kołcz</t>
  </si>
  <si>
    <t>Bilet Kraków Główny - Rzeszów Wojciech Jarosz</t>
  </si>
  <si>
    <t xml:space="preserve">bilet Kraków Lotnisko - Centrum Wojciech Jarosz </t>
  </si>
  <si>
    <t>bilet Kraków Lotnisko - Centrum Klaudia Kołcz</t>
  </si>
  <si>
    <t>Bilet Manchester - Lotnisko  Klaudia Kołcz</t>
  </si>
  <si>
    <t>Bilet Manchester - Lotnisko  Wojciech Jarosz</t>
  </si>
  <si>
    <t xml:space="preserve">Bilety Treline Manchester - Barnsley - Mancherster Klaudia Kołcz, Wojciech Jarosz </t>
  </si>
  <si>
    <t>AYXC161063I16</t>
  </si>
  <si>
    <t xml:space="preserve">Hotel Barnsley  Wojciech Jarosz </t>
  </si>
  <si>
    <t xml:space="preserve">AYXC161064I16 </t>
  </si>
  <si>
    <t>Hotel Barnsley  Klaudia Kołcz</t>
  </si>
  <si>
    <t xml:space="preserve">Polisa ERGO Hestia  Wojciech Jarosz </t>
  </si>
  <si>
    <t>HP903013843343</t>
  </si>
  <si>
    <t xml:space="preserve">HP903013843348 </t>
  </si>
  <si>
    <t xml:space="preserve">Test COVID Barnsley Wx 2 - Wojciech Jarosz i Klaudia Kołcz </t>
  </si>
  <si>
    <t>Test COVID Klaudia Kołcz</t>
  </si>
  <si>
    <t xml:space="preserve">PL JAG-232-09-2021 </t>
  </si>
  <si>
    <t xml:space="preserve">Test COVID Wojciech Jarosz </t>
  </si>
  <si>
    <t xml:space="preserve">PL JAG-233-09-2021 </t>
  </si>
  <si>
    <t>ETRAVEL_Faktura__Nr_FVB2021-09-2066</t>
  </si>
  <si>
    <t>Przelot Kraków - Mancherster - Kraków Wojciech Jarosz, Klaudia Kołcz</t>
  </si>
  <si>
    <t>KICK OFF MEETING BARNSLEY</t>
  </si>
  <si>
    <t>Bilet Autobuis Miejski Klaudia Kołcz</t>
  </si>
  <si>
    <t xml:space="preserve">Kuna Chorwacka </t>
  </si>
  <si>
    <t xml:space="preserve">Bilet Autobuis Miejski Wojciech Jarosz </t>
  </si>
  <si>
    <t>Bus Zagrzeb - Novska - Zagrzeb - Klaudia Kołcz</t>
  </si>
  <si>
    <t>950-P2-1</t>
  </si>
  <si>
    <t>400.00</t>
  </si>
  <si>
    <t xml:space="preserve">Bus Zagrzeb - Novska - Zagrzeb - Wojciech Jarosz </t>
  </si>
  <si>
    <t>953-P2-1</t>
  </si>
  <si>
    <t>Faktura - Hotel Zagrzeb Klaudia Kołcz, Wojciech Jarosz</t>
  </si>
  <si>
    <t xml:space="preserve">1171-1-1 </t>
  </si>
  <si>
    <t>FVB2021-11-975</t>
  </si>
  <si>
    <t>Faktura za bilety lotnicze - Wojciech Jarosz, Klaudia Kołcz</t>
  </si>
  <si>
    <t>Faktura za ubezpieczenie Wojciech Jarosz, Klaudia Kołcz</t>
  </si>
  <si>
    <t>Nocleg Novska - Wojciech Jarosz</t>
  </si>
  <si>
    <t>2370.1.1</t>
  </si>
  <si>
    <t>2371.1.1</t>
  </si>
  <si>
    <t>Nocleg Novska - Klaudia Kołcz</t>
  </si>
  <si>
    <t xml:space="preserve">4 bilety z numerami </t>
  </si>
  <si>
    <t>BL1</t>
  </si>
  <si>
    <t>Przeniesienie z 2021</t>
  </si>
  <si>
    <t>paragrafy</t>
  </si>
  <si>
    <t>Nazwa paragrafu</t>
  </si>
  <si>
    <t>BL2</t>
  </si>
  <si>
    <t>BL3</t>
  </si>
  <si>
    <t>BL</t>
  </si>
  <si>
    <t>BL4</t>
  </si>
  <si>
    <t>BL5</t>
  </si>
  <si>
    <t>Zakup usług pozostałych 4300</t>
  </si>
  <si>
    <t>Komunikacja</t>
  </si>
  <si>
    <t xml:space="preserve">koszty biurowe i administracyjne </t>
  </si>
  <si>
    <t xml:space="preserve">Nazwa kategorii projektowej </t>
  </si>
  <si>
    <t>wynagrodzenia osobowe pracowników  4010</t>
  </si>
  <si>
    <t>składki na ubezpieczenie społeczne 4110</t>
  </si>
  <si>
    <t>skłądki na fundusz pracy 4120</t>
  </si>
  <si>
    <t>koszty biurowe i administracyjne 4210</t>
  </si>
  <si>
    <t>Podróże służbowe zagraniczne 4420</t>
  </si>
  <si>
    <t>Zakup usług obejmujących wykonanie ekspertyz, analiz i opinii 4390 </t>
  </si>
  <si>
    <t>POZOSTAŁO</t>
  </si>
  <si>
    <t>UE / 4018</t>
  </si>
  <si>
    <t>BU / 4019</t>
  </si>
  <si>
    <t>UE / 4118</t>
  </si>
  <si>
    <t>BU / 4119</t>
  </si>
  <si>
    <t>UE / 4128</t>
  </si>
  <si>
    <t>BU / 4129</t>
  </si>
  <si>
    <t>UE / 4218</t>
  </si>
  <si>
    <t>BU / 4219</t>
  </si>
  <si>
    <t>UE / 4428</t>
  </si>
  <si>
    <t>BU / 4429</t>
  </si>
  <si>
    <t>UE / 4178</t>
  </si>
  <si>
    <t>BU / 4179</t>
  </si>
  <si>
    <t>UE / 4308</t>
  </si>
  <si>
    <t>BU / 4309</t>
  </si>
  <si>
    <t>UE / 4398</t>
  </si>
  <si>
    <t>BU / 4399</t>
  </si>
  <si>
    <t>Wynagrodzenia bezosobowe 4170</t>
  </si>
  <si>
    <t>-</t>
  </si>
  <si>
    <t xml:space="preserve">Ubezpieczenie </t>
  </si>
  <si>
    <t>Bilety lotnicze Barnsley + Novska</t>
  </si>
  <si>
    <t>Bilety lotnicze Wilno x Team</t>
  </si>
  <si>
    <t>Bilety lotnicze Wilno x ULG</t>
  </si>
  <si>
    <t>Nr dowodu</t>
  </si>
  <si>
    <t>Data wystawienia</t>
  </si>
  <si>
    <t>Wartość dowodu</t>
  </si>
  <si>
    <t>Kwota PLN</t>
  </si>
  <si>
    <t xml:space="preserve">Było: </t>
  </si>
  <si>
    <t>Winno być:</t>
  </si>
  <si>
    <t>Dział 750 Rozdział 75095</t>
  </si>
  <si>
    <t>Polecenie wyjazdu służbowego
Delegacja zagraniczna
Nr 93/2021</t>
  </si>
  <si>
    <t>£</t>
  </si>
  <si>
    <t>elC120681095</t>
  </si>
  <si>
    <t>Dieta</t>
  </si>
  <si>
    <t>Ryczłt za dojazdy</t>
  </si>
  <si>
    <t>Polecenie wyjazdu służbowego
Delegacja zagraniczna
Nr 94/2021</t>
  </si>
  <si>
    <t>Faktura nr FVB2021/09/2066</t>
  </si>
  <si>
    <t>Polecenie wyjazdu służbowego
Delegacja zagraniczna
Nr 273/2021</t>
  </si>
  <si>
    <t>EUR</t>
  </si>
  <si>
    <t>Faktura nr FVB2021/11/975</t>
  </si>
  <si>
    <t>Polisa nr 1066369367</t>
  </si>
  <si>
    <t>Razem</t>
  </si>
  <si>
    <t>Lunch networkingowy w ramach spotkania ULG</t>
  </si>
  <si>
    <t>Faktura nr 9/03/2022</t>
  </si>
  <si>
    <t xml:space="preserve">Usługa Cateringowa </t>
  </si>
  <si>
    <t>Spotkanie międzynarodwe Alytus</t>
  </si>
  <si>
    <t>UE / 4438</t>
  </si>
  <si>
    <t>BU / 4439</t>
  </si>
  <si>
    <t>Różne opłaty i składki 4430</t>
  </si>
  <si>
    <t>Uwzględnic koszty kateringu</t>
  </si>
  <si>
    <t xml:space="preserve">Uwzględnić Koszty przelotów z pierwszej połowy </t>
  </si>
  <si>
    <t>Uwzględnić Koszty ubezpieczenia</t>
  </si>
  <si>
    <t xml:space="preserve">Zwrocić 20 na paragraf kosztów administracyjnych </t>
  </si>
  <si>
    <t>Przenieść jakąś kwotę na koszty ubezpieczenia</t>
  </si>
  <si>
    <t>400 / 200</t>
  </si>
  <si>
    <t xml:space="preserve">personel / experci </t>
  </si>
  <si>
    <t>sciągnąć z 4300 obu linii</t>
  </si>
  <si>
    <t>podsuma</t>
  </si>
  <si>
    <t>Wyrównanie</t>
  </si>
  <si>
    <t>Przesunięcie 05.2022</t>
  </si>
  <si>
    <t>Do realizacji 2022</t>
  </si>
  <si>
    <t>2022 na dzien 20.05.2022</t>
  </si>
  <si>
    <t>UE / 4439</t>
  </si>
  <si>
    <t>MunicipalityofRzeszow–RzeszowCityOffice</t>
  </si>
  <si>
    <t>Staffcosts</t>
  </si>
  <si>
    <t>ProjectPartnerStaffCosts</t>
  </si>
  <si>
    <t xml:space="preserve"> €  13,848.00 </t>
  </si>
  <si>
    <t>OfficeandAdministration</t>
  </si>
  <si>
    <t>ProjectPartnerOfficeandAdministration</t>
  </si>
  <si>
    <t xml:space="preserve"> €       415.44 </t>
  </si>
  <si>
    <t>TravelandAccommodation</t>
  </si>
  <si>
    <t>StaffTravelandAccommodation</t>
  </si>
  <si>
    <t xml:space="preserve"> €  17,600.00 </t>
  </si>
  <si>
    <t>ExternalExpertiseandServices</t>
  </si>
  <si>
    <t>ProjectPartnerExternalExpertiseProjectCoordination</t>
  </si>
  <si>
    <t xml:space="preserve">€  1,000.00 </t>
  </si>
  <si>
    <t xml:space="preserve"> €    2,000.00 </t>
  </si>
  <si>
    <t>ExpertiseMeetingOrganisation</t>
  </si>
  <si>
    <t xml:space="preserve">€  3,000.00 </t>
  </si>
  <si>
    <t xml:space="preserve"> €    5,000.00 </t>
  </si>
  <si>
    <t>ExpertiseCommunication</t>
  </si>
  <si>
    <t xml:space="preserve">€  2,100.00 </t>
  </si>
  <si>
    <t xml:space="preserve"> €    3,600.00 </t>
  </si>
  <si>
    <t>Expertandothernon-staffTravel</t>
  </si>
  <si>
    <t xml:space="preserve">€  1,200.00 </t>
  </si>
  <si>
    <t xml:space="preserve"> €    6,400.00 </t>
  </si>
  <si>
    <t>ExpertiseFirstLevelControl</t>
  </si>
  <si>
    <t xml:space="preserve"> €    1,000.00 </t>
  </si>
  <si>
    <t>\</t>
  </si>
  <si>
    <t>Delegacja LITWA</t>
  </si>
  <si>
    <t>Delegacja Finlandia</t>
  </si>
  <si>
    <t xml:space="preserve">Spotkanie Rzeszów </t>
  </si>
  <si>
    <t>Delegacja Bilbao</t>
  </si>
  <si>
    <t>Delegacja Barnsley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</si>
</sst>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zł&quot;;[Red]\-#,##0.00\ &quot;zł&quot;"/>
    <numFmt numFmtId="164" formatCode="[$-F800]dddd\,\ mmmm\ dd\,\ yyyy"/>
    <numFmt numFmtId="165" formatCode="_-* #,##0.00\ [$€-40C]_-;\-* #,##0.00\ [$€-40C]_-;_-* &quot;-&quot;??\ [$€-40C]_-;_-@"/>
    <numFmt numFmtId="166" formatCode="&quot; € &quot;#,##0.00\ ;&quot;-€ &quot;#,##0.00\ ;&quot; € -&quot;#\ ;@\ "/>
    <numFmt numFmtId="167" formatCode="#,##0.0000"/>
    <numFmt numFmtId="168" formatCode="#,##0\ &quot;zł&quot;"/>
    <numFmt numFmtId="169" formatCode="#,##0\ _z_ł"/>
  </numFmts>
  <fonts count="61" x14ac:knownFonts="1">
    <font>
      <sz val="11"/>
      <color rgb="FF000000"/>
      <name val="Calibri"/>
    </font>
    <font>
      <b/>
      <sz val="11"/>
      <color rgb="FF403E3F"/>
      <name val="Tahoma"/>
      <family val="2"/>
      <charset val="238"/>
    </font>
    <font>
      <sz val="11"/>
      <name val="Calibri"/>
      <family val="2"/>
      <charset val="238"/>
    </font>
    <font>
      <b/>
      <sz val="9"/>
      <color rgb="FF0B72B5"/>
      <name val="Tahoma"/>
      <family val="2"/>
      <charset val="238"/>
    </font>
    <font>
      <b/>
      <sz val="14"/>
      <color rgb="FF0B72B5"/>
      <name val="Century Gothic"/>
      <family val="2"/>
      <charset val="238"/>
    </font>
    <font>
      <sz val="11"/>
      <color rgb="FF000000"/>
      <name val="Arial"/>
      <family val="2"/>
      <charset val="238"/>
    </font>
    <font>
      <b/>
      <sz val="14"/>
      <color rgb="FF000000"/>
      <name val="Century Gothic"/>
      <family val="2"/>
      <charset val="238"/>
    </font>
    <font>
      <b/>
      <sz val="14"/>
      <color rgb="FF000000"/>
      <name val="Verdana"/>
      <family val="2"/>
      <charset val="238"/>
    </font>
    <font>
      <b/>
      <sz val="8"/>
      <color rgb="FF28A0BD"/>
      <name val="Verdana"/>
      <family val="2"/>
      <charset val="238"/>
    </font>
    <font>
      <b/>
      <sz val="8"/>
      <color theme="0"/>
      <name val="Verdana"/>
      <family val="2"/>
      <charset val="238"/>
    </font>
    <font>
      <b/>
      <sz val="8"/>
      <color rgb="FF333333"/>
      <name val="Verdana"/>
      <family val="2"/>
      <charset val="238"/>
    </font>
    <font>
      <sz val="8"/>
      <color rgb="FF333333"/>
      <name val="Verdana"/>
      <family val="2"/>
      <charset val="238"/>
    </font>
    <font>
      <b/>
      <sz val="14"/>
      <color theme="1"/>
      <name val="Century Gothic"/>
      <family val="2"/>
      <charset val="238"/>
    </font>
    <font>
      <strike/>
      <sz val="8"/>
      <color rgb="FF333333"/>
      <name val="Verdana"/>
      <family val="2"/>
      <charset val="238"/>
    </font>
    <font>
      <b/>
      <sz val="11"/>
      <color theme="1"/>
      <name val="Calibri"/>
      <family val="2"/>
      <charset val="238"/>
    </font>
    <font>
      <b/>
      <sz val="18"/>
      <color rgb="FF403E3F"/>
      <name val="Tahoma"/>
      <family val="2"/>
      <charset val="238"/>
    </font>
    <font>
      <b/>
      <sz val="12"/>
      <color rgb="FF403E3F"/>
      <name val="Tahoma"/>
      <family val="2"/>
      <charset val="238"/>
    </font>
    <font>
      <b/>
      <sz val="11"/>
      <color rgb="FFF1863A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9"/>
      <color indexed="81"/>
      <name val="Calibri"/>
      <family val="2"/>
      <charset val="238"/>
    </font>
    <font>
      <b/>
      <sz val="9"/>
      <color indexed="81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rgb="FF333333"/>
      <name val="Calibri"/>
      <family val="2"/>
      <charset val="238"/>
      <scheme val="minor"/>
    </font>
    <font>
      <b/>
      <sz val="12"/>
      <color theme="0"/>
      <name val="Verdana"/>
      <family val="2"/>
      <charset val="238"/>
    </font>
    <font>
      <sz val="12"/>
      <color theme="0"/>
      <name val="Calibri"/>
      <family val="2"/>
      <charset val="238"/>
    </font>
    <font>
      <b/>
      <sz val="12"/>
      <color theme="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theme="0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color rgb="FF000000"/>
      <name val="Verdana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33333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28"/>
      <color rgb="FF000000"/>
      <name val="Calibri"/>
      <family val="2"/>
      <charset val="238"/>
      <scheme val="minor"/>
    </font>
    <font>
      <sz val="28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color rgb="FF3C4043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9"/>
      <color theme="3"/>
      <name val="Calibri"/>
      <family val="2"/>
      <charset val="238"/>
      <scheme val="minor"/>
    </font>
    <font>
      <b/>
      <sz val="9"/>
      <color theme="3"/>
      <name val="Calibri"/>
      <family val="2"/>
      <charset val="238"/>
      <scheme val="minor"/>
    </font>
    <font>
      <sz val="9"/>
      <color rgb="FF00000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DBEFFD"/>
        <bgColor rgb="FFDBEFFD"/>
      </patternFill>
    </fill>
    <fill>
      <patternFill patternType="solid">
        <fgColor rgb="FFCCCCCC"/>
        <bgColor rgb="FFCCCCCC"/>
      </patternFill>
    </fill>
    <fill>
      <patternFill patternType="solid">
        <fgColor rgb="FF0B72B5"/>
        <bgColor rgb="FF0B72B5"/>
      </patternFill>
    </fill>
    <fill>
      <patternFill patternType="solid">
        <fgColor theme="0"/>
        <bgColor theme="0"/>
      </patternFill>
    </fill>
    <fill>
      <patternFill patternType="solid">
        <fgColor rgb="FFD7EEFD"/>
        <bgColor rgb="FFD7EEFD"/>
      </patternFill>
    </fill>
    <fill>
      <patternFill patternType="solid">
        <fgColor rgb="FFDDDDDD"/>
        <bgColor rgb="FFDDDDDD"/>
      </patternFill>
    </fill>
    <fill>
      <patternFill patternType="solid">
        <fgColor rgb="FF32B8C9"/>
        <bgColor rgb="FF32B8C9"/>
      </patternFill>
    </fill>
    <fill>
      <patternFill patternType="solid">
        <fgColor rgb="FFD7F1F5"/>
        <bgColor rgb="FFD7F1F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theme="0"/>
      </patternFill>
    </fill>
    <fill>
      <patternFill patternType="solid">
        <fgColor rgb="FF002060"/>
        <bgColor rgb="FFDDDDDD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theme="0"/>
      </patternFill>
    </fill>
    <fill>
      <patternFill patternType="solid">
        <fgColor rgb="FF00B0F0"/>
        <bgColor theme="0"/>
      </patternFill>
    </fill>
    <fill>
      <patternFill patternType="solid">
        <fgColor theme="8" tint="-0.249977111117893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rgb="FF0B72B5"/>
      </bottom>
      <diagonal/>
    </border>
    <border>
      <left style="medium">
        <color rgb="FF0B72B5"/>
      </left>
      <right/>
      <top style="medium">
        <color rgb="FF0B72B5"/>
      </top>
      <bottom style="medium">
        <color rgb="FF0B72B5"/>
      </bottom>
      <diagonal/>
    </border>
    <border>
      <left/>
      <right/>
      <top style="medium">
        <color rgb="FF0B72B5"/>
      </top>
      <bottom style="medium">
        <color rgb="FF0B72B5"/>
      </bottom>
      <diagonal/>
    </border>
    <border>
      <left/>
      <right style="medium">
        <color rgb="FF0B72B5"/>
      </right>
      <top style="medium">
        <color rgb="FF0B72B5"/>
      </top>
      <bottom style="medium">
        <color rgb="FF0B72B5"/>
      </bottom>
      <diagonal/>
    </border>
    <border>
      <left style="dotted">
        <color rgb="FFF1863A"/>
      </left>
      <right/>
      <top style="dotted">
        <color rgb="FFF1863A"/>
      </top>
      <bottom style="dotted">
        <color rgb="FFF1863A"/>
      </bottom>
      <diagonal/>
    </border>
    <border>
      <left/>
      <right/>
      <top style="dotted">
        <color rgb="FFF1863A"/>
      </top>
      <bottom style="dotted">
        <color rgb="FFF1863A"/>
      </bottom>
      <diagonal/>
    </border>
    <border>
      <left/>
      <right style="dotted">
        <color rgb="FFF1863A"/>
      </right>
      <top style="dotted">
        <color rgb="FFF1863A"/>
      </top>
      <bottom style="dotted">
        <color rgb="FFF1863A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0B72B5"/>
      </left>
      <right style="medium">
        <color rgb="FF0B72B5"/>
      </right>
      <top style="medium">
        <color rgb="FF0B72B5"/>
      </top>
      <bottom style="medium">
        <color rgb="FF0B72B5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4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wrapText="1"/>
    </xf>
    <xf numFmtId="0" fontId="0" fillId="0" borderId="1" xfId="0" applyFont="1" applyBorder="1"/>
    <xf numFmtId="164" fontId="3" fillId="0" borderId="0" xfId="0" quotePrefix="1" applyNumberFormat="1" applyFont="1"/>
    <xf numFmtId="0" fontId="4" fillId="0" borderId="0" xfId="0" applyFont="1"/>
    <xf numFmtId="0" fontId="6" fillId="0" borderId="8" xfId="0" applyFont="1" applyBorder="1"/>
    <xf numFmtId="0" fontId="7" fillId="0" borderId="8" xfId="0" applyFont="1" applyBorder="1"/>
    <xf numFmtId="0" fontId="7" fillId="0" borderId="0" xfId="0" applyFont="1"/>
    <xf numFmtId="0" fontId="8" fillId="3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left" vertical="center" wrapText="1"/>
    </xf>
    <xf numFmtId="165" fontId="11" fillId="6" borderId="10" xfId="0" applyNumberFormat="1" applyFont="1" applyFill="1" applyBorder="1" applyAlignment="1">
      <alignment horizontal="right" vertical="center"/>
    </xf>
    <xf numFmtId="0" fontId="10" fillId="7" borderId="14" xfId="0" applyFont="1" applyFill="1" applyBorder="1" applyAlignment="1">
      <alignment horizontal="right" vertical="center" wrapText="1"/>
    </xf>
    <xf numFmtId="166" fontId="11" fillId="7" borderId="9" xfId="0" applyNumberFormat="1" applyFont="1" applyFill="1" applyBorder="1" applyAlignment="1">
      <alignment vertical="center"/>
    </xf>
    <xf numFmtId="0" fontId="10" fillId="7" borderId="9" xfId="0" applyFont="1" applyFill="1" applyBorder="1" applyAlignment="1">
      <alignment horizontal="right" vertical="center" wrapText="1"/>
    </xf>
    <xf numFmtId="165" fontId="8" fillId="3" borderId="9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8" xfId="0" applyFont="1" applyBorder="1"/>
    <xf numFmtId="0" fontId="7" fillId="0" borderId="8" xfId="0" applyFont="1" applyBorder="1" applyAlignment="1">
      <alignment horizontal="center"/>
    </xf>
    <xf numFmtId="0" fontId="9" fillId="4" borderId="9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165" fontId="11" fillId="6" borderId="9" xfId="0" applyNumberFormat="1" applyFont="1" applyFill="1" applyBorder="1" applyAlignment="1">
      <alignment horizontal="right" vertical="center"/>
    </xf>
    <xf numFmtId="165" fontId="11" fillId="9" borderId="9" xfId="0" applyNumberFormat="1" applyFont="1" applyFill="1" applyBorder="1" applyAlignment="1">
      <alignment horizontal="right" vertical="center"/>
    </xf>
    <xf numFmtId="166" fontId="11" fillId="9" borderId="9" xfId="0" applyNumberFormat="1" applyFont="1" applyFill="1" applyBorder="1" applyAlignment="1">
      <alignment horizontal="right" vertical="center"/>
    </xf>
    <xf numFmtId="165" fontId="11" fillId="7" borderId="9" xfId="0" applyNumberFormat="1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12" fillId="0" borderId="0" xfId="0" applyFont="1"/>
    <xf numFmtId="0" fontId="13" fillId="5" borderId="9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4" fillId="0" borderId="0" xfId="0" applyFont="1"/>
    <xf numFmtId="165" fontId="11" fillId="0" borderId="9" xfId="0" applyNumberFormat="1" applyFont="1" applyBorder="1" applyAlignment="1">
      <alignment horizontal="right" vertical="top"/>
    </xf>
    <xf numFmtId="165" fontId="11" fillId="6" borderId="10" xfId="0" applyNumberFormat="1" applyFont="1" applyFill="1" applyBorder="1" applyAlignment="1">
      <alignment horizontal="right" vertical="top"/>
    </xf>
    <xf numFmtId="165" fontId="11" fillId="6" borderId="9" xfId="0" applyNumberFormat="1" applyFont="1" applyFill="1" applyBorder="1" applyAlignment="1">
      <alignment horizontal="right" vertical="top"/>
    </xf>
    <xf numFmtId="165" fontId="11" fillId="9" borderId="9" xfId="0" applyNumberFormat="1" applyFont="1" applyFill="1" applyBorder="1" applyAlignment="1">
      <alignment horizontal="right" vertical="top"/>
    </xf>
    <xf numFmtId="166" fontId="11" fillId="9" borderId="9" xfId="0" applyNumberFormat="1" applyFont="1" applyFill="1" applyBorder="1" applyAlignment="1">
      <alignment horizontal="right" vertical="top"/>
    </xf>
    <xf numFmtId="165" fontId="11" fillId="9" borderId="9" xfId="0" applyNumberFormat="1" applyFont="1" applyFill="1" applyBorder="1" applyAlignment="1">
      <alignment horizontal="right" vertical="top"/>
    </xf>
    <xf numFmtId="8" fontId="0" fillId="0" borderId="0" xfId="0" applyNumberFormat="1" applyFont="1" applyAlignment="1"/>
    <xf numFmtId="4" fontId="0" fillId="0" borderId="0" xfId="0" applyNumberFormat="1" applyFont="1" applyAlignment="1"/>
    <xf numFmtId="0" fontId="10" fillId="7" borderId="16" xfId="0" applyFont="1" applyFill="1" applyBorder="1" applyAlignment="1">
      <alignment horizontal="right" vertical="center" wrapText="1"/>
    </xf>
    <xf numFmtId="167" fontId="0" fillId="0" borderId="19" xfId="0" applyNumberFormat="1" applyFont="1" applyBorder="1" applyAlignment="1"/>
    <xf numFmtId="8" fontId="30" fillId="0" borderId="19" xfId="0" applyNumberFormat="1" applyFont="1" applyBorder="1" applyAlignment="1"/>
    <xf numFmtId="0" fontId="9" fillId="11" borderId="9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right" vertical="center" wrapText="1"/>
    </xf>
    <xf numFmtId="0" fontId="9" fillId="11" borderId="15" xfId="0" applyFont="1" applyFill="1" applyBorder="1" applyAlignment="1">
      <alignment horizontal="right" vertical="center" wrapText="1"/>
    </xf>
    <xf numFmtId="0" fontId="31" fillId="11" borderId="19" xfId="0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1" fillId="13" borderId="16" xfId="0" applyFont="1" applyFill="1" applyBorder="1" applyAlignment="1">
      <alignment horizontal="right" vertical="center" wrapText="1"/>
    </xf>
    <xf numFmtId="0" fontId="33" fillId="13" borderId="15" xfId="0" applyFont="1" applyFill="1" applyBorder="1" applyAlignment="1"/>
    <xf numFmtId="0" fontId="11" fillId="14" borderId="9" xfId="0" applyFont="1" applyFill="1" applyBorder="1" applyAlignment="1">
      <alignment horizontal="right" vertical="center" wrapText="1"/>
    </xf>
    <xf numFmtId="0" fontId="11" fillId="14" borderId="16" xfId="0" applyFont="1" applyFill="1" applyBorder="1" applyAlignment="1">
      <alignment horizontal="right" vertical="center" wrapText="1"/>
    </xf>
    <xf numFmtId="0" fontId="11" fillId="15" borderId="16" xfId="0" applyFont="1" applyFill="1" applyBorder="1" applyAlignment="1">
      <alignment horizontal="right" vertical="center" wrapText="1"/>
    </xf>
    <xf numFmtId="168" fontId="11" fillId="5" borderId="9" xfId="0" applyNumberFormat="1" applyFont="1" applyFill="1" applyBorder="1" applyAlignment="1">
      <alignment horizontal="right" vertical="center" wrapText="1"/>
    </xf>
    <xf numFmtId="168" fontId="10" fillId="7" borderId="16" xfId="0" applyNumberFormat="1" applyFont="1" applyFill="1" applyBorder="1" applyAlignment="1">
      <alignment horizontal="right" vertical="center" wrapText="1"/>
    </xf>
    <xf numFmtId="168" fontId="10" fillId="7" borderId="9" xfId="0" applyNumberFormat="1" applyFont="1" applyFill="1" applyBorder="1" applyAlignment="1">
      <alignment horizontal="right" vertical="center" wrapText="1"/>
    </xf>
    <xf numFmtId="168" fontId="28" fillId="11" borderId="16" xfId="0" applyNumberFormat="1" applyFont="1" applyFill="1" applyBorder="1" applyAlignment="1"/>
    <xf numFmtId="169" fontId="11" fillId="0" borderId="9" xfId="0" applyNumberFormat="1" applyFont="1" applyFill="1" applyBorder="1" applyAlignment="1">
      <alignment horizontal="right" vertical="center" wrapText="1"/>
    </xf>
    <xf numFmtId="169" fontId="10" fillId="7" borderId="16" xfId="0" applyNumberFormat="1" applyFont="1" applyFill="1" applyBorder="1" applyAlignment="1">
      <alignment horizontal="right" vertical="center" wrapText="1"/>
    </xf>
    <xf numFmtId="169" fontId="10" fillId="7" borderId="9" xfId="0" applyNumberFormat="1" applyFont="1" applyFill="1" applyBorder="1" applyAlignment="1">
      <alignment horizontal="right" vertical="center" wrapText="1"/>
    </xf>
    <xf numFmtId="169" fontId="29" fillId="11" borderId="16" xfId="0" applyNumberFormat="1" applyFont="1" applyFill="1" applyBorder="1" applyAlignment="1">
      <alignment horizontal="right"/>
    </xf>
    <xf numFmtId="169" fontId="11" fillId="0" borderId="15" xfId="0" applyNumberFormat="1" applyFont="1" applyFill="1" applyBorder="1" applyAlignment="1">
      <alignment horizontal="right" vertical="center" wrapText="1"/>
    </xf>
    <xf numFmtId="169" fontId="10" fillId="7" borderId="20" xfId="0" applyNumberFormat="1" applyFont="1" applyFill="1" applyBorder="1" applyAlignment="1">
      <alignment horizontal="right" vertical="center" wrapText="1"/>
    </xf>
    <xf numFmtId="169" fontId="10" fillId="7" borderId="15" xfId="0" applyNumberFormat="1" applyFont="1" applyFill="1" applyBorder="1" applyAlignment="1">
      <alignment horizontal="right" vertical="center" wrapText="1"/>
    </xf>
    <xf numFmtId="169" fontId="29" fillId="11" borderId="20" xfId="0" applyNumberFormat="1" applyFont="1" applyFill="1" applyBorder="1" applyAlignment="1">
      <alignment horizontal="right"/>
    </xf>
    <xf numFmtId="169" fontId="31" fillId="10" borderId="19" xfId="0" applyNumberFormat="1" applyFont="1" applyFill="1" applyBorder="1" applyAlignment="1">
      <alignment horizontal="center"/>
    </xf>
    <xf numFmtId="169" fontId="31" fillId="11" borderId="19" xfId="0" applyNumberFormat="1" applyFont="1" applyFill="1" applyBorder="1" applyAlignment="1">
      <alignment horizontal="center"/>
    </xf>
    <xf numFmtId="168" fontId="11" fillId="15" borderId="16" xfId="0" applyNumberFormat="1" applyFont="1" applyFill="1" applyBorder="1" applyAlignment="1">
      <alignment horizontal="right" vertical="center" wrapText="1"/>
    </xf>
    <xf numFmtId="168" fontId="11" fillId="14" borderId="16" xfId="0" applyNumberFormat="1" applyFont="1" applyFill="1" applyBorder="1" applyAlignment="1">
      <alignment horizontal="right" vertical="center" wrapText="1"/>
    </xf>
    <xf numFmtId="168" fontId="11" fillId="14" borderId="9" xfId="0" applyNumberFormat="1" applyFont="1" applyFill="1" applyBorder="1" applyAlignment="1">
      <alignment horizontal="right" vertical="center" wrapText="1"/>
    </xf>
    <xf numFmtId="1" fontId="11" fillId="0" borderId="9" xfId="0" applyNumberFormat="1" applyFont="1" applyFill="1" applyBorder="1" applyAlignment="1">
      <alignment horizontal="right" vertical="center" wrapText="1"/>
    </xf>
    <xf numFmtId="1" fontId="10" fillId="7" borderId="9" xfId="0" applyNumberFormat="1" applyFont="1" applyFill="1" applyBorder="1" applyAlignment="1">
      <alignment horizontal="right" vertical="center" wrapText="1"/>
    </xf>
    <xf numFmtId="1" fontId="29" fillId="11" borderId="16" xfId="0" applyNumberFormat="1" applyFont="1" applyFill="1" applyBorder="1" applyAlignment="1">
      <alignment horizontal="right"/>
    </xf>
    <xf numFmtId="169" fontId="11" fillId="16" borderId="20" xfId="0" applyNumberFormat="1" applyFont="1" applyFill="1" applyBorder="1" applyAlignment="1">
      <alignment horizontal="right" vertical="center" wrapText="1"/>
    </xf>
    <xf numFmtId="169" fontId="11" fillId="13" borderId="15" xfId="0" applyNumberFormat="1" applyFont="1" applyFill="1" applyBorder="1" applyAlignment="1">
      <alignment horizontal="right" vertical="center" wrapText="1"/>
    </xf>
    <xf numFmtId="0" fontId="33" fillId="18" borderId="15" xfId="0" applyFont="1" applyFill="1" applyBorder="1" applyAlignment="1"/>
    <xf numFmtId="168" fontId="30" fillId="18" borderId="16" xfId="0" applyNumberFormat="1" applyFont="1" applyFill="1" applyBorder="1" applyAlignment="1"/>
    <xf numFmtId="1" fontId="0" fillId="18" borderId="0" xfId="0" applyNumberFormat="1" applyFont="1" applyFill="1" applyAlignment="1"/>
    <xf numFmtId="169" fontId="0" fillId="18" borderId="0" xfId="0" applyNumberFormat="1" applyFont="1" applyFill="1" applyAlignment="1"/>
    <xf numFmtId="0" fontId="11" fillId="17" borderId="9" xfId="0" applyFont="1" applyFill="1" applyBorder="1" applyAlignment="1">
      <alignment horizontal="right" vertical="center" wrapText="1"/>
    </xf>
    <xf numFmtId="169" fontId="9" fillId="11" borderId="9" xfId="0" applyNumberFormat="1" applyFont="1" applyFill="1" applyBorder="1" applyAlignment="1">
      <alignment horizontal="right" vertical="center" wrapText="1"/>
    </xf>
    <xf numFmtId="169" fontId="11" fillId="16" borderId="16" xfId="0" applyNumberFormat="1" applyFont="1" applyFill="1" applyBorder="1" applyAlignment="1">
      <alignment horizontal="right" vertical="center" wrapText="1"/>
    </xf>
    <xf numFmtId="0" fontId="10" fillId="17" borderId="16" xfId="0" applyFont="1" applyFill="1" applyBorder="1" applyAlignment="1">
      <alignment horizontal="right" vertical="center" wrapText="1"/>
    </xf>
    <xf numFmtId="168" fontId="10" fillId="17" borderId="16" xfId="0" applyNumberFormat="1" applyFont="1" applyFill="1" applyBorder="1" applyAlignment="1">
      <alignment horizontal="right" vertical="center" wrapText="1"/>
    </xf>
    <xf numFmtId="168" fontId="10" fillId="18" borderId="16" xfId="0" applyNumberFormat="1" applyFont="1" applyFill="1" applyBorder="1" applyAlignment="1">
      <alignment horizontal="right" vertical="center" wrapText="1"/>
    </xf>
    <xf numFmtId="169" fontId="10" fillId="18" borderId="20" xfId="0" applyNumberFormat="1" applyFont="1" applyFill="1" applyBorder="1" applyAlignment="1">
      <alignment horizontal="right" vertical="center" wrapText="1"/>
    </xf>
    <xf numFmtId="168" fontId="11" fillId="13" borderId="16" xfId="0" applyNumberFormat="1" applyFont="1" applyFill="1" applyBorder="1" applyAlignment="1">
      <alignment horizontal="right" vertical="center" wrapText="1"/>
    </xf>
    <xf numFmtId="168" fontId="33" fillId="13" borderId="16" xfId="0" applyNumberFormat="1" applyFont="1" applyFill="1" applyBorder="1" applyAlignment="1"/>
    <xf numFmtId="168" fontId="11" fillId="14" borderId="20" xfId="0" applyNumberFormat="1" applyFont="1" applyFill="1" applyBorder="1" applyAlignment="1">
      <alignment horizontal="right" vertical="center" wrapText="1"/>
    </xf>
    <xf numFmtId="168" fontId="11" fillId="13" borderId="20" xfId="0" applyNumberFormat="1" applyFont="1" applyFill="1" applyBorder="1" applyAlignment="1">
      <alignment horizontal="right" vertical="center" wrapText="1"/>
    </xf>
    <xf numFmtId="168" fontId="33" fillId="13" borderId="20" xfId="0" applyNumberFormat="1" applyFont="1" applyFill="1" applyBorder="1" applyAlignment="1"/>
    <xf numFmtId="168" fontId="11" fillId="14" borderId="15" xfId="0" applyNumberFormat="1" applyFont="1" applyFill="1" applyBorder="1" applyAlignment="1">
      <alignment horizontal="right" vertical="center" wrapText="1"/>
    </xf>
    <xf numFmtId="169" fontId="11" fillId="13" borderId="9" xfId="0" applyNumberFormat="1" applyFont="1" applyFill="1" applyBorder="1" applyAlignment="1">
      <alignment horizontal="right" vertical="center" wrapText="1"/>
    </xf>
    <xf numFmtId="168" fontId="10" fillId="17" borderId="9" xfId="0" applyNumberFormat="1" applyFont="1" applyFill="1" applyBorder="1" applyAlignment="1">
      <alignment horizontal="right" vertical="center" wrapText="1"/>
    </xf>
    <xf numFmtId="169" fontId="10" fillId="18" borderId="9" xfId="0" applyNumberFormat="1" applyFont="1" applyFill="1" applyBorder="1" applyAlignment="1">
      <alignment horizontal="right" vertical="center" wrapText="1"/>
    </xf>
    <xf numFmtId="169" fontId="10" fillId="18" borderId="15" xfId="0" applyNumberFormat="1" applyFont="1" applyFill="1" applyBorder="1" applyAlignment="1">
      <alignment horizontal="right" vertical="center" wrapText="1"/>
    </xf>
    <xf numFmtId="168" fontId="0" fillId="0" borderId="0" xfId="0" applyNumberFormat="1" applyFont="1" applyAlignment="1">
      <alignment horizontal="left" vertical="center"/>
    </xf>
    <xf numFmtId="168" fontId="0" fillId="0" borderId="0" xfId="0" applyNumberFormat="1" applyFont="1" applyAlignment="1"/>
    <xf numFmtId="168" fontId="0" fillId="0" borderId="0" xfId="0" applyNumberFormat="1" applyFont="1" applyAlignment="1">
      <alignment horizontal="center"/>
    </xf>
    <xf numFmtId="0" fontId="32" fillId="16" borderId="0" xfId="0" applyFont="1" applyFill="1" applyAlignment="1">
      <alignment horizontal="left" vertical="center"/>
    </xf>
    <xf numFmtId="0" fontId="32" fillId="16" borderId="0" xfId="0" applyFont="1" applyFill="1" applyAlignment="1"/>
    <xf numFmtId="0" fontId="32" fillId="16" borderId="0" xfId="0" applyFont="1" applyFill="1" applyAlignment="1">
      <alignment horizontal="center"/>
    </xf>
    <xf numFmtId="0" fontId="0" fillId="16" borderId="0" xfId="0" applyFont="1" applyFill="1" applyAlignment="1"/>
    <xf numFmtId="0" fontId="32" fillId="0" borderId="0" xfId="0" applyFont="1" applyAlignment="1">
      <alignment horizontal="left" vertical="center"/>
    </xf>
    <xf numFmtId="0" fontId="10" fillId="5" borderId="9" xfId="0" applyFont="1" applyFill="1" applyBorder="1" applyAlignment="1">
      <alignment horizontal="left" vertical="center" wrapText="1"/>
    </xf>
    <xf numFmtId="0" fontId="34" fillId="19" borderId="12" xfId="0" applyFont="1" applyFill="1" applyBorder="1" applyAlignment="1">
      <alignment horizontal="center"/>
    </xf>
    <xf numFmtId="0" fontId="9" fillId="20" borderId="9" xfId="0" applyFont="1" applyFill="1" applyBorder="1" applyAlignment="1">
      <alignment horizontal="left" vertical="center" wrapText="1"/>
    </xf>
    <xf numFmtId="169" fontId="9" fillId="21" borderId="16" xfId="0" applyNumberFormat="1" applyFont="1" applyFill="1" applyBorder="1" applyAlignment="1">
      <alignment horizontal="right" vertical="center" wrapText="1"/>
    </xf>
    <xf numFmtId="169" fontId="9" fillId="21" borderId="20" xfId="0" applyNumberFormat="1" applyFont="1" applyFill="1" applyBorder="1" applyAlignment="1">
      <alignment horizontal="right" vertical="center" wrapText="1"/>
    </xf>
    <xf numFmtId="0" fontId="24" fillId="0" borderId="12" xfId="0" applyFont="1" applyBorder="1" applyAlignment="1">
      <alignment horizontal="center"/>
    </xf>
    <xf numFmtId="0" fontId="10" fillId="7" borderId="16" xfId="0" applyFont="1" applyFill="1" applyBorder="1" applyAlignment="1">
      <alignment horizontal="left" vertical="center" wrapText="1"/>
    </xf>
    <xf numFmtId="0" fontId="10" fillId="7" borderId="9" xfId="0" applyFont="1" applyFill="1" applyBorder="1" applyAlignment="1">
      <alignment horizontal="left" vertical="center" wrapText="1"/>
    </xf>
    <xf numFmtId="0" fontId="10" fillId="22" borderId="9" xfId="0" applyFont="1" applyFill="1" applyBorder="1" applyAlignment="1">
      <alignment horizontal="left" vertical="center" wrapText="1"/>
    </xf>
    <xf numFmtId="168" fontId="11" fillId="22" borderId="9" xfId="0" applyNumberFormat="1" applyFont="1" applyFill="1" applyBorder="1" applyAlignment="1">
      <alignment horizontal="right" vertical="center" wrapText="1"/>
    </xf>
    <xf numFmtId="169" fontId="11" fillId="23" borderId="9" xfId="0" applyNumberFormat="1" applyFont="1" applyFill="1" applyBorder="1" applyAlignment="1">
      <alignment horizontal="right" vertical="center" wrapText="1"/>
    </xf>
    <xf numFmtId="169" fontId="11" fillId="23" borderId="15" xfId="0" applyNumberFormat="1" applyFont="1" applyFill="1" applyBorder="1" applyAlignment="1">
      <alignment horizontal="right" vertical="center" wrapText="1"/>
    </xf>
    <xf numFmtId="0" fontId="36" fillId="5" borderId="19" xfId="0" applyFont="1" applyFill="1" applyBorder="1" applyAlignment="1">
      <alignment vertical="center" wrapText="1"/>
    </xf>
    <xf numFmtId="0" fontId="39" fillId="0" borderId="0" xfId="0" applyFont="1" applyAlignment="1"/>
    <xf numFmtId="0" fontId="39" fillId="0" borderId="0" xfId="0" applyFont="1" applyAlignment="1">
      <alignment horizontal="left" vertical="center"/>
    </xf>
    <xf numFmtId="0" fontId="36" fillId="5" borderId="19" xfId="0" applyFont="1" applyFill="1" applyBorder="1" applyAlignment="1">
      <alignment horizontal="left" vertical="center" wrapText="1"/>
    </xf>
    <xf numFmtId="0" fontId="39" fillId="0" borderId="0" xfId="0" applyFont="1" applyAlignment="1">
      <alignment horizontal="center"/>
    </xf>
    <xf numFmtId="169" fontId="34" fillId="11" borderId="19" xfId="0" applyNumberFormat="1" applyFont="1" applyFill="1" applyBorder="1" applyAlignment="1">
      <alignment horizontal="center" vertical="center" wrapText="1"/>
    </xf>
    <xf numFmtId="0" fontId="36" fillId="14" borderId="19" xfId="0" applyFont="1" applyFill="1" applyBorder="1" applyAlignment="1">
      <alignment horizontal="center" vertical="center" wrapText="1"/>
    </xf>
    <xf numFmtId="168" fontId="36" fillId="14" borderId="19" xfId="0" applyNumberFormat="1" applyFont="1" applyFill="1" applyBorder="1" applyAlignment="1">
      <alignment horizontal="center" vertical="center" wrapText="1"/>
    </xf>
    <xf numFmtId="0" fontId="39" fillId="13" borderId="19" xfId="0" applyFont="1" applyFill="1" applyBorder="1" applyAlignment="1">
      <alignment horizontal="center" vertical="center"/>
    </xf>
    <xf numFmtId="168" fontId="36" fillId="13" borderId="19" xfId="0" applyNumberFormat="1" applyFont="1" applyFill="1" applyBorder="1" applyAlignment="1">
      <alignment horizontal="center" vertical="center" wrapText="1"/>
    </xf>
    <xf numFmtId="0" fontId="39" fillId="13" borderId="19" xfId="0" applyFont="1" applyFill="1" applyBorder="1" applyAlignment="1">
      <alignment horizontal="center"/>
    </xf>
    <xf numFmtId="169" fontId="36" fillId="13" borderId="19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40" fillId="11" borderId="19" xfId="0" applyFont="1" applyFill="1" applyBorder="1" applyAlignment="1">
      <alignment vertical="center"/>
    </xf>
    <xf numFmtId="0" fontId="34" fillId="19" borderId="19" xfId="0" applyFont="1" applyFill="1" applyBorder="1" applyAlignment="1">
      <alignment horizontal="center"/>
    </xf>
    <xf numFmtId="0" fontId="35" fillId="27" borderId="24" xfId="0" applyFont="1" applyFill="1" applyBorder="1" applyAlignment="1">
      <alignment horizontal="left" vertical="center" wrapText="1"/>
    </xf>
    <xf numFmtId="0" fontId="35" fillId="27" borderId="19" xfId="0" applyFont="1" applyFill="1" applyBorder="1" applyAlignment="1">
      <alignment horizontal="left" vertical="center" wrapText="1"/>
    </xf>
    <xf numFmtId="0" fontId="35" fillId="11" borderId="24" xfId="0" applyFont="1" applyFill="1" applyBorder="1" applyAlignment="1">
      <alignment horizontal="left" vertical="center"/>
    </xf>
    <xf numFmtId="0" fontId="35" fillId="19" borderId="24" xfId="0" applyFont="1" applyFill="1" applyBorder="1" applyAlignment="1">
      <alignment horizontal="left" vertical="center"/>
    </xf>
    <xf numFmtId="0" fontId="34" fillId="19" borderId="19" xfId="0" applyFont="1" applyFill="1" applyBorder="1" applyAlignment="1">
      <alignment horizontal="left" vertical="center"/>
    </xf>
    <xf numFmtId="0" fontId="35" fillId="11" borderId="19" xfId="0" applyFont="1" applyFill="1" applyBorder="1" applyAlignment="1">
      <alignment horizontal="left" vertical="center"/>
    </xf>
    <xf numFmtId="0" fontId="37" fillId="25" borderId="26" xfId="0" applyFont="1" applyFill="1" applyBorder="1" applyAlignment="1">
      <alignment horizontal="left" vertical="center" wrapText="1"/>
    </xf>
    <xf numFmtId="0" fontId="36" fillId="29" borderId="23" xfId="0" applyFont="1" applyFill="1" applyBorder="1" applyAlignment="1">
      <alignment horizontal="left" vertical="center" wrapText="1"/>
    </xf>
    <xf numFmtId="0" fontId="34" fillId="26" borderId="24" xfId="0" applyFont="1" applyFill="1" applyBorder="1" applyAlignment="1">
      <alignment horizontal="left" vertical="center" wrapText="1"/>
    </xf>
    <xf numFmtId="0" fontId="34" fillId="26" borderId="19" xfId="0" applyFont="1" applyFill="1" applyBorder="1" applyAlignment="1">
      <alignment horizontal="left" vertical="center" wrapText="1"/>
    </xf>
    <xf numFmtId="0" fontId="34" fillId="26" borderId="19" xfId="0" applyFont="1" applyFill="1" applyBorder="1" applyAlignment="1">
      <alignment horizontal="center" vertical="center" wrapText="1"/>
    </xf>
    <xf numFmtId="0" fontId="41" fillId="26" borderId="19" xfId="0" applyFont="1" applyFill="1" applyBorder="1" applyAlignment="1">
      <alignment horizontal="center" vertical="center"/>
    </xf>
    <xf numFmtId="169" fontId="34" fillId="26" borderId="19" xfId="0" applyNumberFormat="1" applyFont="1" applyFill="1" applyBorder="1" applyAlignment="1">
      <alignment horizontal="center" vertical="center" wrapText="1"/>
    </xf>
    <xf numFmtId="0" fontId="38" fillId="0" borderId="0" xfId="0" applyFont="1" applyAlignment="1">
      <alignment horizontal="left"/>
    </xf>
    <xf numFmtId="0" fontId="34" fillId="28" borderId="19" xfId="0" applyFont="1" applyFill="1" applyBorder="1" applyAlignment="1">
      <alignment horizontal="center" vertical="center" wrapText="1"/>
    </xf>
    <xf numFmtId="168" fontId="34" fillId="28" borderId="19" xfId="0" applyNumberFormat="1" applyFont="1" applyFill="1" applyBorder="1" applyAlignment="1">
      <alignment horizontal="center" vertical="center" wrapText="1"/>
    </xf>
    <xf numFmtId="168" fontId="34" fillId="11" borderId="19" xfId="0" applyNumberFormat="1" applyFont="1" applyFill="1" applyBorder="1" applyAlignment="1">
      <alignment horizontal="center" vertical="center" wrapText="1"/>
    </xf>
    <xf numFmtId="168" fontId="34" fillId="11" borderId="19" xfId="0" applyNumberFormat="1" applyFont="1" applyFill="1" applyBorder="1" applyAlignment="1">
      <alignment horizontal="center" vertical="center"/>
    </xf>
    <xf numFmtId="168" fontId="34" fillId="19" borderId="19" xfId="0" applyNumberFormat="1" applyFont="1" applyFill="1" applyBorder="1" applyAlignment="1">
      <alignment horizontal="center"/>
    </xf>
    <xf numFmtId="1" fontId="34" fillId="19" borderId="19" xfId="0" applyNumberFormat="1" applyFont="1" applyFill="1" applyBorder="1" applyAlignment="1">
      <alignment horizontal="center"/>
    </xf>
    <xf numFmtId="169" fontId="34" fillId="19" borderId="19" xfId="0" applyNumberFormat="1" applyFont="1" applyFill="1" applyBorder="1" applyAlignment="1">
      <alignment horizontal="center"/>
    </xf>
    <xf numFmtId="0" fontId="34" fillId="19" borderId="19" xfId="0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 wrapText="1"/>
    </xf>
    <xf numFmtId="168" fontId="34" fillId="27" borderId="19" xfId="0" applyNumberFormat="1" applyFont="1" applyFill="1" applyBorder="1" applyAlignment="1">
      <alignment horizontal="center" vertical="center" wrapText="1"/>
    </xf>
    <xf numFmtId="169" fontId="34" fillId="24" borderId="19" xfId="0" applyNumberFormat="1" applyFont="1" applyFill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 vertical="center"/>
    </xf>
    <xf numFmtId="169" fontId="37" fillId="13" borderId="19" xfId="0" applyNumberFormat="1" applyFont="1" applyFill="1" applyBorder="1" applyAlignment="1">
      <alignment horizontal="center" vertical="center" wrapText="1"/>
    </xf>
    <xf numFmtId="0" fontId="34" fillId="25" borderId="19" xfId="0" applyFont="1" applyFill="1" applyBorder="1" applyAlignment="1">
      <alignment horizontal="center"/>
    </xf>
    <xf numFmtId="168" fontId="34" fillId="29" borderId="19" xfId="0" applyNumberFormat="1" applyFont="1" applyFill="1" applyBorder="1" applyAlignment="1">
      <alignment horizontal="center" vertical="center" wrapText="1"/>
    </xf>
    <xf numFmtId="0" fontId="34" fillId="26" borderId="19" xfId="0" applyFont="1" applyFill="1" applyBorder="1" applyAlignment="1">
      <alignment horizontal="center" vertical="center"/>
    </xf>
    <xf numFmtId="0" fontId="37" fillId="30" borderId="19" xfId="0" applyFont="1" applyFill="1" applyBorder="1" applyAlignment="1">
      <alignment vertical="center"/>
    </xf>
    <xf numFmtId="0" fontId="37" fillId="30" borderId="19" xfId="0" applyFont="1" applyFill="1" applyBorder="1" applyAlignment="1">
      <alignment horizontal="left" vertical="center"/>
    </xf>
    <xf numFmtId="0" fontId="42" fillId="0" borderId="0" xfId="0" applyFont="1" applyAlignment="1">
      <alignment horizontal="left" vertical="center" wrapText="1"/>
    </xf>
    <xf numFmtId="0" fontId="43" fillId="0" borderId="0" xfId="0" applyFont="1" applyAlignment="1">
      <alignment horizontal="left" vertical="center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 vertical="center"/>
    </xf>
    <xf numFmtId="0" fontId="37" fillId="14" borderId="19" xfId="0" applyFont="1" applyFill="1" applyBorder="1" applyAlignment="1">
      <alignment horizontal="center" vertical="center" wrapText="1"/>
    </xf>
    <xf numFmtId="168" fontId="37" fillId="14" borderId="19" xfId="0" applyNumberFormat="1" applyFont="1" applyFill="1" applyBorder="1" applyAlignment="1">
      <alignment horizontal="center" vertical="center" wrapText="1"/>
    </xf>
    <xf numFmtId="3" fontId="37" fillId="13" borderId="19" xfId="0" applyNumberFormat="1" applyFont="1" applyFill="1" applyBorder="1" applyAlignment="1">
      <alignment horizontal="center" vertical="center"/>
    </xf>
    <xf numFmtId="169" fontId="37" fillId="13" borderId="19" xfId="0" applyNumberFormat="1" applyFont="1" applyFill="1" applyBorder="1" applyAlignment="1">
      <alignment horizontal="center" vertical="center"/>
    </xf>
    <xf numFmtId="168" fontId="37" fillId="13" borderId="19" xfId="0" applyNumberFormat="1" applyFont="1" applyFill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/>
    </xf>
    <xf numFmtId="168" fontId="37" fillId="13" borderId="19" xfId="0" applyNumberFormat="1" applyFont="1" applyFill="1" applyBorder="1" applyAlignment="1">
      <alignment horizontal="center"/>
    </xf>
    <xf numFmtId="0" fontId="46" fillId="32" borderId="19" xfId="0" applyFont="1" applyFill="1" applyBorder="1" applyAlignment="1">
      <alignment horizontal="center" vertical="center" wrapText="1"/>
    </xf>
    <xf numFmtId="0" fontId="46" fillId="32" borderId="19" xfId="0" applyFont="1" applyFill="1" applyBorder="1" applyAlignment="1">
      <alignment horizontal="left" vertical="center" wrapText="1"/>
    </xf>
    <xf numFmtId="0" fontId="45" fillId="0" borderId="19" xfId="0" applyFont="1" applyFill="1" applyBorder="1" applyAlignment="1">
      <alignment horizontal="left" vertical="center" wrapText="1"/>
    </xf>
    <xf numFmtId="1" fontId="45" fillId="0" borderId="19" xfId="0" applyNumberFormat="1" applyFont="1" applyFill="1" applyBorder="1" applyAlignment="1">
      <alignment horizontal="center" vertical="center" wrapText="1"/>
    </xf>
    <xf numFmtId="14" fontId="45" fillId="0" borderId="19" xfId="0" applyNumberFormat="1" applyFont="1" applyFill="1" applyBorder="1" applyAlignment="1">
      <alignment horizontal="center" vertical="center" wrapText="1"/>
    </xf>
    <xf numFmtId="4" fontId="45" fillId="34" borderId="19" xfId="0" applyNumberFormat="1" applyFont="1" applyFill="1" applyBorder="1" applyAlignment="1">
      <alignment vertical="center" wrapText="1"/>
    </xf>
    <xf numFmtId="0" fontId="48" fillId="0" borderId="19" xfId="0" applyFont="1" applyBorder="1" applyAlignment="1">
      <alignment horizontal="center"/>
    </xf>
    <xf numFmtId="4" fontId="48" fillId="0" borderId="19" xfId="0" applyNumberFormat="1" applyFont="1" applyBorder="1" applyAlignment="1"/>
    <xf numFmtId="4" fontId="43" fillId="0" borderId="19" xfId="0" applyNumberFormat="1" applyFont="1" applyBorder="1" applyAlignment="1">
      <alignment vertical="center" wrapText="1"/>
    </xf>
    <xf numFmtId="4" fontId="45" fillId="0" borderId="19" xfId="0" applyNumberFormat="1" applyFont="1" applyFill="1" applyBorder="1" applyAlignment="1">
      <alignment vertical="center" wrapText="1"/>
    </xf>
    <xf numFmtId="4" fontId="45" fillId="0" borderId="19" xfId="0" applyNumberFormat="1" applyFont="1" applyFill="1" applyBorder="1" applyAlignment="1">
      <alignment horizontal="left" vertical="center" wrapText="1"/>
    </xf>
    <xf numFmtId="0" fontId="43" fillId="0" borderId="19" xfId="0" applyFont="1" applyBorder="1" applyAlignment="1">
      <alignment horizontal="center" vertical="center" wrapText="1"/>
    </xf>
    <xf numFmtId="0" fontId="45" fillId="34" borderId="19" xfId="0" applyFont="1" applyFill="1" applyBorder="1" applyAlignment="1">
      <alignment horizontal="center"/>
    </xf>
    <xf numFmtId="4" fontId="45" fillId="34" borderId="19" xfId="0" applyNumberFormat="1" applyFont="1" applyFill="1" applyBorder="1" applyAlignment="1"/>
    <xf numFmtId="0" fontId="45" fillId="34" borderId="19" xfId="0" applyFont="1" applyFill="1" applyBorder="1" applyAlignment="1">
      <alignment horizontal="center" vertical="center" wrapText="1"/>
    </xf>
    <xf numFmtId="0" fontId="45" fillId="0" borderId="19" xfId="0" applyNumberFormat="1" applyFont="1" applyFill="1" applyBorder="1" applyAlignment="1">
      <alignment horizontal="center" vertical="center" wrapText="1"/>
    </xf>
    <xf numFmtId="4" fontId="42" fillId="0" borderId="19" xfId="0" applyNumberFormat="1" applyFont="1" applyBorder="1" applyAlignment="1">
      <alignment vertical="center" wrapText="1"/>
    </xf>
    <xf numFmtId="4" fontId="42" fillId="0" borderId="19" xfId="0" applyNumberFormat="1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0" fontId="45" fillId="0" borderId="19" xfId="0" applyFont="1" applyFill="1" applyBorder="1" applyAlignment="1">
      <alignment vertical="center" wrapText="1"/>
    </xf>
    <xf numFmtId="4" fontId="49" fillId="0" borderId="19" xfId="0" applyNumberFormat="1" applyFont="1" applyBorder="1" applyAlignment="1">
      <alignment horizontal="right" vertical="center" wrapText="1"/>
    </xf>
    <xf numFmtId="0" fontId="43" fillId="0" borderId="19" xfId="0" applyFont="1" applyBorder="1" applyAlignment="1">
      <alignment horizontal="left" vertical="center" wrapText="1"/>
    </xf>
    <xf numFmtId="49" fontId="43" fillId="0" borderId="19" xfId="0" applyNumberFormat="1" applyFont="1" applyBorder="1" applyAlignment="1">
      <alignment horizontal="center" vertical="center" wrapText="1"/>
    </xf>
    <xf numFmtId="14" fontId="42" fillId="0" borderId="19" xfId="0" applyNumberFormat="1" applyFont="1" applyBorder="1" applyAlignment="1">
      <alignment horizontal="center" vertical="center" wrapText="1"/>
    </xf>
    <xf numFmtId="4" fontId="42" fillId="0" borderId="19" xfId="0" applyNumberFormat="1" applyFont="1" applyBorder="1" applyAlignment="1">
      <alignment horizontal="right" vertical="center" wrapText="1"/>
    </xf>
    <xf numFmtId="0" fontId="43" fillId="0" borderId="19" xfId="0" applyFont="1" applyFill="1" applyBorder="1" applyAlignment="1">
      <alignment horizontal="center" vertical="center" wrapText="1"/>
    </xf>
    <xf numFmtId="4" fontId="45" fillId="34" borderId="19" xfId="0" applyNumberFormat="1" applyFont="1" applyFill="1" applyBorder="1" applyAlignment="1">
      <alignment horizontal="right"/>
    </xf>
    <xf numFmtId="4" fontId="45" fillId="34" borderId="19" xfId="0" applyNumberFormat="1" applyFont="1" applyFill="1" applyBorder="1" applyAlignment="1">
      <alignment horizontal="right" vertical="center" wrapText="1"/>
    </xf>
    <xf numFmtId="0" fontId="45" fillId="0" borderId="19" xfId="0" applyFont="1" applyBorder="1" applyAlignment="1">
      <alignment horizontal="left" vertical="center" wrapText="1"/>
    </xf>
    <xf numFmtId="2" fontId="45" fillId="0" borderId="19" xfId="0" applyNumberFormat="1" applyFont="1" applyBorder="1" applyAlignment="1">
      <alignment horizontal="center" vertical="center" wrapText="1"/>
    </xf>
    <xf numFmtId="14" fontId="45" fillId="0" borderId="19" xfId="0" applyNumberFormat="1" applyFont="1" applyBorder="1" applyAlignment="1">
      <alignment horizontal="center" vertical="center" wrapText="1"/>
    </xf>
    <xf numFmtId="4" fontId="45" fillId="0" borderId="19" xfId="0" applyNumberFormat="1" applyFont="1" applyBorder="1" applyAlignment="1">
      <alignment horizontal="right" vertical="center" wrapText="1"/>
    </xf>
    <xf numFmtId="0" fontId="45" fillId="0" borderId="19" xfId="0" applyFont="1" applyFill="1" applyBorder="1" applyAlignment="1">
      <alignment horizontal="center" vertical="center" wrapText="1"/>
    </xf>
    <xf numFmtId="4" fontId="45" fillId="0" borderId="19" xfId="0" applyNumberFormat="1" applyFont="1" applyFill="1" applyBorder="1" applyAlignment="1">
      <alignment horizontal="right" vertical="center" wrapText="1"/>
    </xf>
    <xf numFmtId="0" fontId="45" fillId="34" borderId="19" xfId="0" applyFont="1" applyFill="1" applyBorder="1" applyAlignment="1">
      <alignment horizontal="left" vertical="center" wrapText="1"/>
    </xf>
    <xf numFmtId="0" fontId="42" fillId="0" borderId="19" xfId="0" applyNumberFormat="1" applyFont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  <xf numFmtId="14" fontId="45" fillId="34" borderId="19" xfId="0" applyNumberFormat="1" applyFont="1" applyFill="1" applyBorder="1" applyAlignment="1">
      <alignment horizontal="center" vertical="center" wrapText="1"/>
    </xf>
    <xf numFmtId="0" fontId="46" fillId="0" borderId="19" xfId="0" applyFont="1" applyBorder="1" applyAlignment="1">
      <alignment horizontal="right" vertical="center" wrapText="1"/>
    </xf>
    <xf numFmtId="0" fontId="50" fillId="0" borderId="19" xfId="0" applyFont="1" applyBorder="1" applyAlignment="1">
      <alignment horizontal="left" vertical="center" wrapText="1"/>
    </xf>
    <xf numFmtId="2" fontId="43" fillId="0" borderId="19" xfId="0" applyNumberFormat="1" applyFont="1" applyBorder="1" applyAlignment="1">
      <alignment horizontal="center" vertical="center" wrapText="1"/>
    </xf>
    <xf numFmtId="4" fontId="43" fillId="0" borderId="19" xfId="0" applyNumberFormat="1" applyFont="1" applyBorder="1" applyAlignment="1">
      <alignment horizontal="right" vertical="center" wrapText="1"/>
    </xf>
    <xf numFmtId="4" fontId="46" fillId="0" borderId="19" xfId="0" applyNumberFormat="1" applyFont="1" applyBorder="1" applyAlignment="1">
      <alignment horizontal="right" vertical="center" wrapText="1"/>
    </xf>
    <xf numFmtId="1" fontId="43" fillId="0" borderId="19" xfId="0" applyNumberFormat="1" applyFont="1" applyBorder="1" applyAlignment="1">
      <alignment horizontal="center" vertical="center" wrapText="1"/>
    </xf>
    <xf numFmtId="0" fontId="42" fillId="0" borderId="0" xfId="0" applyFont="1"/>
    <xf numFmtId="4" fontId="46" fillId="0" borderId="19" xfId="0" applyNumberFormat="1" applyFont="1" applyFill="1" applyBorder="1" applyAlignment="1">
      <alignment vertical="center" wrapText="1"/>
    </xf>
    <xf numFmtId="0" fontId="47" fillId="0" borderId="19" xfId="0" applyFont="1" applyFill="1" applyBorder="1" applyAlignment="1">
      <alignment vertical="center" wrapText="1"/>
    </xf>
    <xf numFmtId="0" fontId="42" fillId="0" borderId="19" xfId="0" applyFont="1" applyBorder="1"/>
    <xf numFmtId="4" fontId="42" fillId="0" borderId="19" xfId="0" applyNumberFormat="1" applyFont="1" applyBorder="1"/>
    <xf numFmtId="0" fontId="0" fillId="0" borderId="0" xfId="0"/>
    <xf numFmtId="0" fontId="52" fillId="14" borderId="19" xfId="0" applyFont="1" applyFill="1" applyBorder="1" applyAlignment="1">
      <alignment horizontal="center" vertical="center" wrapText="1"/>
    </xf>
    <xf numFmtId="168" fontId="52" fillId="14" borderId="19" xfId="0" applyNumberFormat="1" applyFont="1" applyFill="1" applyBorder="1" applyAlignment="1">
      <alignment horizontal="center" vertical="center" wrapText="1"/>
    </xf>
    <xf numFmtId="1" fontId="52" fillId="13" borderId="19" xfId="0" applyNumberFormat="1" applyFont="1" applyFill="1" applyBorder="1" applyAlignment="1">
      <alignment horizontal="center" vertical="center" wrapText="1"/>
    </xf>
    <xf numFmtId="0" fontId="51" fillId="31" borderId="19" xfId="0" applyFont="1" applyFill="1" applyBorder="1" applyAlignment="1">
      <alignment horizontal="center" vertical="center" wrapText="1"/>
    </xf>
    <xf numFmtId="168" fontId="51" fillId="31" borderId="19" xfId="0" applyNumberFormat="1" applyFont="1" applyFill="1" applyBorder="1" applyAlignment="1">
      <alignment horizontal="center" vertical="center" wrapText="1"/>
    </xf>
    <xf numFmtId="1" fontId="51" fillId="31" borderId="19" xfId="0" applyNumberFormat="1" applyFont="1" applyFill="1" applyBorder="1" applyAlignment="1">
      <alignment horizontal="center" vertical="center" wrapText="1"/>
    </xf>
    <xf numFmtId="168" fontId="24" fillId="13" borderId="19" xfId="0" applyNumberFormat="1" applyFont="1" applyFill="1" applyBorder="1" applyAlignment="1">
      <alignment horizontal="center" vertical="center" wrapText="1"/>
    </xf>
    <xf numFmtId="169" fontId="24" fillId="13" borderId="19" xfId="0" applyNumberFormat="1" applyFont="1" applyFill="1" applyBorder="1" applyAlignment="1">
      <alignment horizontal="center" vertical="center" wrapText="1"/>
    </xf>
    <xf numFmtId="3" fontId="24" fillId="13" borderId="19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wrapText="1"/>
    </xf>
    <xf numFmtId="3" fontId="34" fillId="25" borderId="19" xfId="0" applyNumberFormat="1" applyFont="1" applyFill="1" applyBorder="1" applyAlignment="1">
      <alignment horizontal="center"/>
    </xf>
    <xf numFmtId="0" fontId="34" fillId="24" borderId="19" xfId="0" applyFont="1" applyFill="1" applyBorder="1" applyAlignment="1">
      <alignment horizontal="center" vertical="center"/>
    </xf>
    <xf numFmtId="0" fontId="39" fillId="0" borderId="0" xfId="0" applyFont="1" applyFill="1" applyAlignment="1"/>
    <xf numFmtId="169" fontId="0" fillId="0" borderId="0" xfId="0" applyNumberFormat="1" applyFont="1" applyAlignment="1"/>
    <xf numFmtId="0" fontId="37" fillId="23" borderId="19" xfId="0" applyFont="1" applyFill="1" applyBorder="1" applyAlignment="1">
      <alignment horizontal="center" vertical="center" wrapText="1"/>
    </xf>
    <xf numFmtId="168" fontId="37" fillId="23" borderId="19" xfId="0" applyNumberFormat="1" applyFont="1" applyFill="1" applyBorder="1" applyAlignment="1">
      <alignment horizontal="center" vertical="center" wrapText="1"/>
    </xf>
    <xf numFmtId="169" fontId="37" fillId="23" borderId="19" xfId="0" applyNumberFormat="1" applyFont="1" applyFill="1" applyBorder="1" applyAlignment="1">
      <alignment horizontal="center" vertical="center" wrapText="1"/>
    </xf>
    <xf numFmtId="3" fontId="37" fillId="23" borderId="19" xfId="0" applyNumberFormat="1" applyFont="1" applyFill="1" applyBorder="1" applyAlignment="1">
      <alignment horizontal="center" vertical="center"/>
    </xf>
    <xf numFmtId="0" fontId="37" fillId="23" borderId="22" xfId="0" applyFont="1" applyFill="1" applyBorder="1" applyAlignment="1">
      <alignment horizontal="left" vertical="center"/>
    </xf>
    <xf numFmtId="0" fontId="37" fillId="23" borderId="22" xfId="0" applyFont="1" applyFill="1" applyBorder="1" applyAlignment="1">
      <alignment horizontal="left" vertical="center" wrapText="1"/>
    </xf>
    <xf numFmtId="0" fontId="36" fillId="22" borderId="19" xfId="0" applyFont="1" applyFill="1" applyBorder="1" applyAlignment="1">
      <alignment horizontal="center" vertical="center" wrapText="1"/>
    </xf>
    <xf numFmtId="168" fontId="36" fillId="22" borderId="19" xfId="0" applyNumberFormat="1" applyFont="1" applyFill="1" applyBorder="1" applyAlignment="1">
      <alignment horizontal="center" vertical="center" wrapText="1"/>
    </xf>
    <xf numFmtId="169" fontId="36" fillId="23" borderId="19" xfId="0" applyNumberFormat="1" applyFont="1" applyFill="1" applyBorder="1" applyAlignment="1">
      <alignment horizontal="center" vertical="center" wrapText="1"/>
    </xf>
    <xf numFmtId="0" fontId="39" fillId="23" borderId="19" xfId="0" applyFont="1" applyFill="1" applyBorder="1" applyAlignment="1">
      <alignment horizontal="center" vertical="center"/>
    </xf>
    <xf numFmtId="0" fontId="37" fillId="23" borderId="19" xfId="0" applyFont="1" applyFill="1" applyBorder="1" applyAlignment="1">
      <alignment horizontal="left" vertical="center"/>
    </xf>
    <xf numFmtId="0" fontId="37" fillId="22" borderId="25" xfId="0" applyFont="1" applyFill="1" applyBorder="1" applyAlignment="1">
      <alignment horizontal="left" vertical="center" wrapText="1"/>
    </xf>
    <xf numFmtId="0" fontId="37" fillId="22" borderId="22" xfId="0" applyFont="1" applyFill="1" applyBorder="1" applyAlignment="1">
      <alignment horizontal="left" vertical="center" wrapText="1"/>
    </xf>
    <xf numFmtId="0" fontId="37" fillId="22" borderId="19" xfId="0" applyFont="1" applyFill="1" applyBorder="1" applyAlignment="1">
      <alignment horizontal="center" vertical="center" wrapText="1"/>
    </xf>
    <xf numFmtId="168" fontId="24" fillId="23" borderId="19" xfId="0" applyNumberFormat="1" applyFont="1" applyFill="1" applyBorder="1" applyAlignment="1">
      <alignment horizontal="center" vertical="center" wrapText="1"/>
    </xf>
    <xf numFmtId="169" fontId="24" fillId="23" borderId="19" xfId="0" applyNumberFormat="1" applyFont="1" applyFill="1" applyBorder="1" applyAlignment="1">
      <alignment horizontal="center" vertical="center" wrapText="1"/>
    </xf>
    <xf numFmtId="3" fontId="24" fillId="23" borderId="19" xfId="0" applyNumberFormat="1" applyFont="1" applyFill="1" applyBorder="1" applyAlignment="1">
      <alignment horizontal="center" vertical="center"/>
    </xf>
    <xf numFmtId="0" fontId="37" fillId="23" borderId="26" xfId="0" applyFont="1" applyFill="1" applyBorder="1" applyAlignment="1">
      <alignment horizontal="left" vertical="center" wrapText="1"/>
    </xf>
    <xf numFmtId="0" fontId="36" fillId="22" borderId="23" xfId="0" applyFont="1" applyFill="1" applyBorder="1" applyAlignment="1">
      <alignment horizontal="left" vertical="center" wrapText="1"/>
    </xf>
    <xf numFmtId="0" fontId="39" fillId="23" borderId="19" xfId="0" applyFont="1" applyFill="1" applyBorder="1" applyAlignment="1">
      <alignment horizontal="center"/>
    </xf>
    <xf numFmtId="1" fontId="34" fillId="11" borderId="19" xfId="0" applyNumberFormat="1" applyFont="1" applyFill="1" applyBorder="1" applyAlignment="1">
      <alignment horizontal="center" vertical="center"/>
    </xf>
    <xf numFmtId="169" fontId="34" fillId="11" borderId="19" xfId="0" applyNumberFormat="1" applyFont="1" applyFill="1" applyBorder="1" applyAlignment="1">
      <alignment horizontal="center" vertical="center"/>
    </xf>
    <xf numFmtId="3" fontId="34" fillId="11" borderId="19" xfId="0" applyNumberFormat="1" applyFont="1" applyFill="1" applyBorder="1" applyAlignment="1">
      <alignment horizontal="center" vertical="center"/>
    </xf>
    <xf numFmtId="1" fontId="58" fillId="13" borderId="19" xfId="0" applyNumberFormat="1" applyFont="1" applyFill="1" applyBorder="1" applyAlignment="1">
      <alignment horizontal="center" vertical="center" wrapText="1"/>
    </xf>
    <xf numFmtId="1" fontId="59" fillId="31" borderId="19" xfId="0" applyNumberFormat="1" applyFont="1" applyFill="1" applyBorder="1" applyAlignment="1">
      <alignment horizontal="center" vertical="center" wrapText="1"/>
    </xf>
    <xf numFmtId="1" fontId="60" fillId="0" borderId="0" xfId="0" applyNumberFormat="1" applyFont="1" applyAlignment="1"/>
    <xf numFmtId="1" fontId="55" fillId="26" borderId="19" xfId="0" applyNumberFormat="1" applyFont="1" applyFill="1" applyBorder="1" applyAlignment="1">
      <alignment horizontal="center" vertical="center"/>
    </xf>
    <xf numFmtId="1" fontId="56" fillId="14" borderId="19" xfId="0" applyNumberFormat="1" applyFont="1" applyFill="1" applyBorder="1" applyAlignment="1">
      <alignment horizontal="center" vertical="center" wrapText="1"/>
    </xf>
    <xf numFmtId="1" fontId="56" fillId="13" borderId="19" xfId="0" applyNumberFormat="1" applyFont="1" applyFill="1" applyBorder="1" applyAlignment="1">
      <alignment horizontal="center" vertical="center"/>
    </xf>
    <xf numFmtId="1" fontId="55" fillId="11" borderId="19" xfId="0" applyNumberFormat="1" applyFont="1" applyFill="1" applyBorder="1" applyAlignment="1">
      <alignment horizontal="center" vertical="center"/>
    </xf>
    <xf numFmtId="1" fontId="55" fillId="19" borderId="19" xfId="0" applyNumberFormat="1" applyFont="1" applyFill="1" applyBorder="1" applyAlignment="1">
      <alignment horizontal="center" vertical="center"/>
    </xf>
    <xf numFmtId="1" fontId="55" fillId="24" borderId="19" xfId="0" applyNumberFormat="1" applyFont="1" applyFill="1" applyBorder="1" applyAlignment="1">
      <alignment horizontal="center" vertical="center"/>
    </xf>
    <xf numFmtId="1" fontId="44" fillId="13" borderId="19" xfId="0" applyNumberFormat="1" applyFont="1" applyFill="1" applyBorder="1" applyAlignment="1">
      <alignment horizontal="center" vertical="center"/>
    </xf>
    <xf numFmtId="1" fontId="44" fillId="23" borderId="19" xfId="0" applyNumberFormat="1" applyFont="1" applyFill="1" applyBorder="1" applyAlignment="1">
      <alignment horizontal="center" vertical="center"/>
    </xf>
    <xf numFmtId="1" fontId="56" fillId="23" borderId="19" xfId="0" applyNumberFormat="1" applyFont="1" applyFill="1" applyBorder="1" applyAlignment="1">
      <alignment horizontal="center" vertical="center"/>
    </xf>
    <xf numFmtId="1" fontId="57" fillId="13" borderId="19" xfId="0" applyNumberFormat="1" applyFont="1" applyFill="1" applyBorder="1" applyAlignment="1">
      <alignment horizontal="center" vertical="center"/>
    </xf>
    <xf numFmtId="1" fontId="57" fillId="23" borderId="19" xfId="0" applyNumberFormat="1" applyFont="1" applyFill="1" applyBorder="1" applyAlignment="1">
      <alignment horizontal="center" vertical="center"/>
    </xf>
    <xf numFmtId="1" fontId="44" fillId="13" borderId="19" xfId="0" applyNumberFormat="1" applyFont="1" applyFill="1" applyBorder="1" applyAlignment="1">
      <alignment horizontal="center"/>
    </xf>
    <xf numFmtId="1" fontId="44" fillId="23" borderId="19" xfId="0" applyNumberFormat="1" applyFont="1" applyFill="1" applyBorder="1" applyAlignment="1">
      <alignment horizontal="center"/>
    </xf>
    <xf numFmtId="1" fontId="55" fillId="25" borderId="19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2" fontId="32" fillId="0" borderId="0" xfId="0" applyNumberFormat="1" applyFont="1" applyAlignment="1"/>
    <xf numFmtId="1" fontId="0" fillId="0" borderId="0" xfId="0" applyNumberFormat="1" applyFont="1" applyAlignment="1"/>
    <xf numFmtId="2" fontId="0" fillId="0" borderId="0" xfId="0" applyNumberFormat="1" applyFont="1" applyAlignment="1"/>
    <xf numFmtId="0" fontId="32" fillId="0" borderId="0" xfId="0" applyFont="1" applyAlignment="1"/>
    <xf numFmtId="0" fontId="32" fillId="0" borderId="29" xfId="0" applyFont="1" applyBorder="1" applyAlignment="1">
      <alignment vertical="center"/>
    </xf>
    <xf numFmtId="0" fontId="32" fillId="0" borderId="30" xfId="0" applyFont="1" applyBorder="1" applyAlignment="1">
      <alignment vertical="center"/>
    </xf>
    <xf numFmtId="0" fontId="32" fillId="0" borderId="30" xfId="0" applyFont="1" applyBorder="1" applyAlignment="1">
      <alignment horizontal="right" vertical="center"/>
    </xf>
    <xf numFmtId="0" fontId="32" fillId="0" borderId="31" xfId="0" applyFont="1" applyBorder="1" applyAlignment="1">
      <alignment vertical="center"/>
    </xf>
    <xf numFmtId="0" fontId="32" fillId="0" borderId="32" xfId="0" applyFont="1" applyBorder="1" applyAlignment="1">
      <alignment vertical="center"/>
    </xf>
    <xf numFmtId="0" fontId="32" fillId="0" borderId="32" xfId="0" applyFont="1" applyBorder="1" applyAlignment="1">
      <alignment horizontal="right" vertical="center"/>
    </xf>
    <xf numFmtId="2" fontId="39" fillId="0" borderId="0" xfId="0" applyNumberFormat="1" applyFont="1" applyAlignment="1"/>
    <xf numFmtId="2" fontId="39" fillId="0" borderId="0" xfId="0" applyNumberFormat="1" applyFont="1" applyFill="1" applyAlignment="1"/>
    <xf numFmtId="2" fontId="38" fillId="0" borderId="0" xfId="0" applyNumberFormat="1" applyFont="1" applyAlignment="1">
      <alignment horizontal="left"/>
    </xf>
    <xf numFmtId="2" fontId="34" fillId="26" borderId="0" xfId="0" applyNumberFormat="1" applyFont="1" applyFill="1" applyAlignment="1">
      <alignment horizontal="center" vertical="center"/>
    </xf>
    <xf numFmtId="2" fontId="34" fillId="26" borderId="19" xfId="0" applyNumberFormat="1" applyFont="1" applyFill="1" applyBorder="1" applyAlignment="1">
      <alignment horizontal="center" vertical="center"/>
    </xf>
    <xf numFmtId="2" fontId="39" fillId="0" borderId="27" xfId="0" applyNumberFormat="1" applyFont="1" applyBorder="1" applyAlignment="1">
      <alignment horizontal="center"/>
    </xf>
    <xf numFmtId="2" fontId="39" fillId="0" borderId="19" xfId="0" applyNumberFormat="1" applyFont="1" applyBorder="1" applyAlignment="1">
      <alignment horizontal="center"/>
    </xf>
    <xf numFmtId="2" fontId="39" fillId="11" borderId="27" xfId="0" applyNumberFormat="1" applyFont="1" applyFill="1" applyBorder="1" applyAlignment="1">
      <alignment horizontal="center"/>
    </xf>
    <xf numFmtId="2" fontId="39" fillId="11" borderId="19" xfId="0" applyNumberFormat="1" applyFont="1" applyFill="1" applyBorder="1" applyAlignment="1">
      <alignment horizontal="center"/>
    </xf>
    <xf numFmtId="2" fontId="39" fillId="19" borderId="27" xfId="0" applyNumberFormat="1" applyFont="1" applyFill="1" applyBorder="1" applyAlignment="1">
      <alignment horizontal="center"/>
    </xf>
    <xf numFmtId="2" fontId="39" fillId="19" borderId="19" xfId="0" applyNumberFormat="1" applyFont="1" applyFill="1" applyBorder="1" applyAlignment="1">
      <alignment horizontal="center"/>
    </xf>
    <xf numFmtId="2" fontId="34" fillId="24" borderId="27" xfId="0" applyNumberFormat="1" applyFont="1" applyFill="1" applyBorder="1" applyAlignment="1">
      <alignment horizontal="center"/>
    </xf>
    <xf numFmtId="2" fontId="34" fillId="24" borderId="19" xfId="0" applyNumberFormat="1" applyFont="1" applyFill="1" applyBorder="1" applyAlignment="1">
      <alignment horizontal="center"/>
    </xf>
    <xf numFmtId="2" fontId="39" fillId="23" borderId="27" xfId="0" applyNumberFormat="1" applyFont="1" applyFill="1" applyBorder="1" applyAlignment="1">
      <alignment horizontal="center"/>
    </xf>
    <xf numFmtId="2" fontId="39" fillId="23" borderId="19" xfId="0" applyNumberFormat="1" applyFont="1" applyFill="1" applyBorder="1" applyAlignment="1">
      <alignment horizontal="center"/>
    </xf>
    <xf numFmtId="2" fontId="39" fillId="25" borderId="27" xfId="0" applyNumberFormat="1" applyFont="1" applyFill="1" applyBorder="1" applyAlignment="1">
      <alignment horizontal="center"/>
    </xf>
    <xf numFmtId="2" fontId="39" fillId="0" borderId="0" xfId="0" applyNumberFormat="1" applyFont="1" applyAlignment="1">
      <alignment horizontal="center"/>
    </xf>
    <xf numFmtId="2" fontId="34" fillId="25" borderId="19" xfId="0" applyNumberFormat="1" applyFont="1" applyFill="1" applyBorder="1" applyAlignment="1">
      <alignment horizontal="center"/>
    </xf>
    <xf numFmtId="2" fontId="38" fillId="23" borderId="19" xfId="0" applyNumberFormat="1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8" fillId="3" borderId="15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5" fillId="0" borderId="5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6" fillId="12" borderId="15" xfId="0" applyFont="1" applyFill="1" applyBorder="1" applyAlignment="1">
      <alignment vertical="center" wrapText="1"/>
    </xf>
    <xf numFmtId="0" fontId="27" fillId="11" borderId="16" xfId="0" applyFont="1" applyFill="1" applyBorder="1" applyAlignment="1"/>
    <xf numFmtId="0" fontId="24" fillId="0" borderId="12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2" xfId="0" applyFont="1" applyFill="1" applyBorder="1" applyAlignment="1">
      <alignment horizontal="center" vertical="center" wrapText="1"/>
    </xf>
    <xf numFmtId="0" fontId="26" fillId="12" borderId="16" xfId="0" applyFont="1" applyFill="1" applyBorder="1" applyAlignment="1">
      <alignment vertical="center" wrapText="1"/>
    </xf>
    <xf numFmtId="0" fontId="24" fillId="0" borderId="18" xfId="0" applyFont="1" applyBorder="1" applyAlignment="1">
      <alignment horizontal="center"/>
    </xf>
    <xf numFmtId="0" fontId="25" fillId="5" borderId="13" xfId="0" applyFont="1" applyFill="1" applyBorder="1" applyAlignment="1">
      <alignment horizontal="center" vertical="center" wrapText="1"/>
    </xf>
    <xf numFmtId="0" fontId="37" fillId="0" borderId="21" xfId="0" applyFont="1" applyBorder="1" applyAlignment="1">
      <alignment horizontal="left" vertical="center"/>
    </xf>
    <xf numFmtId="0" fontId="37" fillId="0" borderId="23" xfId="0" applyFont="1" applyBorder="1" applyAlignment="1">
      <alignment horizontal="left" vertical="center"/>
    </xf>
    <xf numFmtId="0" fontId="37" fillId="5" borderId="21" xfId="0" applyFont="1" applyFill="1" applyBorder="1" applyAlignment="1">
      <alignment vertical="center" wrapText="1"/>
    </xf>
    <xf numFmtId="0" fontId="37" fillId="5" borderId="23" xfId="0" applyFont="1" applyFill="1" applyBorder="1" applyAlignment="1">
      <alignment vertical="center" wrapText="1"/>
    </xf>
    <xf numFmtId="0" fontId="37" fillId="0" borderId="21" xfId="0" applyFont="1" applyBorder="1" applyAlignment="1">
      <alignment horizontal="left" vertical="center" wrapText="1"/>
    </xf>
    <xf numFmtId="0" fontId="37" fillId="0" borderId="23" xfId="0" applyFont="1" applyBorder="1" applyAlignment="1">
      <alignment horizontal="left" vertical="center" wrapText="1"/>
    </xf>
    <xf numFmtId="0" fontId="37" fillId="5" borderId="21" xfId="0" applyFont="1" applyFill="1" applyBorder="1" applyAlignment="1">
      <alignment horizontal="center" vertical="center" wrapText="1"/>
    </xf>
    <xf numFmtId="0" fontId="37" fillId="5" borderId="22" xfId="0" applyFont="1" applyFill="1" applyBorder="1" applyAlignment="1">
      <alignment horizontal="center" vertical="center" wrapText="1"/>
    </xf>
    <xf numFmtId="0" fontId="37" fillId="5" borderId="23" xfId="0" applyFont="1" applyFill="1" applyBorder="1" applyAlignment="1">
      <alignment horizontal="center" vertical="center" wrapText="1"/>
    </xf>
    <xf numFmtId="0" fontId="37" fillId="5" borderId="21" xfId="0" applyFont="1" applyFill="1" applyBorder="1" applyAlignment="1">
      <alignment horizontal="left" vertical="center" wrapText="1"/>
    </xf>
    <xf numFmtId="0" fontId="37" fillId="5" borderId="22" xfId="0" applyFont="1" applyFill="1" applyBorder="1" applyAlignment="1">
      <alignment horizontal="left" vertical="center" wrapText="1"/>
    </xf>
    <xf numFmtId="0" fontId="37" fillId="5" borderId="19" xfId="0" applyFont="1" applyFill="1" applyBorder="1" applyAlignment="1">
      <alignment horizontal="left" vertical="center" wrapText="1"/>
    </xf>
    <xf numFmtId="0" fontId="40" fillId="30" borderId="21" xfId="0" applyFont="1" applyFill="1" applyBorder="1" applyAlignment="1">
      <alignment horizontal="center" vertical="center"/>
    </xf>
    <xf numFmtId="0" fontId="40" fillId="30" borderId="23" xfId="0" applyFont="1" applyFill="1" applyBorder="1" applyAlignment="1">
      <alignment horizontal="center" vertical="center"/>
    </xf>
    <xf numFmtId="0" fontId="40" fillId="11" borderId="21" xfId="0" applyFont="1" applyFill="1" applyBorder="1" applyAlignment="1">
      <alignment horizontal="center" vertical="center"/>
    </xf>
    <xf numFmtId="0" fontId="40" fillId="11" borderId="22" xfId="0" applyFont="1" applyFill="1" applyBorder="1" applyAlignment="1">
      <alignment horizontal="center" vertical="center"/>
    </xf>
    <xf numFmtId="0" fontId="40" fillId="11" borderId="23" xfId="0" applyFont="1" applyFill="1" applyBorder="1" applyAlignment="1">
      <alignment horizontal="center" vertical="center"/>
    </xf>
    <xf numFmtId="0" fontId="40" fillId="19" borderId="21" xfId="0" applyFont="1" applyFill="1" applyBorder="1" applyAlignment="1">
      <alignment horizontal="center" vertical="center"/>
    </xf>
    <xf numFmtId="0" fontId="40" fillId="19" borderId="22" xfId="0" applyFont="1" applyFill="1" applyBorder="1" applyAlignment="1">
      <alignment horizontal="center" vertical="center"/>
    </xf>
    <xf numFmtId="0" fontId="40" fillId="19" borderId="23" xfId="0" applyFont="1" applyFill="1" applyBorder="1" applyAlignment="1">
      <alignment horizontal="center" vertical="center"/>
    </xf>
    <xf numFmtId="0" fontId="40" fillId="24" borderId="21" xfId="0" applyFont="1" applyFill="1" applyBorder="1" applyAlignment="1">
      <alignment horizontal="center" vertical="center"/>
    </xf>
    <xf numFmtId="0" fontId="40" fillId="24" borderId="22" xfId="0" applyFont="1" applyFill="1" applyBorder="1" applyAlignment="1">
      <alignment horizontal="center" vertical="center"/>
    </xf>
    <xf numFmtId="0" fontId="40" fillId="24" borderId="23" xfId="0" applyFont="1" applyFill="1" applyBorder="1" applyAlignment="1">
      <alignment horizontal="center" vertical="center"/>
    </xf>
    <xf numFmtId="0" fontId="40" fillId="25" borderId="21" xfId="0" applyFont="1" applyFill="1" applyBorder="1" applyAlignment="1">
      <alignment horizontal="center" vertical="center"/>
    </xf>
    <xf numFmtId="0" fontId="40" fillId="25" borderId="22" xfId="0" applyFont="1" applyFill="1" applyBorder="1" applyAlignment="1">
      <alignment horizontal="center" vertical="center"/>
    </xf>
    <xf numFmtId="0" fontId="40" fillId="25" borderId="23" xfId="0" applyFont="1" applyFill="1" applyBorder="1" applyAlignment="1">
      <alignment horizontal="center" vertical="center"/>
    </xf>
    <xf numFmtId="0" fontId="34" fillId="12" borderId="19" xfId="0" applyFont="1" applyFill="1" applyBorder="1" applyAlignment="1">
      <alignment vertical="center" wrapText="1"/>
    </xf>
    <xf numFmtId="0" fontId="35" fillId="11" borderId="19" xfId="0" applyFont="1" applyFill="1" applyBorder="1" applyAlignment="1"/>
    <xf numFmtId="0" fontId="37" fillId="0" borderId="25" xfId="0" applyFont="1" applyBorder="1" applyAlignment="1">
      <alignment horizontal="left" vertical="center" wrapText="1"/>
    </xf>
    <xf numFmtId="0" fontId="37" fillId="0" borderId="26" xfId="0" applyFont="1" applyBorder="1" applyAlignment="1">
      <alignment horizontal="left" vertical="center" wrapText="1"/>
    </xf>
    <xf numFmtId="0" fontId="37" fillId="0" borderId="21" xfId="0" applyFont="1" applyFill="1" applyBorder="1" applyAlignment="1">
      <alignment horizontal="left" vertical="center" wrapText="1"/>
    </xf>
    <xf numFmtId="0" fontId="37" fillId="0" borderId="23" xfId="0" applyFont="1" applyFill="1" applyBorder="1" applyAlignment="1">
      <alignment horizontal="left" vertical="center" wrapText="1"/>
    </xf>
    <xf numFmtId="0" fontId="37" fillId="5" borderId="23" xfId="0" applyFont="1" applyFill="1" applyBorder="1" applyAlignment="1">
      <alignment horizontal="left" vertical="center" wrapText="1"/>
    </xf>
    <xf numFmtId="0" fontId="36" fillId="5" borderId="21" xfId="0" applyFont="1" applyFill="1" applyBorder="1" applyAlignment="1">
      <alignment horizontal="left" vertical="center" wrapText="1"/>
    </xf>
    <xf numFmtId="0" fontId="36" fillId="5" borderId="23" xfId="0" applyFont="1" applyFill="1" applyBorder="1" applyAlignment="1">
      <alignment horizontal="left" vertical="center" wrapText="1"/>
    </xf>
    <xf numFmtId="0" fontId="37" fillId="0" borderId="22" xfId="0" applyFont="1" applyBorder="1" applyAlignment="1">
      <alignment horizontal="left" vertical="center"/>
    </xf>
    <xf numFmtId="0" fontId="49" fillId="0" borderId="19" xfId="0" applyFont="1" applyBorder="1" applyAlignment="1">
      <alignment horizontal="center" vertical="center" wrapText="1"/>
    </xf>
    <xf numFmtId="0" fontId="47" fillId="33" borderId="27" xfId="0" applyFont="1" applyFill="1" applyBorder="1" applyAlignment="1">
      <alignment horizontal="left" vertical="center" wrapText="1"/>
    </xf>
    <xf numFmtId="0" fontId="47" fillId="33" borderId="28" xfId="0" applyFont="1" applyFill="1" applyBorder="1" applyAlignment="1">
      <alignment horizontal="left" vertical="center" wrapText="1"/>
    </xf>
    <xf numFmtId="0" fontId="47" fillId="33" borderId="24" xfId="0" applyFont="1" applyFill="1" applyBorder="1" applyAlignment="1">
      <alignment horizontal="left" vertical="center" wrapText="1"/>
    </xf>
    <xf numFmtId="0" fontId="45" fillId="0" borderId="19" xfId="0" applyFont="1" applyFill="1" applyBorder="1" applyAlignment="1">
      <alignment horizontal="center" vertical="center" wrapText="1"/>
    </xf>
    <xf numFmtId="14" fontId="45" fillId="34" borderId="19" xfId="0" applyNumberFormat="1" applyFont="1" applyFill="1" applyBorder="1" applyAlignment="1">
      <alignment horizontal="center" vertical="center" wrapText="1"/>
    </xf>
    <xf numFmtId="4" fontId="46" fillId="34" borderId="19" xfId="0" applyNumberFormat="1" applyFont="1" applyFill="1" applyBorder="1" applyAlignment="1">
      <alignment horizontal="right" vertical="center" wrapText="1"/>
    </xf>
    <xf numFmtId="0" fontId="46" fillId="34" borderId="19" xfId="0" applyFont="1" applyFill="1" applyBorder="1" applyAlignment="1">
      <alignment horizontal="right" vertical="center" wrapText="1"/>
    </xf>
    <xf numFmtId="14" fontId="45" fillId="0" borderId="19" xfId="0" applyNumberFormat="1" applyFont="1" applyFill="1" applyBorder="1" applyAlignment="1">
      <alignment horizontal="center" vertical="center" wrapText="1"/>
    </xf>
    <xf numFmtId="4" fontId="46" fillId="0" borderId="19" xfId="0" applyNumberFormat="1" applyFont="1" applyFill="1" applyBorder="1" applyAlignment="1">
      <alignment horizontal="right" vertical="center" wrapText="1"/>
    </xf>
    <xf numFmtId="0" fontId="46" fillId="32" borderId="19" xfId="0" applyFont="1" applyFill="1" applyBorder="1" applyAlignment="1">
      <alignment horizontal="center" vertical="center" wrapText="1"/>
    </xf>
    <xf numFmtId="0" fontId="45" fillId="32" borderId="19" xfId="0" applyFont="1" applyFill="1" applyBorder="1" applyAlignment="1">
      <alignment horizontal="center" vertical="center" wrapText="1"/>
    </xf>
    <xf numFmtId="0" fontId="46" fillId="32" borderId="19" xfId="0" applyNumberFormat="1" applyFont="1" applyFill="1" applyBorder="1" applyAlignment="1">
      <alignment horizontal="center" vertical="center" wrapText="1"/>
    </xf>
    <xf numFmtId="0" fontId="49" fillId="0" borderId="27" xfId="0" applyFont="1" applyBorder="1" applyAlignment="1">
      <alignment horizontal="center"/>
    </xf>
    <xf numFmtId="0" fontId="49" fillId="0" borderId="2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39" fillId="0" borderId="19" xfId="0" applyNumberFormat="1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62100" cy="7524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1863A"/>
    <pageSetUpPr fitToPage="1"/>
  </sheetPr>
  <dimension ref="A1:Z1000"/>
  <sheetViews>
    <sheetView showGridLines="0" topLeftCell="A7" workbookViewId="0">
      <selection activeCell="A19" sqref="A19:A25"/>
    </sheetView>
  </sheetViews>
  <sheetFormatPr defaultColWidth="14.42578125" defaultRowHeight="15" customHeight="1" x14ac:dyDescent="0.25"/>
  <cols>
    <col min="1" max="1" width="24.28515625" customWidth="1"/>
    <col min="2" max="2" width="43.7109375" customWidth="1"/>
    <col min="3" max="4" width="25.7109375" customWidth="1"/>
    <col min="5" max="5" width="27.140625" customWidth="1"/>
    <col min="6" max="8" width="25.7109375" customWidth="1"/>
    <col min="9" max="26" width="9.140625" customWidth="1"/>
  </cols>
  <sheetData>
    <row r="1" spans="1:26" ht="51.75" customHeight="1" x14ac:dyDescent="0.25">
      <c r="A1" s="1"/>
      <c r="B1" s="314" t="s">
        <v>0</v>
      </c>
      <c r="C1" s="315"/>
      <c r="D1" s="315"/>
      <c r="E1" s="2"/>
      <c r="F1" s="2"/>
      <c r="G1" s="2"/>
      <c r="H1" s="2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x14ac:dyDescent="0.25">
      <c r="A5" s="1"/>
      <c r="B5" s="5" t="s">
        <v>2</v>
      </c>
      <c r="C5" s="316" t="s">
        <v>3</v>
      </c>
      <c r="D5" s="317"/>
      <c r="E5" s="3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7.75" customHeight="1" x14ac:dyDescent="0.25">
      <c r="A7" s="1"/>
      <c r="B7" s="319" t="s">
        <v>4</v>
      </c>
      <c r="C7" s="320"/>
      <c r="D7" s="320"/>
      <c r="E7" s="32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5">
      <c r="A9" s="6" t="s">
        <v>5</v>
      </c>
      <c r="B9" s="7"/>
      <c r="C9" s="7"/>
      <c r="D9" s="8"/>
      <c r="E9" s="8"/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9" t="s">
        <v>6</v>
      </c>
      <c r="B10" s="9" t="s">
        <v>7</v>
      </c>
      <c r="C10" s="10" t="s"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309" t="s">
        <v>9</v>
      </c>
      <c r="B11" s="11" t="s">
        <v>10</v>
      </c>
      <c r="C11" s="12" t="e">
        <f>#REF!</f>
        <v>#REF!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10"/>
      <c r="B12" s="11" t="s">
        <v>11</v>
      </c>
      <c r="C12" s="12" t="e">
        <f>'PP1'!C7+#REF!+#REF!+#REF!</f>
        <v>#REF!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311"/>
      <c r="B13" s="13" t="s">
        <v>12</v>
      </c>
      <c r="C13" s="14" t="e">
        <f>C11+C12</f>
        <v>#REF!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309" t="s">
        <v>13</v>
      </c>
      <c r="B14" s="11" t="s">
        <v>14</v>
      </c>
      <c r="C14" s="12" t="e">
        <f t="shared" ref="C14:C15" si="0">C11*3%</f>
        <v>#REF!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310"/>
      <c r="B15" s="11" t="s">
        <v>15</v>
      </c>
      <c r="C15" s="12" t="e">
        <f t="shared" si="0"/>
        <v>#REF!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311"/>
      <c r="B16" s="15" t="s">
        <v>16</v>
      </c>
      <c r="C16" s="14" t="e">
        <f>C14+C15</f>
        <v>#REF!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309" t="s">
        <v>17</v>
      </c>
      <c r="B17" s="11" t="s">
        <v>18</v>
      </c>
      <c r="C17" s="12" t="e">
        <f>#REF!+'PP1'!C12+#REF!+#REF!+#REF!</f>
        <v>#REF!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311"/>
      <c r="B18" s="15" t="s">
        <v>19</v>
      </c>
      <c r="C18" s="14" t="e">
        <f>C17</f>
        <v>#REF!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 x14ac:dyDescent="0.25">
      <c r="A19" s="309" t="s">
        <v>20</v>
      </c>
      <c r="B19" s="11" t="s">
        <v>21</v>
      </c>
      <c r="C19" s="12" t="e">
        <f>#REF!</f>
        <v>#REF!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x14ac:dyDescent="0.25">
      <c r="A20" s="310"/>
      <c r="B20" s="11" t="s">
        <v>22</v>
      </c>
      <c r="C20" s="12" t="e">
        <f>'PP1'!C15+#REF!+#REF!+#REF!</f>
        <v>#REF!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310"/>
      <c r="B21" s="11" t="s">
        <v>23</v>
      </c>
      <c r="C21" s="12" t="e">
        <f>'PP1'!C16+#REF!+#REF!+#REF!+#REF!</f>
        <v>#REF!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310"/>
      <c r="B22" s="11" t="s">
        <v>24</v>
      </c>
      <c r="C22" s="12" t="e">
        <f>'PP1'!C17+#REF!+#REF!+#REF!+#REF!</f>
        <v>#REF!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310"/>
      <c r="B23" s="11" t="s">
        <v>25</v>
      </c>
      <c r="C23" s="12" t="e">
        <f>'PP1'!C18+#REF!+#REF!+#REF!+#REF!</f>
        <v>#REF!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310"/>
      <c r="B24" s="11" t="s">
        <v>26</v>
      </c>
      <c r="C24" s="12" t="e">
        <f>'PP1'!C19+#REF!+#REF!+#REF!+#REF!</f>
        <v>#REF!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311"/>
      <c r="B25" s="15" t="s">
        <v>27</v>
      </c>
      <c r="C25" s="14" t="e">
        <f>SUM(C19:C24)</f>
        <v>#REF!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309" t="s">
        <v>28</v>
      </c>
      <c r="B26" s="11" t="s">
        <v>28</v>
      </c>
      <c r="C26" s="12" t="e">
        <f>'PP1'!C21+#REF!+#REF!+#REF!+#REF!</f>
        <v>#REF!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311"/>
      <c r="B27" s="15" t="s">
        <v>29</v>
      </c>
      <c r="C27" s="14" t="e">
        <f>C26</f>
        <v>#REF!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312" t="s">
        <v>30</v>
      </c>
      <c r="B28" s="313"/>
      <c r="C28" s="16" t="e">
        <f>C13+C16+C18+C25+C27</f>
        <v>#REF!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"/>
      <c r="B29" s="1"/>
      <c r="C29" s="17"/>
      <c r="D29" s="1"/>
      <c r="E29" s="1"/>
      <c r="F29" s="1"/>
      <c r="G29" s="1"/>
      <c r="H29" s="1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6" t="s">
        <v>31</v>
      </c>
      <c r="B30" s="18"/>
      <c r="C30" s="19"/>
      <c r="D30" s="19"/>
      <c r="E30" s="19"/>
      <c r="F30" s="1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9" t="s">
        <v>6</v>
      </c>
      <c r="B31" s="9" t="s">
        <v>7</v>
      </c>
      <c r="C31" s="20" t="s">
        <v>32</v>
      </c>
      <c r="D31" s="21" t="s">
        <v>33</v>
      </c>
      <c r="E31" s="21" t="s">
        <v>34</v>
      </c>
      <c r="F31" s="21" t="s">
        <v>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309" t="s">
        <v>9</v>
      </c>
      <c r="B32" s="11" t="s">
        <v>10</v>
      </c>
      <c r="C32" s="22" t="e">
        <f t="shared" ref="C32:C36" si="1">C11</f>
        <v>#REF!</v>
      </c>
      <c r="D32" s="23" t="e">
        <f>#REF!</f>
        <v>#REF!</v>
      </c>
      <c r="E32" s="23" t="e">
        <f>#REF!</f>
        <v>#REF!</v>
      </c>
      <c r="F32" s="24" t="e">
        <f t="shared" ref="F32:F33" si="2">D32+E32</f>
        <v>#REF!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10"/>
      <c r="B33" s="11" t="s">
        <v>11</v>
      </c>
      <c r="C33" s="22" t="e">
        <f t="shared" si="1"/>
        <v>#REF!</v>
      </c>
      <c r="D33" s="23">
        <v>10500</v>
      </c>
      <c r="E33" s="23">
        <v>18000</v>
      </c>
      <c r="F33" s="24">
        <f t="shared" si="2"/>
        <v>28500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311"/>
      <c r="B34" s="13" t="s">
        <v>12</v>
      </c>
      <c r="C34" s="25" t="e">
        <f t="shared" si="1"/>
        <v>#REF!</v>
      </c>
      <c r="D34" s="25" t="e">
        <f t="shared" ref="D34:F34" si="3">D32+D33</f>
        <v>#REF!</v>
      </c>
      <c r="E34" s="25" t="e">
        <f t="shared" si="3"/>
        <v>#REF!</v>
      </c>
      <c r="F34" s="25" t="e">
        <f t="shared" si="3"/>
        <v>#REF!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309" t="s">
        <v>13</v>
      </c>
      <c r="B35" s="11" t="s">
        <v>14</v>
      </c>
      <c r="C35" s="22" t="e">
        <f t="shared" si="1"/>
        <v>#REF!</v>
      </c>
      <c r="D35" s="23" t="e">
        <f t="shared" ref="D35:E35" si="4">D32*3%</f>
        <v>#REF!</v>
      </c>
      <c r="E35" s="23" t="e">
        <f t="shared" si="4"/>
        <v>#REF!</v>
      </c>
      <c r="F35" s="24" t="e">
        <f t="shared" ref="F35:F36" si="5">D35+E35</f>
        <v>#REF!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310"/>
      <c r="B36" s="11" t="s">
        <v>15</v>
      </c>
      <c r="C36" s="22" t="e">
        <f t="shared" si="1"/>
        <v>#REF!</v>
      </c>
      <c r="D36" s="23">
        <f t="shared" ref="D36:E36" si="6">D33*3%</f>
        <v>315</v>
      </c>
      <c r="E36" s="23">
        <f t="shared" si="6"/>
        <v>540</v>
      </c>
      <c r="F36" s="24">
        <f t="shared" si="5"/>
        <v>855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311"/>
      <c r="B37" s="15" t="s">
        <v>16</v>
      </c>
      <c r="C37" s="25" t="e">
        <f t="shared" ref="C37:F37" si="7">C35+C36</f>
        <v>#REF!</v>
      </c>
      <c r="D37" s="25" t="e">
        <f t="shared" si="7"/>
        <v>#REF!</v>
      </c>
      <c r="E37" s="25" t="e">
        <f t="shared" si="7"/>
        <v>#REF!</v>
      </c>
      <c r="F37" s="25" t="e">
        <f t="shared" si="7"/>
        <v>#REF!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309" t="s">
        <v>17</v>
      </c>
      <c r="B38" s="11" t="s">
        <v>18</v>
      </c>
      <c r="C38" s="22" t="e">
        <f>C17</f>
        <v>#REF!</v>
      </c>
      <c r="D38" s="23" t="e">
        <f>'PP1'!D33+#REF!+#REF!+#REF!+#REF!</f>
        <v>#REF!</v>
      </c>
      <c r="E38" s="23" t="e">
        <f>'PP1'!E33+#REF!+#REF!+#REF!+#REF!</f>
        <v>#REF!</v>
      </c>
      <c r="F38" s="24" t="e">
        <f>D38+E38</f>
        <v>#REF!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311"/>
      <c r="B39" s="15" t="s">
        <v>19</v>
      </c>
      <c r="C39" s="25" t="e">
        <f t="shared" ref="C39:F39" si="8">C38</f>
        <v>#REF!</v>
      </c>
      <c r="D39" s="25" t="e">
        <f t="shared" si="8"/>
        <v>#REF!</v>
      </c>
      <c r="E39" s="25" t="e">
        <f t="shared" si="8"/>
        <v>#REF!</v>
      </c>
      <c r="F39" s="25" t="e">
        <f t="shared" si="8"/>
        <v>#REF!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3.25" customHeight="1" x14ac:dyDescent="0.25">
      <c r="A40" s="309" t="s">
        <v>20</v>
      </c>
      <c r="B40" s="11" t="s">
        <v>21</v>
      </c>
      <c r="C40" s="22" t="e">
        <f t="shared" ref="C40:C45" si="9">C19</f>
        <v>#REF!</v>
      </c>
      <c r="D40" s="23" t="e">
        <f>#REF!</f>
        <v>#REF!</v>
      </c>
      <c r="E40" s="23" t="e">
        <f>#REF!</f>
        <v>#REF!</v>
      </c>
      <c r="F40" s="24" t="e">
        <f t="shared" ref="F40:F45" si="10">D40+E40</f>
        <v>#REF!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310"/>
      <c r="B41" s="11" t="s">
        <v>22</v>
      </c>
      <c r="C41" s="22" t="e">
        <f t="shared" si="9"/>
        <v>#REF!</v>
      </c>
      <c r="D41" s="23" t="e">
        <f>'PP1'!D36+#REF!+#REF!+#REF!</f>
        <v>#REF!</v>
      </c>
      <c r="E41" s="23" t="e">
        <f>'PP1'!E36+#REF!+#REF!+#REF!</f>
        <v>#REF!</v>
      </c>
      <c r="F41" s="24" t="e">
        <f t="shared" si="10"/>
        <v>#REF!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10"/>
      <c r="B42" s="11" t="s">
        <v>23</v>
      </c>
      <c r="C42" s="22" t="e">
        <f t="shared" si="9"/>
        <v>#REF!</v>
      </c>
      <c r="D42" s="23" t="e">
        <f>'PP1'!D37+#REF!+#REF!+#REF!+#REF!</f>
        <v>#REF!</v>
      </c>
      <c r="E42" s="23" t="e">
        <f>'PP1'!E37+#REF!+#REF!+#REF!+#REF!</f>
        <v>#REF!</v>
      </c>
      <c r="F42" s="24" t="e">
        <f t="shared" si="10"/>
        <v>#REF!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0"/>
      <c r="B43" s="11" t="s">
        <v>24</v>
      </c>
      <c r="C43" s="22" t="e">
        <f t="shared" si="9"/>
        <v>#REF!</v>
      </c>
      <c r="D43" s="23" t="e">
        <f>'PP1'!D38+#REF!+#REF!+#REF!+#REF!</f>
        <v>#REF!</v>
      </c>
      <c r="E43" s="23" t="e">
        <f>'PP1'!E38+#REF!+#REF!+#REF!+#REF!</f>
        <v>#REF!</v>
      </c>
      <c r="F43" s="24" t="e">
        <f t="shared" si="10"/>
        <v>#REF!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0"/>
      <c r="B44" s="11" t="s">
        <v>25</v>
      </c>
      <c r="C44" s="22" t="e">
        <f t="shared" si="9"/>
        <v>#REF!</v>
      </c>
      <c r="D44" s="23" t="e">
        <f>'PP1'!D39+#REF!+#REF!+#REF!+#REF!</f>
        <v>#REF!</v>
      </c>
      <c r="E44" s="23" t="e">
        <f>'PP1'!E39+#REF!+#REF!+#REF!+#REF!</f>
        <v>#REF!</v>
      </c>
      <c r="F44" s="24" t="e">
        <f t="shared" si="10"/>
        <v>#REF!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0"/>
      <c r="B45" s="11" t="s">
        <v>26</v>
      </c>
      <c r="C45" s="22" t="e">
        <f t="shared" si="9"/>
        <v>#REF!</v>
      </c>
      <c r="D45" s="23" t="e">
        <f>'PP1'!D40+#REF!+#REF!+#REF!+#REF!</f>
        <v>#REF!</v>
      </c>
      <c r="E45" s="23" t="e">
        <f>'PP1'!E40+#REF!+#REF!+#REF!+#REF!</f>
        <v>#REF!</v>
      </c>
      <c r="F45" s="24" t="e">
        <f t="shared" si="10"/>
        <v>#REF!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11"/>
      <c r="B46" s="15" t="s">
        <v>27</v>
      </c>
      <c r="C46" s="25" t="e">
        <f t="shared" ref="C46:F46" si="11">SUM(C40:C45)</f>
        <v>#REF!</v>
      </c>
      <c r="D46" s="25" t="e">
        <f t="shared" si="11"/>
        <v>#REF!</v>
      </c>
      <c r="E46" s="25" t="e">
        <f t="shared" si="11"/>
        <v>#REF!</v>
      </c>
      <c r="F46" s="25" t="e">
        <f t="shared" si="11"/>
        <v>#REF!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09" t="s">
        <v>28</v>
      </c>
      <c r="B47" s="11" t="s">
        <v>28</v>
      </c>
      <c r="C47" s="22" t="e">
        <f>C26</f>
        <v>#REF!</v>
      </c>
      <c r="D47" s="23" t="e">
        <f>'PP1'!D42+#REF!+#REF!+#REF!</f>
        <v>#REF!</v>
      </c>
      <c r="E47" s="23" t="e">
        <f>'PP1'!E42+#REF!+#REF!+#REF!</f>
        <v>#REF!</v>
      </c>
      <c r="F47" s="24" t="e">
        <f>D47+E47</f>
        <v>#REF!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1"/>
      <c r="B48" s="15" t="s">
        <v>29</v>
      </c>
      <c r="C48" s="25" t="e">
        <f t="shared" ref="C48:F48" si="12">C47</f>
        <v>#REF!</v>
      </c>
      <c r="D48" s="25" t="e">
        <f t="shared" si="12"/>
        <v>#REF!</v>
      </c>
      <c r="E48" s="25" t="e">
        <f t="shared" si="12"/>
        <v>#REF!</v>
      </c>
      <c r="F48" s="25" t="e">
        <f t="shared" si="12"/>
        <v>#REF!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2" t="s">
        <v>30</v>
      </c>
      <c r="B49" s="313"/>
      <c r="C49" s="16" t="e">
        <f t="shared" ref="C49:F49" si="13">C34+C37+C39+C46+C48</f>
        <v>#REF!</v>
      </c>
      <c r="D49" s="16" t="e">
        <f t="shared" si="13"/>
        <v>#REF!</v>
      </c>
      <c r="E49" s="16" t="e">
        <f t="shared" si="13"/>
        <v>#REF!</v>
      </c>
      <c r="F49" s="16" t="e">
        <f t="shared" si="13"/>
        <v>#REF!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A40:A46"/>
    <mergeCell ref="A47:A48"/>
    <mergeCell ref="A49:B49"/>
    <mergeCell ref="B1:D1"/>
    <mergeCell ref="C5:E5"/>
    <mergeCell ref="B7:E7"/>
    <mergeCell ref="A11:A13"/>
    <mergeCell ref="A14:A16"/>
    <mergeCell ref="A17:A18"/>
    <mergeCell ref="A19:A25"/>
    <mergeCell ref="A26:A27"/>
    <mergeCell ref="A28:B28"/>
    <mergeCell ref="A32:A34"/>
    <mergeCell ref="A35:A37"/>
    <mergeCell ref="A38:A39"/>
  </mergeCells>
  <pageMargins left="0.7" right="0.7" top="0.75" bottom="0.75" header="0" footer="0"/>
  <pageSetup paperSize="9" scale="56" fitToHeight="0" orientation="landscape" r:id="rId1"/>
  <headerFooter>
    <oddHeader>&amp;C&amp;F</oddHeader>
    <oddFooter>&amp;C&amp;P/</oddFooter>
  </headerFooter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2B8C9"/>
    <pageSetUpPr fitToPage="1"/>
  </sheetPr>
  <dimension ref="A1:I1024"/>
  <sheetViews>
    <sheetView showGridLines="0" topLeftCell="A4" zoomScale="85" zoomScaleNormal="85" workbookViewId="0">
      <selection activeCell="E56" sqref="E56"/>
    </sheetView>
  </sheetViews>
  <sheetFormatPr defaultColWidth="14.42578125" defaultRowHeight="15" customHeight="1" x14ac:dyDescent="0.25"/>
  <cols>
    <col min="1" max="1" width="29.28515625" customWidth="1"/>
    <col min="2" max="2" width="35.140625" customWidth="1"/>
    <col min="3" max="3" width="23.85546875" bestFit="1" customWidth="1"/>
    <col min="4" max="6" width="25.7109375" customWidth="1"/>
    <col min="7" max="7" width="12.42578125" customWidth="1"/>
    <col min="8" max="8" width="11.28515625" customWidth="1"/>
    <col min="9" max="9" width="13.42578125" customWidth="1"/>
    <col min="10" max="10" width="10.5703125" customWidth="1"/>
    <col min="11" max="25" width="9.140625" customWidth="1"/>
  </cols>
  <sheetData>
    <row r="1" spans="1:9" x14ac:dyDescent="0.25">
      <c r="G1" s="30"/>
      <c r="I1" s="26"/>
    </row>
    <row r="2" spans="1:9" ht="18" x14ac:dyDescent="0.25">
      <c r="A2" s="5" t="s">
        <v>38</v>
      </c>
      <c r="B2" s="27" t="s">
        <v>41</v>
      </c>
      <c r="G2" s="30"/>
      <c r="I2" s="26"/>
    </row>
    <row r="3" spans="1:9" x14ac:dyDescent="0.25">
      <c r="E3" s="31"/>
      <c r="G3" s="30"/>
    </row>
    <row r="4" spans="1:9" ht="18" x14ac:dyDescent="0.25">
      <c r="A4" s="28" t="s">
        <v>39</v>
      </c>
      <c r="B4" s="7"/>
      <c r="C4" s="7"/>
      <c r="F4" s="26"/>
      <c r="G4" s="30"/>
    </row>
    <row r="5" spans="1:9" x14ac:dyDescent="0.25">
      <c r="A5" s="9" t="s">
        <v>6</v>
      </c>
      <c r="B5" s="9" t="s">
        <v>7</v>
      </c>
      <c r="C5" s="20" t="s">
        <v>8</v>
      </c>
      <c r="F5" s="26"/>
      <c r="G5" s="30"/>
    </row>
    <row r="6" spans="1:9" ht="13.5" customHeight="1" x14ac:dyDescent="0.25">
      <c r="A6" s="309" t="s">
        <v>9</v>
      </c>
      <c r="B6" s="29" t="s">
        <v>10</v>
      </c>
      <c r="C6" s="32"/>
      <c r="F6" s="26"/>
      <c r="G6" s="30"/>
    </row>
    <row r="7" spans="1:9" x14ac:dyDescent="0.25">
      <c r="A7" s="310"/>
      <c r="B7" s="11" t="s">
        <v>11</v>
      </c>
      <c r="C7" s="33">
        <v>21926</v>
      </c>
      <c r="F7" s="26"/>
      <c r="G7" s="30"/>
    </row>
    <row r="8" spans="1:9" x14ac:dyDescent="0.25">
      <c r="A8" s="311"/>
      <c r="B8" s="13" t="s">
        <v>12</v>
      </c>
      <c r="C8" s="14">
        <f>C6+C7</f>
        <v>21926</v>
      </c>
      <c r="F8" s="26"/>
      <c r="G8" s="30"/>
    </row>
    <row r="9" spans="1:9" ht="13.5" customHeight="1" x14ac:dyDescent="0.25">
      <c r="A9" s="309" t="s">
        <v>13</v>
      </c>
      <c r="B9" s="29" t="s">
        <v>14</v>
      </c>
      <c r="C9" s="32"/>
      <c r="F9" s="26"/>
      <c r="G9" s="30"/>
    </row>
    <row r="10" spans="1:9" ht="21" x14ac:dyDescent="0.25">
      <c r="A10" s="310"/>
      <c r="B10" s="11" t="s">
        <v>15</v>
      </c>
      <c r="C10" s="33">
        <f>C7*3%</f>
        <v>657.78</v>
      </c>
      <c r="F10" s="26"/>
      <c r="G10" s="30"/>
    </row>
    <row r="11" spans="1:9" x14ac:dyDescent="0.25">
      <c r="A11" s="311"/>
      <c r="B11" s="15" t="s">
        <v>16</v>
      </c>
      <c r="C11" s="14">
        <f>C9+C10</f>
        <v>657.78</v>
      </c>
      <c r="F11" s="26"/>
      <c r="G11" s="30"/>
    </row>
    <row r="12" spans="1:9" x14ac:dyDescent="0.25">
      <c r="A12" s="309" t="s">
        <v>17</v>
      </c>
      <c r="B12" s="11" t="s">
        <v>18</v>
      </c>
      <c r="C12" s="33">
        <v>21200</v>
      </c>
      <c r="F12" s="26"/>
      <c r="G12" s="30"/>
    </row>
    <row r="13" spans="1:9" x14ac:dyDescent="0.25">
      <c r="A13" s="311"/>
      <c r="B13" s="15" t="s">
        <v>19</v>
      </c>
      <c r="C13" s="14">
        <f>C12</f>
        <v>21200</v>
      </c>
      <c r="F13" s="26"/>
      <c r="G13" s="30"/>
    </row>
    <row r="14" spans="1:9" ht="27.75" customHeight="1" x14ac:dyDescent="0.25">
      <c r="A14" s="309" t="s">
        <v>20</v>
      </c>
      <c r="B14" s="29" t="s">
        <v>21</v>
      </c>
      <c r="C14" s="32"/>
      <c r="F14" s="26"/>
      <c r="G14" s="30"/>
    </row>
    <row r="15" spans="1:9" ht="21" x14ac:dyDescent="0.25">
      <c r="A15" s="310"/>
      <c r="B15" s="11" t="s">
        <v>22</v>
      </c>
      <c r="C15" s="33">
        <v>3000</v>
      </c>
      <c r="F15" s="26"/>
      <c r="G15" s="30"/>
    </row>
    <row r="16" spans="1:9" x14ac:dyDescent="0.25">
      <c r="A16" s="310"/>
      <c r="B16" s="11" t="s">
        <v>23</v>
      </c>
      <c r="C16" s="33">
        <v>8000</v>
      </c>
      <c r="F16" s="26"/>
      <c r="G16" s="30"/>
    </row>
    <row r="17" spans="1:7" x14ac:dyDescent="0.25">
      <c r="A17" s="310"/>
      <c r="B17" s="11" t="s">
        <v>24</v>
      </c>
      <c r="C17" s="33">
        <v>5700</v>
      </c>
      <c r="F17" s="26"/>
      <c r="G17" s="30"/>
    </row>
    <row r="18" spans="1:7" x14ac:dyDescent="0.25">
      <c r="A18" s="310"/>
      <c r="B18" s="11" t="s">
        <v>25</v>
      </c>
      <c r="C18" s="33">
        <v>7600</v>
      </c>
      <c r="F18" s="26"/>
      <c r="G18" s="30"/>
    </row>
    <row r="19" spans="1:7" x14ac:dyDescent="0.25">
      <c r="A19" s="310"/>
      <c r="B19" s="11" t="s">
        <v>26</v>
      </c>
      <c r="C19" s="33">
        <v>2000</v>
      </c>
      <c r="F19" s="26"/>
      <c r="G19" s="30"/>
    </row>
    <row r="20" spans="1:7" ht="21" x14ac:dyDescent="0.25">
      <c r="A20" s="311"/>
      <c r="B20" s="15" t="s">
        <v>27</v>
      </c>
      <c r="C20" s="14">
        <f>SUM(C14:C19)</f>
        <v>26300</v>
      </c>
      <c r="F20" s="26"/>
      <c r="G20" s="30"/>
    </row>
    <row r="21" spans="1:7" ht="15.75" customHeight="1" x14ac:dyDescent="0.25">
      <c r="A21" s="309" t="s">
        <v>28</v>
      </c>
      <c r="B21" s="11" t="s">
        <v>28</v>
      </c>
      <c r="C21" s="33">
        <v>0</v>
      </c>
      <c r="F21" s="26"/>
      <c r="G21" s="30"/>
    </row>
    <row r="22" spans="1:7" ht="15.75" customHeight="1" x14ac:dyDescent="0.25">
      <c r="A22" s="311"/>
      <c r="B22" s="15" t="s">
        <v>29</v>
      </c>
      <c r="C22" s="14">
        <f>C21</f>
        <v>0</v>
      </c>
      <c r="F22" s="26"/>
      <c r="G22" s="30"/>
    </row>
    <row r="23" spans="1:7" ht="15.75" customHeight="1" x14ac:dyDescent="0.25">
      <c r="A23" s="312" t="s">
        <v>30</v>
      </c>
      <c r="B23" s="313"/>
      <c r="C23" s="16">
        <f>C8+C11+C13+C20+C22</f>
        <v>70083.78</v>
      </c>
      <c r="F23" s="26"/>
      <c r="G23" s="30"/>
    </row>
    <row r="24" spans="1:7" ht="15.75" customHeight="1" x14ac:dyDescent="0.25">
      <c r="A24" s="8"/>
      <c r="D24" s="17"/>
      <c r="E24" s="17"/>
      <c r="F24" s="26"/>
      <c r="G24" s="30"/>
    </row>
    <row r="25" spans="1:7" ht="15.75" customHeight="1" x14ac:dyDescent="0.25">
      <c r="A25" s="28" t="s">
        <v>40</v>
      </c>
      <c r="B25" s="18"/>
      <c r="C25" s="19"/>
      <c r="D25" s="18"/>
      <c r="E25" s="18"/>
      <c r="F25" s="19"/>
      <c r="G25" s="30"/>
    </row>
    <row r="26" spans="1:7" ht="15.75" customHeight="1" x14ac:dyDescent="0.25">
      <c r="A26" s="9" t="s">
        <v>6</v>
      </c>
      <c r="B26" s="9" t="s">
        <v>7</v>
      </c>
      <c r="C26" s="20" t="s">
        <v>36</v>
      </c>
      <c r="D26" s="21" t="s">
        <v>33</v>
      </c>
      <c r="E26" s="21" t="s">
        <v>37</v>
      </c>
      <c r="F26" s="21" t="s">
        <v>35</v>
      </c>
      <c r="G26" s="30"/>
    </row>
    <row r="27" spans="1:7" ht="13.5" customHeight="1" x14ac:dyDescent="0.25">
      <c r="A27" s="309" t="s">
        <v>9</v>
      </c>
      <c r="B27" s="29" t="s">
        <v>10</v>
      </c>
      <c r="C27" s="32"/>
      <c r="D27" s="32"/>
      <c r="E27" s="32"/>
      <c r="F27" s="32"/>
      <c r="G27" s="30"/>
    </row>
    <row r="28" spans="1:7" ht="15.75" customHeight="1" x14ac:dyDescent="0.25">
      <c r="A28" s="310"/>
      <c r="B28" s="11" t="s">
        <v>11</v>
      </c>
      <c r="C28" s="34">
        <f t="shared" ref="C28:C29" si="0">C7</f>
        <v>21926</v>
      </c>
      <c r="D28" s="35">
        <v>8078</v>
      </c>
      <c r="E28" s="35">
        <v>13848</v>
      </c>
      <c r="F28" s="36">
        <f>D28+E28</f>
        <v>21926</v>
      </c>
      <c r="G28" s="30"/>
    </row>
    <row r="29" spans="1:7" ht="15.75" customHeight="1" x14ac:dyDescent="0.25">
      <c r="A29" s="311"/>
      <c r="B29" s="13" t="s">
        <v>12</v>
      </c>
      <c r="C29" s="25">
        <f t="shared" si="0"/>
        <v>21926</v>
      </c>
      <c r="D29" s="25">
        <f>D27+D28</f>
        <v>8078</v>
      </c>
      <c r="E29" s="25">
        <f t="shared" ref="E29:F29" si="1">E27+E28</f>
        <v>13848</v>
      </c>
      <c r="F29" s="25">
        <f t="shared" si="1"/>
        <v>21926</v>
      </c>
      <c r="G29" s="30"/>
    </row>
    <row r="30" spans="1:7" ht="13.5" customHeight="1" x14ac:dyDescent="0.25">
      <c r="A30" s="309" t="s">
        <v>13</v>
      </c>
      <c r="B30" s="29" t="s">
        <v>14</v>
      </c>
      <c r="C30" s="32"/>
      <c r="D30" s="32"/>
      <c r="E30" s="32"/>
      <c r="F30" s="32"/>
      <c r="G30" s="30"/>
    </row>
    <row r="31" spans="1:7" ht="15.75" customHeight="1" x14ac:dyDescent="0.25">
      <c r="A31" s="310"/>
      <c r="B31" s="11" t="s">
        <v>15</v>
      </c>
      <c r="C31" s="34">
        <f>C10</f>
        <v>657.78</v>
      </c>
      <c r="D31" s="37">
        <f t="shared" ref="D31:E31" si="2">D28*3%</f>
        <v>242.34</v>
      </c>
      <c r="E31" s="37">
        <f t="shared" si="2"/>
        <v>415.44</v>
      </c>
      <c r="F31" s="36">
        <f>D31+E31</f>
        <v>657.78</v>
      </c>
      <c r="G31" s="30"/>
    </row>
    <row r="32" spans="1:7" ht="15.75" customHeight="1" x14ac:dyDescent="0.25">
      <c r="A32" s="311"/>
      <c r="B32" s="15" t="s">
        <v>16</v>
      </c>
      <c r="C32" s="25">
        <f t="shared" ref="C32:F32" si="3">C30+C31</f>
        <v>657.78</v>
      </c>
      <c r="D32" s="25">
        <f t="shared" si="3"/>
        <v>242.34</v>
      </c>
      <c r="E32" s="25">
        <f t="shared" si="3"/>
        <v>415.44</v>
      </c>
      <c r="F32" s="25">
        <f t="shared" si="3"/>
        <v>657.78</v>
      </c>
      <c r="G32" s="30"/>
    </row>
    <row r="33" spans="1:9" ht="15.75" customHeight="1" x14ac:dyDescent="0.25">
      <c r="A33" s="309" t="s">
        <v>17</v>
      </c>
      <c r="B33" s="11" t="s">
        <v>18</v>
      </c>
      <c r="C33" s="34">
        <f>C12</f>
        <v>21200</v>
      </c>
      <c r="D33" s="35">
        <v>3600</v>
      </c>
      <c r="E33" s="35">
        <v>17600</v>
      </c>
      <c r="F33" s="36">
        <f>D33+E33</f>
        <v>21200</v>
      </c>
      <c r="G33" s="30"/>
    </row>
    <row r="34" spans="1:9" ht="15.75" customHeight="1" x14ac:dyDescent="0.25">
      <c r="A34" s="311"/>
      <c r="B34" s="15" t="s">
        <v>19</v>
      </c>
      <c r="C34" s="25">
        <f t="shared" ref="C34:F34" si="4">C33</f>
        <v>21200</v>
      </c>
      <c r="D34" s="25">
        <f t="shared" si="4"/>
        <v>3600</v>
      </c>
      <c r="E34" s="25">
        <f t="shared" si="4"/>
        <v>17600</v>
      </c>
      <c r="F34" s="25">
        <f t="shared" si="4"/>
        <v>21200</v>
      </c>
      <c r="G34" s="30"/>
    </row>
    <row r="35" spans="1:9" ht="23.25" customHeight="1" x14ac:dyDescent="0.25">
      <c r="A35" s="309" t="s">
        <v>20</v>
      </c>
      <c r="B35" s="29" t="s">
        <v>21</v>
      </c>
      <c r="C35" s="32"/>
      <c r="D35" s="32"/>
      <c r="E35" s="32"/>
      <c r="F35" s="32"/>
      <c r="G35" s="30"/>
    </row>
    <row r="36" spans="1:9" ht="21" x14ac:dyDescent="0.25">
      <c r="A36" s="310"/>
      <c r="B36" s="11" t="s">
        <v>22</v>
      </c>
      <c r="C36" s="34">
        <f t="shared" ref="C36:C40" si="5">C15</f>
        <v>3000</v>
      </c>
      <c r="D36" s="35">
        <v>1000</v>
      </c>
      <c r="E36" s="35">
        <v>2000</v>
      </c>
      <c r="F36" s="36">
        <f t="shared" ref="F36:F40" si="6">D36+E36</f>
        <v>3000</v>
      </c>
      <c r="G36" s="30"/>
    </row>
    <row r="37" spans="1:9" ht="15.75" customHeight="1" x14ac:dyDescent="0.25">
      <c r="A37" s="310"/>
      <c r="B37" s="11" t="s">
        <v>23</v>
      </c>
      <c r="C37" s="34">
        <f t="shared" si="5"/>
        <v>8000</v>
      </c>
      <c r="D37" s="35">
        <v>3000</v>
      </c>
      <c r="E37" s="35">
        <v>5000</v>
      </c>
      <c r="F37" s="36">
        <f t="shared" si="6"/>
        <v>8000</v>
      </c>
      <c r="G37" s="30"/>
    </row>
    <row r="38" spans="1:9" ht="15.75" customHeight="1" x14ac:dyDescent="0.25">
      <c r="A38" s="310"/>
      <c r="B38" s="11" t="s">
        <v>24</v>
      </c>
      <c r="C38" s="34">
        <f t="shared" si="5"/>
        <v>5700</v>
      </c>
      <c r="D38" s="35">
        <v>2100</v>
      </c>
      <c r="E38" s="35">
        <v>3600</v>
      </c>
      <c r="F38" s="36">
        <f t="shared" si="6"/>
        <v>5700</v>
      </c>
      <c r="G38" s="30"/>
    </row>
    <row r="39" spans="1:9" ht="15.75" customHeight="1" x14ac:dyDescent="0.25">
      <c r="A39" s="310"/>
      <c r="B39" s="11" t="s">
        <v>25</v>
      </c>
      <c r="C39" s="34">
        <f t="shared" si="5"/>
        <v>7600</v>
      </c>
      <c r="D39" s="35">
        <v>1200</v>
      </c>
      <c r="E39" s="35">
        <v>6400</v>
      </c>
      <c r="F39" s="36">
        <f t="shared" si="6"/>
        <v>7600</v>
      </c>
      <c r="G39" s="30"/>
    </row>
    <row r="40" spans="1:9" ht="15.75" customHeight="1" x14ac:dyDescent="0.25">
      <c r="A40" s="310"/>
      <c r="B40" s="11" t="s">
        <v>26</v>
      </c>
      <c r="C40" s="34">
        <f t="shared" si="5"/>
        <v>2000</v>
      </c>
      <c r="D40" s="35">
        <v>1000</v>
      </c>
      <c r="E40" s="35">
        <v>1000</v>
      </c>
      <c r="F40" s="36">
        <f t="shared" si="6"/>
        <v>2000</v>
      </c>
      <c r="G40" s="30"/>
    </row>
    <row r="41" spans="1:9" ht="15.75" customHeight="1" x14ac:dyDescent="0.25">
      <c r="A41" s="311"/>
      <c r="B41" s="15" t="s">
        <v>27</v>
      </c>
      <c r="C41" s="25">
        <f t="shared" ref="C41:F41" si="7">SUM(C35:C40)</f>
        <v>26300</v>
      </c>
      <c r="D41" s="25">
        <f t="shared" si="7"/>
        <v>8300</v>
      </c>
      <c r="E41" s="25">
        <f t="shared" si="7"/>
        <v>18000</v>
      </c>
      <c r="F41" s="25">
        <f t="shared" si="7"/>
        <v>26300</v>
      </c>
      <c r="G41" s="30"/>
    </row>
    <row r="42" spans="1:9" ht="15.75" customHeight="1" x14ac:dyDescent="0.25">
      <c r="A42" s="309" t="s">
        <v>28</v>
      </c>
      <c r="B42" s="11" t="s">
        <v>28</v>
      </c>
      <c r="C42" s="34">
        <v>0</v>
      </c>
      <c r="D42" s="37">
        <v>0</v>
      </c>
      <c r="E42" s="37">
        <v>0</v>
      </c>
      <c r="F42" s="36">
        <f>D42+E42</f>
        <v>0</v>
      </c>
      <c r="G42" s="30"/>
    </row>
    <row r="43" spans="1:9" ht="15.75" customHeight="1" x14ac:dyDescent="0.25">
      <c r="A43" s="311"/>
      <c r="B43" s="15" t="s">
        <v>29</v>
      </c>
      <c r="C43" s="25">
        <f t="shared" ref="C43:F43" si="8">C42</f>
        <v>0</v>
      </c>
      <c r="D43" s="25">
        <v>0</v>
      </c>
      <c r="E43" s="25">
        <f t="shared" si="8"/>
        <v>0</v>
      </c>
      <c r="F43" s="25">
        <f t="shared" si="8"/>
        <v>0</v>
      </c>
      <c r="G43" s="30"/>
    </row>
    <row r="44" spans="1:9" ht="15.75" customHeight="1" x14ac:dyDescent="0.25">
      <c r="A44" s="312" t="s">
        <v>30</v>
      </c>
      <c r="B44" s="313"/>
      <c r="C44" s="16">
        <f t="shared" ref="C44:F44" si="9">C29+C32+C34+C41+C43</f>
        <v>70083.78</v>
      </c>
      <c r="D44" s="16">
        <f t="shared" si="9"/>
        <v>20220.34</v>
      </c>
      <c r="E44" s="16">
        <f t="shared" si="9"/>
        <v>49863.44</v>
      </c>
      <c r="F44" s="16">
        <f t="shared" si="9"/>
        <v>70083.78</v>
      </c>
      <c r="G44" s="30"/>
    </row>
    <row r="45" spans="1:9" ht="15.75" customHeight="1" x14ac:dyDescent="0.25">
      <c r="G45" s="30"/>
    </row>
    <row r="46" spans="1:9" ht="15.75" customHeight="1" x14ac:dyDescent="0.25">
      <c r="C46" s="42" t="s">
        <v>63</v>
      </c>
      <c r="D46" s="41">
        <v>4.76</v>
      </c>
      <c r="E46" s="39"/>
      <c r="G46" s="30"/>
    </row>
    <row r="47" spans="1:9" ht="15.75" customHeight="1" x14ac:dyDescent="0.25">
      <c r="C47" s="38"/>
      <c r="D47" s="39"/>
      <c r="E47" s="39"/>
      <c r="G47" s="30"/>
      <c r="I47" s="26"/>
    </row>
    <row r="48" spans="1:9" x14ac:dyDescent="0.25">
      <c r="A48" s="43" t="s">
        <v>42</v>
      </c>
      <c r="B48" s="43" t="s">
        <v>43</v>
      </c>
      <c r="C48" s="43" t="s">
        <v>44</v>
      </c>
      <c r="D48" s="44">
        <v>2021</v>
      </c>
      <c r="E48" s="45">
        <v>2022</v>
      </c>
      <c r="F48" s="46" t="s">
        <v>64</v>
      </c>
      <c r="G48" s="30"/>
      <c r="I48" s="26"/>
    </row>
    <row r="49" spans="1:9" x14ac:dyDescent="0.25">
      <c r="A49" s="329" t="s">
        <v>45</v>
      </c>
      <c r="B49" s="11" t="s">
        <v>46</v>
      </c>
      <c r="C49" s="53">
        <f>C28*D46</f>
        <v>104367.76</v>
      </c>
      <c r="D49" s="57">
        <f>D28*D46</f>
        <v>38451.279999999999</v>
      </c>
      <c r="E49" s="61">
        <f>E28*D46</f>
        <v>65916.479999999996</v>
      </c>
      <c r="F49" s="65">
        <f t="shared" ref="F49:F63" si="10">D49+E49</f>
        <v>104367.76</v>
      </c>
      <c r="G49" s="30"/>
      <c r="I49" s="26"/>
    </row>
    <row r="50" spans="1:9" x14ac:dyDescent="0.25">
      <c r="A50" s="325"/>
      <c r="B50" s="40" t="s">
        <v>47</v>
      </c>
      <c r="C50" s="54">
        <f>C49</f>
        <v>104367.76</v>
      </c>
      <c r="D50" s="58">
        <f>D49</f>
        <v>38451.279999999999</v>
      </c>
      <c r="E50" s="62">
        <f>E49</f>
        <v>65916.479999999996</v>
      </c>
      <c r="F50" s="65">
        <f t="shared" si="10"/>
        <v>104367.76</v>
      </c>
      <c r="G50" s="30"/>
      <c r="I50" s="26"/>
    </row>
    <row r="51" spans="1:9" x14ac:dyDescent="0.25">
      <c r="A51" s="329" t="s">
        <v>48</v>
      </c>
      <c r="B51" s="11" t="s">
        <v>49</v>
      </c>
      <c r="C51" s="53">
        <f>C31*D46</f>
        <v>3131.0328</v>
      </c>
      <c r="D51" s="57">
        <f>D31*D46</f>
        <v>1153.5383999999999</v>
      </c>
      <c r="E51" s="61">
        <f>E31*D46</f>
        <v>1977.4943999999998</v>
      </c>
      <c r="F51" s="65">
        <f t="shared" si="10"/>
        <v>3131.0328</v>
      </c>
      <c r="G51" s="30"/>
      <c r="I51" s="26"/>
    </row>
    <row r="52" spans="1:9" x14ac:dyDescent="0.25">
      <c r="A52" s="325"/>
      <c r="B52" s="15" t="s">
        <v>50</v>
      </c>
      <c r="C52" s="55">
        <f>C51</f>
        <v>3131.0328</v>
      </c>
      <c r="D52" s="59">
        <f>D51</f>
        <v>1153.5383999999999</v>
      </c>
      <c r="E52" s="63">
        <f>E51</f>
        <v>1977.4943999999998</v>
      </c>
      <c r="F52" s="65">
        <f t="shared" si="10"/>
        <v>3131.0328</v>
      </c>
      <c r="G52" s="30"/>
      <c r="I52" s="26"/>
    </row>
    <row r="53" spans="1:9" x14ac:dyDescent="0.25">
      <c r="A53" s="326" t="s">
        <v>51</v>
      </c>
      <c r="B53" s="11" t="s">
        <v>52</v>
      </c>
      <c r="C53" s="53">
        <f>C33*D46</f>
        <v>100912</v>
      </c>
      <c r="D53" s="57">
        <f>D33*D46</f>
        <v>17136</v>
      </c>
      <c r="E53" s="61">
        <f>E33*D46</f>
        <v>83776</v>
      </c>
      <c r="F53" s="65">
        <f t="shared" si="10"/>
        <v>100912</v>
      </c>
      <c r="G53" s="30"/>
      <c r="I53" s="26"/>
    </row>
    <row r="54" spans="1:9" x14ac:dyDescent="0.25">
      <c r="A54" s="330"/>
      <c r="B54" s="15" t="s">
        <v>53</v>
      </c>
      <c r="C54" s="55">
        <f>C53</f>
        <v>100912</v>
      </c>
      <c r="D54" s="59">
        <f>D53</f>
        <v>17136</v>
      </c>
      <c r="E54" s="63">
        <f>E53</f>
        <v>83776</v>
      </c>
      <c r="F54" s="65">
        <f t="shared" si="10"/>
        <v>100912</v>
      </c>
      <c r="G54" s="30"/>
      <c r="I54" s="26"/>
    </row>
    <row r="55" spans="1:9" ht="21" x14ac:dyDescent="0.25">
      <c r="A55" s="329" t="s">
        <v>54</v>
      </c>
      <c r="B55" s="11" t="s">
        <v>55</v>
      </c>
      <c r="C55" s="53">
        <f>C36*D46</f>
        <v>14280</v>
      </c>
      <c r="D55" s="57">
        <f>D36*D46</f>
        <v>4760</v>
      </c>
      <c r="E55" s="61">
        <f>E36*D46</f>
        <v>9520</v>
      </c>
      <c r="F55" s="65">
        <f t="shared" si="10"/>
        <v>14280</v>
      </c>
      <c r="G55" s="30"/>
      <c r="I55" s="26"/>
    </row>
    <row r="56" spans="1:9" x14ac:dyDescent="0.25">
      <c r="A56" s="324"/>
      <c r="B56" s="11" t="s">
        <v>56</v>
      </c>
      <c r="C56" s="53">
        <f>C37*D46</f>
        <v>38080</v>
      </c>
      <c r="D56" s="57">
        <f>D37*D46</f>
        <v>14280</v>
      </c>
      <c r="E56" s="61">
        <f>E37*D46</f>
        <v>23800</v>
      </c>
      <c r="F56" s="65">
        <f t="shared" si="10"/>
        <v>38080</v>
      </c>
      <c r="G56" s="30"/>
      <c r="I56" s="26"/>
    </row>
    <row r="57" spans="1:9" x14ac:dyDescent="0.25">
      <c r="A57" s="324"/>
      <c r="B57" s="11" t="s">
        <v>57</v>
      </c>
      <c r="C57" s="53">
        <f>C38*D46</f>
        <v>27132</v>
      </c>
      <c r="D57" s="57">
        <f>D38*D46</f>
        <v>9996</v>
      </c>
      <c r="E57" s="61">
        <f>E38*D46</f>
        <v>17136</v>
      </c>
      <c r="F57" s="65">
        <f t="shared" si="10"/>
        <v>27132</v>
      </c>
      <c r="G57" s="30"/>
      <c r="I57" s="26"/>
    </row>
    <row r="58" spans="1:9" ht="21" x14ac:dyDescent="0.25">
      <c r="A58" s="324"/>
      <c r="B58" s="11" t="s">
        <v>58</v>
      </c>
      <c r="C58" s="53">
        <f>C39*D46</f>
        <v>36176</v>
      </c>
      <c r="D58" s="57">
        <f>D39*D46</f>
        <v>5712</v>
      </c>
      <c r="E58" s="61">
        <f>E39*D46</f>
        <v>30464</v>
      </c>
      <c r="F58" s="65">
        <f t="shared" si="10"/>
        <v>36176</v>
      </c>
      <c r="G58" s="30"/>
      <c r="I58" s="26"/>
    </row>
    <row r="59" spans="1:9" x14ac:dyDescent="0.25">
      <c r="A59" s="324"/>
      <c r="B59" s="11" t="s">
        <v>59</v>
      </c>
      <c r="C59" s="53">
        <f>C40*D46</f>
        <v>9520</v>
      </c>
      <c r="D59" s="57">
        <f>D40*D46</f>
        <v>4760</v>
      </c>
      <c r="E59" s="61">
        <f>E40*D46</f>
        <v>4760</v>
      </c>
      <c r="F59" s="65">
        <f t="shared" si="10"/>
        <v>9520</v>
      </c>
      <c r="G59" s="30"/>
      <c r="I59" s="26"/>
    </row>
    <row r="60" spans="1:9" ht="21" x14ac:dyDescent="0.25">
      <c r="A60" s="325"/>
      <c r="B60" s="15" t="s">
        <v>60</v>
      </c>
      <c r="C60" s="55">
        <f>C59+C58+C57+C56+C55</f>
        <v>125188</v>
      </c>
      <c r="D60" s="59">
        <f>D59+D58+D57+D56+D55</f>
        <v>39508</v>
      </c>
      <c r="E60" s="63">
        <f>E59+E58+E57+E56+E55</f>
        <v>85680</v>
      </c>
      <c r="F60" s="65">
        <f t="shared" si="10"/>
        <v>125188</v>
      </c>
      <c r="G60" s="30"/>
      <c r="I60" s="26"/>
    </row>
    <row r="61" spans="1:9" x14ac:dyDescent="0.25">
      <c r="A61" s="326" t="s">
        <v>61</v>
      </c>
      <c r="B61" s="11" t="s">
        <v>61</v>
      </c>
      <c r="C61" s="53">
        <v>0</v>
      </c>
      <c r="D61" s="57">
        <v>0</v>
      </c>
      <c r="E61" s="61">
        <v>0</v>
      </c>
      <c r="F61" s="65">
        <f t="shared" si="10"/>
        <v>0</v>
      </c>
      <c r="G61" s="30"/>
      <c r="I61" s="26"/>
    </row>
    <row r="62" spans="1:9" x14ac:dyDescent="0.25">
      <c r="A62" s="330"/>
      <c r="B62" s="15" t="s">
        <v>62</v>
      </c>
      <c r="C62" s="55">
        <f>C61</f>
        <v>0</v>
      </c>
      <c r="D62" s="59">
        <f>D61</f>
        <v>0</v>
      </c>
      <c r="E62" s="63">
        <f>E61</f>
        <v>0</v>
      </c>
      <c r="F62" s="65">
        <f t="shared" si="10"/>
        <v>0</v>
      </c>
      <c r="G62" s="30"/>
      <c r="I62" s="26"/>
    </row>
    <row r="63" spans="1:9" ht="15.75" x14ac:dyDescent="0.25">
      <c r="A63" s="322" t="s">
        <v>44</v>
      </c>
      <c r="B63" s="328"/>
      <c r="C63" s="56">
        <f>C50+C52+C54+C60+C62</f>
        <v>333598.7928</v>
      </c>
      <c r="D63" s="60">
        <f>D62+D60+D54+D52+D50</f>
        <v>96248.818399999989</v>
      </c>
      <c r="E63" s="64">
        <f>E50+E52+E54+E60+E62</f>
        <v>237349.97440000001</v>
      </c>
      <c r="F63" s="66">
        <f t="shared" si="10"/>
        <v>333598.7928</v>
      </c>
      <c r="G63" s="30"/>
      <c r="I63" s="26"/>
    </row>
    <row r="64" spans="1:9" ht="15.75" customHeight="1" x14ac:dyDescent="0.25">
      <c r="G64" s="30"/>
      <c r="I64" s="26"/>
    </row>
    <row r="65" spans="1:9" ht="15.75" customHeight="1" x14ac:dyDescent="0.25">
      <c r="C65" s="42" t="s">
        <v>63</v>
      </c>
      <c r="D65" s="41">
        <v>4.76</v>
      </c>
      <c r="G65" s="30"/>
      <c r="I65" s="26"/>
    </row>
    <row r="66" spans="1:9" ht="15.75" customHeight="1" x14ac:dyDescent="0.25">
      <c r="F66" s="30"/>
      <c r="H66" s="26"/>
    </row>
    <row r="67" spans="1:9" x14ac:dyDescent="0.25">
      <c r="A67" s="43" t="s">
        <v>42</v>
      </c>
      <c r="B67" s="43" t="s">
        <v>43</v>
      </c>
      <c r="C67" s="43" t="s">
        <v>44</v>
      </c>
      <c r="D67" s="80">
        <v>2021</v>
      </c>
      <c r="E67" s="45">
        <v>2022</v>
      </c>
      <c r="F67" s="30"/>
      <c r="H67" s="26"/>
    </row>
    <row r="68" spans="1:9" ht="15.75" customHeight="1" x14ac:dyDescent="0.25">
      <c r="A68" s="324" t="s">
        <v>45</v>
      </c>
      <c r="B68" s="104" t="s">
        <v>46</v>
      </c>
      <c r="C68" s="53">
        <f>C28*D46</f>
        <v>104367.76</v>
      </c>
      <c r="D68" s="57">
        <f>D28*D46</f>
        <v>38451.279999999999</v>
      </c>
      <c r="E68" s="61">
        <f>E28*D46</f>
        <v>65916.479999999996</v>
      </c>
      <c r="F68" s="30"/>
      <c r="H68" s="26"/>
    </row>
    <row r="69" spans="1:9" ht="15.75" customHeight="1" x14ac:dyDescent="0.25">
      <c r="A69" s="324"/>
      <c r="B69" s="52">
        <v>401</v>
      </c>
      <c r="C69" s="67">
        <v>87234.84</v>
      </c>
      <c r="D69" s="81">
        <v>32139</v>
      </c>
      <c r="E69" s="73">
        <v>55096</v>
      </c>
      <c r="F69" s="30"/>
      <c r="H69" s="26"/>
    </row>
    <row r="70" spans="1:9" ht="15.75" customHeight="1" x14ac:dyDescent="0.25">
      <c r="A70" s="324"/>
      <c r="B70" s="51">
        <v>4018</v>
      </c>
      <c r="C70" s="68">
        <f>C69*0.85</f>
        <v>74149.614000000001</v>
      </c>
      <c r="D70" s="68">
        <f>D69*0.85</f>
        <v>27318.149999999998</v>
      </c>
      <c r="E70" s="88">
        <f>E69*0.85</f>
        <v>46831.6</v>
      </c>
      <c r="F70" s="99" t="s">
        <v>71</v>
      </c>
      <c r="G70" s="100" t="s">
        <v>72</v>
      </c>
      <c r="H70" s="101" t="s">
        <v>73</v>
      </c>
      <c r="I70" s="102"/>
    </row>
    <row r="71" spans="1:9" ht="15.75" customHeight="1" x14ac:dyDescent="0.25">
      <c r="A71" s="324"/>
      <c r="B71" s="51">
        <v>4019</v>
      </c>
      <c r="C71" s="68">
        <v>13086</v>
      </c>
      <c r="D71" s="68">
        <f>D69*0.15</f>
        <v>4820.8499999999995</v>
      </c>
      <c r="E71" s="88">
        <v>8265</v>
      </c>
      <c r="F71" s="96">
        <f>SUM(C70,C73,C76,C82,C87,C96,C98,C100)</f>
        <v>283559.17388000002</v>
      </c>
      <c r="G71" s="97">
        <f>SUM(D70,D73,D76,D82,D87,D96,D98,D100)</f>
        <v>81811.457640000008</v>
      </c>
      <c r="H71" s="98">
        <f>SUM(E70,E73,E76,E82,E87,E96,E98,E100)</f>
        <v>201747.07023999997</v>
      </c>
      <c r="I71" s="97">
        <f>SUM(G71:H71)</f>
        <v>283558.52787999995</v>
      </c>
    </row>
    <row r="72" spans="1:9" ht="15.75" customHeight="1" x14ac:dyDescent="0.25">
      <c r="A72" s="324"/>
      <c r="B72" s="52">
        <v>411</v>
      </c>
      <c r="C72" s="67">
        <v>14995.67</v>
      </c>
      <c r="D72" s="81">
        <v>5525</v>
      </c>
      <c r="E72" s="73">
        <v>9471</v>
      </c>
      <c r="F72" s="99" t="s">
        <v>74</v>
      </c>
      <c r="G72" s="100" t="s">
        <v>75</v>
      </c>
      <c r="H72" s="101" t="s">
        <v>76</v>
      </c>
      <c r="I72" s="102"/>
    </row>
    <row r="73" spans="1:9" ht="15.75" customHeight="1" x14ac:dyDescent="0.25">
      <c r="A73" s="324"/>
      <c r="B73" s="51">
        <v>4118</v>
      </c>
      <c r="C73" s="68">
        <f>C72*0.85</f>
        <v>12746.3195</v>
      </c>
      <c r="D73" s="68">
        <f>D72*0.85</f>
        <v>4696.25</v>
      </c>
      <c r="E73" s="88">
        <f>E72*0.85</f>
        <v>8050.3499999999995</v>
      </c>
      <c r="F73" s="96">
        <f>SUM(C71,C74,C77,C83,C88,C97,C99,C101)</f>
        <v>50040.392919999998</v>
      </c>
      <c r="G73" s="97">
        <f>SUM(D71,D74,D77,D83,D88,D97,D99,D101)</f>
        <v>14437.080759999999</v>
      </c>
      <c r="H73" s="98">
        <f>SUM(E71,E74,E77,E83,E88,E97,E99,E101)</f>
        <v>35603.024160000001</v>
      </c>
      <c r="I73" s="97">
        <f>SUM(G73:H73)</f>
        <v>50040.104919999998</v>
      </c>
    </row>
    <row r="74" spans="1:9" ht="15.75" customHeight="1" x14ac:dyDescent="0.25">
      <c r="A74" s="324"/>
      <c r="B74" s="51">
        <v>4119</v>
      </c>
      <c r="C74" s="68">
        <f>C72*0.15</f>
        <v>2249.3505</v>
      </c>
      <c r="D74" s="68">
        <f>D72*0.15</f>
        <v>828.75</v>
      </c>
      <c r="E74" s="88">
        <f>E72*0.15</f>
        <v>1420.6499999999999</v>
      </c>
      <c r="F74" s="30"/>
      <c r="H74" s="26"/>
    </row>
    <row r="75" spans="1:9" ht="15.75" customHeight="1" x14ac:dyDescent="0.25">
      <c r="A75" s="324"/>
      <c r="B75" s="52">
        <v>412</v>
      </c>
      <c r="C75" s="67">
        <v>2137.25</v>
      </c>
      <c r="D75" s="81">
        <v>787</v>
      </c>
      <c r="E75" s="73">
        <v>1349</v>
      </c>
      <c r="F75" s="30"/>
      <c r="H75" s="26"/>
      <c r="I75" s="97">
        <f>SUM(I71:I73)</f>
        <v>333598.63279999996</v>
      </c>
    </row>
    <row r="76" spans="1:9" ht="15.75" customHeight="1" x14ac:dyDescent="0.25">
      <c r="A76" s="324"/>
      <c r="B76" s="51">
        <v>4128</v>
      </c>
      <c r="C76" s="68">
        <f>C75*0.85</f>
        <v>1816.6624999999999</v>
      </c>
      <c r="D76" s="68">
        <f>D75*0.85</f>
        <v>668.94999999999993</v>
      </c>
      <c r="E76" s="88">
        <f>E75*0.85</f>
        <v>1146.6499999999999</v>
      </c>
      <c r="F76" s="30"/>
      <c r="H76" s="26"/>
    </row>
    <row r="77" spans="1:9" ht="15.75" customHeight="1" x14ac:dyDescent="0.25">
      <c r="A77" s="324"/>
      <c r="B77" s="51">
        <v>4129</v>
      </c>
      <c r="C77" s="68">
        <f>C75*0.15</f>
        <v>320.58749999999998</v>
      </c>
      <c r="D77" s="68">
        <f>D75*0.15</f>
        <v>118.05</v>
      </c>
      <c r="E77" s="88">
        <f>E75*0.15</f>
        <v>202.35</v>
      </c>
      <c r="F77" s="30"/>
      <c r="H77" s="26"/>
    </row>
    <row r="78" spans="1:9" ht="15.75" customHeight="1" x14ac:dyDescent="0.25">
      <c r="A78" s="324"/>
      <c r="B78" s="82"/>
      <c r="C78" s="83">
        <f>C77+C76+C74+C73+C71+C70</f>
        <v>104368.534</v>
      </c>
      <c r="D78" s="84">
        <f>D77+D76+D74+D73+D71+D70</f>
        <v>38451</v>
      </c>
      <c r="E78" s="85">
        <f>E77+E76+E74+E73+E71+E70</f>
        <v>65916.600000000006</v>
      </c>
      <c r="F78" s="30"/>
      <c r="H78" s="26"/>
    </row>
    <row r="79" spans="1:9" ht="15.75" customHeight="1" x14ac:dyDescent="0.25">
      <c r="A79" s="325"/>
      <c r="B79" s="40" t="s">
        <v>47</v>
      </c>
      <c r="C79" s="58">
        <f>C50</f>
        <v>104367.76</v>
      </c>
      <c r="D79" s="58">
        <f>SUM(D76:D77,D73:D74,D70:D71)</f>
        <v>38450.999999999993</v>
      </c>
      <c r="E79" s="62">
        <f>E50</f>
        <v>65916.479999999996</v>
      </c>
      <c r="F79" s="30"/>
      <c r="H79" s="26"/>
    </row>
    <row r="80" spans="1:9" ht="15.75" customHeight="1" x14ac:dyDescent="0.25">
      <c r="A80" s="105"/>
      <c r="B80" s="106" t="s">
        <v>49</v>
      </c>
      <c r="C80" s="107"/>
      <c r="D80" s="107"/>
      <c r="E80" s="108"/>
      <c r="F80" s="30"/>
      <c r="H80" s="26"/>
    </row>
    <row r="81" spans="1:8" x14ac:dyDescent="0.25">
      <c r="A81" s="47"/>
      <c r="C81" s="53">
        <f>C31*D46</f>
        <v>3131.0328</v>
      </c>
      <c r="D81" s="70">
        <f>D31*D46</f>
        <v>1153.5383999999999</v>
      </c>
      <c r="E81" s="61">
        <f>E31*D46</f>
        <v>1977.4943999999998</v>
      </c>
      <c r="F81" s="30"/>
      <c r="H81" s="26"/>
    </row>
    <row r="82" spans="1:8" ht="15.75" customHeight="1" x14ac:dyDescent="0.25">
      <c r="A82" s="47"/>
      <c r="B82" s="48">
        <v>4218</v>
      </c>
      <c r="C82" s="86">
        <f>C81*0.85</f>
        <v>2661.37788</v>
      </c>
      <c r="D82" s="86">
        <f t="shared" ref="D82:E82" si="11">D81*0.85</f>
        <v>980.50763999999992</v>
      </c>
      <c r="E82" s="89">
        <f t="shared" si="11"/>
        <v>1680.8702399999997</v>
      </c>
      <c r="F82" s="30"/>
      <c r="H82" s="26"/>
    </row>
    <row r="83" spans="1:8" ht="15.75" customHeight="1" x14ac:dyDescent="0.25">
      <c r="A83" s="324" t="s">
        <v>48</v>
      </c>
      <c r="B83" s="49">
        <v>4219</v>
      </c>
      <c r="C83" s="87">
        <f>C81*0.15</f>
        <v>469.65491999999995</v>
      </c>
      <c r="D83" s="87">
        <f t="shared" ref="D83:E83" si="12">D81*0.15</f>
        <v>173.03075999999999</v>
      </c>
      <c r="E83" s="90">
        <f t="shared" si="12"/>
        <v>296.62415999999996</v>
      </c>
      <c r="F83" s="30"/>
      <c r="H83" s="26"/>
    </row>
    <row r="84" spans="1:8" ht="15.75" customHeight="1" x14ac:dyDescent="0.25">
      <c r="A84" s="324"/>
      <c r="B84" s="75"/>
      <c r="C84" s="76">
        <f>C82+C83</f>
        <v>3131.0328</v>
      </c>
      <c r="D84" s="77">
        <f>SUM(D82:D83)</f>
        <v>1153.5383999999999</v>
      </c>
      <c r="E84" s="78">
        <f>SUM(E82:E83)</f>
        <v>1977.4943999999996</v>
      </c>
      <c r="F84" s="30"/>
      <c r="H84" s="26"/>
    </row>
    <row r="85" spans="1:8" ht="15.75" customHeight="1" x14ac:dyDescent="0.25">
      <c r="A85" s="325"/>
      <c r="B85" s="15" t="s">
        <v>50</v>
      </c>
      <c r="C85" s="55">
        <f>C52</f>
        <v>3131.0328</v>
      </c>
      <c r="D85" s="71">
        <f>SUM(D82:D83)</f>
        <v>1153.5383999999999</v>
      </c>
      <c r="E85" s="63">
        <f>E52</f>
        <v>1977.4943999999998</v>
      </c>
      <c r="F85" s="30"/>
      <c r="H85" s="26"/>
    </row>
    <row r="86" spans="1:8" x14ac:dyDescent="0.25">
      <c r="A86" s="326" t="s">
        <v>51</v>
      </c>
      <c r="B86" s="11" t="s">
        <v>52</v>
      </c>
      <c r="C86" s="53">
        <f>C33*D46</f>
        <v>100912</v>
      </c>
      <c r="D86" s="70">
        <f>D33*D46</f>
        <v>17136</v>
      </c>
      <c r="E86" s="61">
        <f>E33*D46</f>
        <v>83776</v>
      </c>
      <c r="F86" s="30"/>
      <c r="H86" s="26"/>
    </row>
    <row r="87" spans="1:8" ht="15.75" customHeight="1" x14ac:dyDescent="0.25">
      <c r="A87" s="327"/>
      <c r="B87" s="50">
        <v>4428</v>
      </c>
      <c r="C87" s="69">
        <f>C86*0.85</f>
        <v>85775.2</v>
      </c>
      <c r="D87" s="69">
        <f t="shared" ref="D87:E87" si="13">D86*0.85</f>
        <v>14565.6</v>
      </c>
      <c r="E87" s="91">
        <f t="shared" si="13"/>
        <v>71209.599999999991</v>
      </c>
      <c r="F87" s="30"/>
      <c r="H87" s="26"/>
    </row>
    <row r="88" spans="1:8" ht="15.75" customHeight="1" x14ac:dyDescent="0.25">
      <c r="A88" s="327"/>
      <c r="B88" s="50">
        <v>4429</v>
      </c>
      <c r="C88" s="69">
        <f>C86*0.15</f>
        <v>15136.8</v>
      </c>
      <c r="D88" s="69">
        <f t="shared" ref="D88:E88" si="14">D86*0.15</f>
        <v>2570.4</v>
      </c>
      <c r="E88" s="91">
        <f t="shared" si="14"/>
        <v>12566.4</v>
      </c>
      <c r="F88" s="30"/>
      <c r="H88" s="26"/>
    </row>
    <row r="89" spans="1:8" ht="15.75" customHeight="1" x14ac:dyDescent="0.25">
      <c r="A89" s="327"/>
      <c r="B89" s="79"/>
      <c r="C89" s="93">
        <f>C87+C88</f>
        <v>100912</v>
      </c>
      <c r="D89" s="94">
        <f>SUM(D87:D88)</f>
        <v>17136</v>
      </c>
      <c r="E89" s="95">
        <f>SUM(E87:E88)</f>
        <v>83775.999999999985</v>
      </c>
      <c r="F89" s="30"/>
      <c r="H89" s="26"/>
    </row>
    <row r="90" spans="1:8" x14ac:dyDescent="0.25">
      <c r="A90" s="325"/>
      <c r="B90" s="15" t="s">
        <v>53</v>
      </c>
      <c r="C90" s="55">
        <f>C54</f>
        <v>100912</v>
      </c>
      <c r="D90" s="59">
        <f>SUM(D87:D88)</f>
        <v>17136</v>
      </c>
      <c r="E90" s="63">
        <f>E54</f>
        <v>83776</v>
      </c>
      <c r="F90" s="30"/>
      <c r="H90" s="26"/>
    </row>
    <row r="91" spans="1:8" ht="21" x14ac:dyDescent="0.25">
      <c r="A91" s="324" t="s">
        <v>54</v>
      </c>
      <c r="B91" s="11" t="s">
        <v>65</v>
      </c>
      <c r="C91" s="53">
        <f>C36*D46</f>
        <v>14280</v>
      </c>
      <c r="D91" s="57">
        <f>D36*D46</f>
        <v>4760</v>
      </c>
      <c r="E91" s="61">
        <f>E36*D46</f>
        <v>9520</v>
      </c>
      <c r="F91" s="30"/>
      <c r="H91" s="26"/>
    </row>
    <row r="92" spans="1:8" ht="21.75" customHeight="1" x14ac:dyDescent="0.25">
      <c r="A92" s="324"/>
      <c r="B92" s="11" t="s">
        <v>66</v>
      </c>
      <c r="C92" s="53">
        <f>C37*D46</f>
        <v>38080</v>
      </c>
      <c r="D92" s="57">
        <f>D37*D46</f>
        <v>14280</v>
      </c>
      <c r="E92" s="61">
        <f>E37*D46</f>
        <v>23800</v>
      </c>
      <c r="F92" s="30"/>
      <c r="H92" s="26"/>
    </row>
    <row r="93" spans="1:8" x14ac:dyDescent="0.25">
      <c r="A93" s="324"/>
      <c r="B93" s="11" t="s">
        <v>67</v>
      </c>
      <c r="C93" s="53">
        <f>C38*D46</f>
        <v>27132</v>
      </c>
      <c r="D93" s="57">
        <f>D38*D46</f>
        <v>9996</v>
      </c>
      <c r="E93" s="61">
        <f>E38*D46</f>
        <v>17136</v>
      </c>
      <c r="F93" s="30"/>
      <c r="H93" s="26"/>
    </row>
    <row r="94" spans="1:8" ht="21" x14ac:dyDescent="0.25">
      <c r="A94" s="324"/>
      <c r="B94" s="11" t="s">
        <v>68</v>
      </c>
      <c r="C94" s="53">
        <f>C39*D46</f>
        <v>36176</v>
      </c>
      <c r="D94" s="57">
        <f>D39*D46</f>
        <v>5712</v>
      </c>
      <c r="E94" s="61">
        <f>E39*D46</f>
        <v>30464</v>
      </c>
      <c r="F94" s="30"/>
      <c r="H94" s="26"/>
    </row>
    <row r="95" spans="1:8" x14ac:dyDescent="0.25">
      <c r="A95" s="324"/>
      <c r="B95" s="11" t="s">
        <v>69</v>
      </c>
      <c r="C95" s="53">
        <f>C40*D46</f>
        <v>9520</v>
      </c>
      <c r="D95" s="57">
        <f>D59</f>
        <v>4760</v>
      </c>
      <c r="E95" s="61">
        <f>E40*D46</f>
        <v>4760</v>
      </c>
      <c r="F95" s="30"/>
      <c r="H95" s="26"/>
    </row>
    <row r="96" spans="1:8" x14ac:dyDescent="0.25">
      <c r="A96" s="324"/>
      <c r="B96" s="50">
        <v>4178</v>
      </c>
      <c r="C96" s="69">
        <f>C91*0.85</f>
        <v>12138</v>
      </c>
      <c r="D96" s="92">
        <v>4046</v>
      </c>
      <c r="E96" s="74">
        <f>E91*0.85</f>
        <v>8092</v>
      </c>
      <c r="F96" s="103"/>
      <c r="H96" s="26"/>
    </row>
    <row r="97" spans="1:8" x14ac:dyDescent="0.25">
      <c r="A97" s="324"/>
      <c r="B97" s="50">
        <v>4179</v>
      </c>
      <c r="C97" s="69">
        <f>C91*0.15</f>
        <v>2142</v>
      </c>
      <c r="D97" s="92">
        <v>714</v>
      </c>
      <c r="E97" s="74">
        <f>E91*0.15</f>
        <v>1428</v>
      </c>
      <c r="F97" s="30"/>
      <c r="H97" s="26"/>
    </row>
    <row r="98" spans="1:8" x14ac:dyDescent="0.25">
      <c r="A98" s="324"/>
      <c r="B98" s="50">
        <v>4308</v>
      </c>
      <c r="C98" s="69">
        <v>86180</v>
      </c>
      <c r="D98" s="92">
        <v>25490</v>
      </c>
      <c r="E98" s="74">
        <v>60690</v>
      </c>
      <c r="F98" s="30"/>
      <c r="H98" s="26"/>
    </row>
    <row r="99" spans="1:8" x14ac:dyDescent="0.25">
      <c r="A99" s="324"/>
      <c r="B99" s="50">
        <v>4309</v>
      </c>
      <c r="C99" s="69">
        <v>15208</v>
      </c>
      <c r="D99" s="92">
        <v>4498</v>
      </c>
      <c r="E99" s="74">
        <v>10710</v>
      </c>
      <c r="F99" s="30"/>
      <c r="H99" s="26"/>
    </row>
    <row r="100" spans="1:8" x14ac:dyDescent="0.25">
      <c r="A100" s="324"/>
      <c r="B100" s="50">
        <v>4398</v>
      </c>
      <c r="C100" s="69">
        <f>C95*0.85</f>
        <v>8092</v>
      </c>
      <c r="D100" s="92">
        <v>4046</v>
      </c>
      <c r="E100" s="74">
        <f>E95*0.85</f>
        <v>4046</v>
      </c>
      <c r="F100" s="30"/>
      <c r="H100" s="26"/>
    </row>
    <row r="101" spans="1:8" x14ac:dyDescent="0.25">
      <c r="A101" s="324"/>
      <c r="B101" s="50">
        <v>4399</v>
      </c>
      <c r="C101" s="69">
        <f>C95*0.15</f>
        <v>1428</v>
      </c>
      <c r="D101" s="92">
        <v>714</v>
      </c>
      <c r="E101" s="74">
        <f>E95*0.15</f>
        <v>714</v>
      </c>
      <c r="F101" s="30"/>
      <c r="H101" s="26"/>
    </row>
    <row r="102" spans="1:8" x14ac:dyDescent="0.25">
      <c r="A102" s="324"/>
      <c r="B102" s="79"/>
      <c r="C102" s="93">
        <f>SUM(C96:C101)</f>
        <v>125188</v>
      </c>
      <c r="D102" s="94">
        <f>SUM(D96:D101)</f>
        <v>39508</v>
      </c>
      <c r="E102" s="95">
        <f>SUM(E96:E101)</f>
        <v>85680</v>
      </c>
      <c r="F102" s="30"/>
      <c r="H102" s="26"/>
    </row>
    <row r="103" spans="1:8" ht="21" x14ac:dyDescent="0.25">
      <c r="A103" s="325"/>
      <c r="B103" s="15" t="s">
        <v>70</v>
      </c>
      <c r="C103" s="55">
        <f t="shared" ref="C103:E105" si="15">C60</f>
        <v>125188</v>
      </c>
      <c r="D103" s="59">
        <f>SUM(D96:D101)</f>
        <v>39508</v>
      </c>
      <c r="E103" s="63">
        <f t="shared" si="15"/>
        <v>85680</v>
      </c>
      <c r="F103" s="30"/>
      <c r="H103" s="26"/>
    </row>
    <row r="104" spans="1:8" ht="15.75" customHeight="1" x14ac:dyDescent="0.25">
      <c r="A104" s="326" t="s">
        <v>61</v>
      </c>
      <c r="B104" s="11" t="s">
        <v>61</v>
      </c>
      <c r="C104" s="53">
        <f t="shared" si="15"/>
        <v>0</v>
      </c>
      <c r="D104" s="70">
        <f t="shared" si="15"/>
        <v>0</v>
      </c>
      <c r="E104" s="61">
        <f t="shared" si="15"/>
        <v>0</v>
      </c>
      <c r="F104" s="30"/>
      <c r="H104" s="26"/>
    </row>
    <row r="105" spans="1:8" ht="15.75" customHeight="1" x14ac:dyDescent="0.25">
      <c r="A105" s="325"/>
      <c r="B105" s="15" t="s">
        <v>62</v>
      </c>
      <c r="C105" s="55">
        <f t="shared" si="15"/>
        <v>0</v>
      </c>
      <c r="D105" s="71">
        <f t="shared" si="15"/>
        <v>0</v>
      </c>
      <c r="E105" s="63">
        <f t="shared" si="15"/>
        <v>0</v>
      </c>
      <c r="F105" s="30"/>
      <c r="H105" s="26"/>
    </row>
    <row r="106" spans="1:8" ht="15.75" customHeight="1" x14ac:dyDescent="0.25">
      <c r="A106" s="322" t="s">
        <v>44</v>
      </c>
      <c r="B106" s="323"/>
      <c r="C106" s="56">
        <f>C79+C85+C90+C103+C105</f>
        <v>333598.7928</v>
      </c>
      <c r="D106" s="72">
        <f>SUM(D103,D90,D85,D79)</f>
        <v>96248.53839999999</v>
      </c>
      <c r="E106" s="64">
        <f>E105+E103+E90+E85+E79</f>
        <v>237349.97440000001</v>
      </c>
      <c r="F106" s="30"/>
      <c r="H106" s="26"/>
    </row>
    <row r="107" spans="1:8" ht="15.75" customHeight="1" x14ac:dyDescent="0.25">
      <c r="F107" s="30"/>
      <c r="H107" s="26"/>
    </row>
    <row r="108" spans="1:8" ht="15.75" customHeight="1" x14ac:dyDescent="0.25">
      <c r="F108" s="30"/>
      <c r="H108" s="26"/>
    </row>
    <row r="109" spans="1:8" ht="15.75" customHeight="1" x14ac:dyDescent="0.25">
      <c r="F109" s="30"/>
      <c r="H109" s="26"/>
    </row>
    <row r="110" spans="1:8" ht="15.75" customHeight="1" x14ac:dyDescent="0.25">
      <c r="F110" s="30"/>
      <c r="H110" s="26"/>
    </row>
    <row r="111" spans="1:8" ht="15.75" customHeight="1" x14ac:dyDescent="0.25">
      <c r="F111" s="30"/>
      <c r="H111" s="26"/>
    </row>
    <row r="112" spans="1:8" ht="15.75" customHeight="1" x14ac:dyDescent="0.25">
      <c r="F112" s="30"/>
      <c r="H112" s="26"/>
    </row>
    <row r="113" spans="7:9" ht="15.75" customHeight="1" x14ac:dyDescent="0.25">
      <c r="G113" s="30"/>
      <c r="I113" s="26"/>
    </row>
    <row r="114" spans="7:9" ht="15.75" customHeight="1" x14ac:dyDescent="0.25">
      <c r="G114" s="30"/>
      <c r="I114" s="26"/>
    </row>
    <row r="115" spans="7:9" ht="15.75" customHeight="1" x14ac:dyDescent="0.25">
      <c r="G115" s="30"/>
      <c r="I115" s="26"/>
    </row>
    <row r="116" spans="7:9" ht="15.75" customHeight="1" x14ac:dyDescent="0.25">
      <c r="G116" s="30"/>
      <c r="I116" s="26"/>
    </row>
    <row r="117" spans="7:9" ht="15.75" customHeight="1" x14ac:dyDescent="0.25">
      <c r="G117" s="30"/>
      <c r="I117" s="26"/>
    </row>
    <row r="118" spans="7:9" ht="15.75" customHeight="1" x14ac:dyDescent="0.25">
      <c r="G118" s="30"/>
      <c r="I118" s="26"/>
    </row>
    <row r="119" spans="7:9" ht="15.75" customHeight="1" x14ac:dyDescent="0.25">
      <c r="G119" s="30"/>
      <c r="I119" s="26"/>
    </row>
    <row r="120" spans="7:9" ht="15.75" customHeight="1" x14ac:dyDescent="0.25">
      <c r="G120" s="30"/>
      <c r="I120" s="26"/>
    </row>
    <row r="121" spans="7:9" ht="15.75" customHeight="1" x14ac:dyDescent="0.25">
      <c r="G121" s="30"/>
      <c r="I121" s="26"/>
    </row>
    <row r="122" spans="7:9" ht="15.75" customHeight="1" x14ac:dyDescent="0.25">
      <c r="G122" s="30"/>
      <c r="I122" s="26"/>
    </row>
    <row r="123" spans="7:9" ht="15.75" customHeight="1" x14ac:dyDescent="0.25">
      <c r="G123" s="30"/>
      <c r="I123" s="26"/>
    </row>
    <row r="124" spans="7:9" ht="15.75" customHeight="1" x14ac:dyDescent="0.25">
      <c r="G124" s="30"/>
      <c r="I124" s="26"/>
    </row>
    <row r="125" spans="7:9" ht="15.75" customHeight="1" x14ac:dyDescent="0.25">
      <c r="G125" s="30"/>
      <c r="I125" s="26"/>
    </row>
    <row r="126" spans="7:9" ht="15.75" customHeight="1" x14ac:dyDescent="0.25">
      <c r="G126" s="30"/>
      <c r="I126" s="26"/>
    </row>
    <row r="127" spans="7:9" ht="15.75" customHeight="1" x14ac:dyDescent="0.25">
      <c r="G127" s="30"/>
      <c r="I127" s="26"/>
    </row>
    <row r="128" spans="7:9" ht="15.75" customHeight="1" x14ac:dyDescent="0.25">
      <c r="G128" s="30"/>
      <c r="I128" s="26"/>
    </row>
    <row r="129" spans="7:9" ht="15.75" customHeight="1" x14ac:dyDescent="0.25">
      <c r="G129" s="30"/>
      <c r="I129" s="26"/>
    </row>
    <row r="130" spans="7:9" ht="15.75" customHeight="1" x14ac:dyDescent="0.25">
      <c r="G130" s="30"/>
      <c r="I130" s="26"/>
    </row>
    <row r="131" spans="7:9" ht="15.75" customHeight="1" x14ac:dyDescent="0.25">
      <c r="G131" s="30"/>
      <c r="I131" s="26"/>
    </row>
    <row r="132" spans="7:9" ht="15.75" customHeight="1" x14ac:dyDescent="0.25">
      <c r="G132" s="30"/>
      <c r="I132" s="26"/>
    </row>
    <row r="133" spans="7:9" ht="15.75" customHeight="1" x14ac:dyDescent="0.25">
      <c r="G133" s="30"/>
      <c r="I133" s="26"/>
    </row>
    <row r="134" spans="7:9" ht="15.75" customHeight="1" x14ac:dyDescent="0.25">
      <c r="G134" s="30"/>
      <c r="I134" s="26"/>
    </row>
    <row r="135" spans="7:9" ht="15.75" customHeight="1" x14ac:dyDescent="0.25">
      <c r="G135" s="30"/>
      <c r="I135" s="26"/>
    </row>
    <row r="136" spans="7:9" ht="15.75" customHeight="1" x14ac:dyDescent="0.25">
      <c r="G136" s="30"/>
      <c r="I136" s="26"/>
    </row>
    <row r="137" spans="7:9" ht="15.75" customHeight="1" x14ac:dyDescent="0.25">
      <c r="G137" s="30"/>
      <c r="I137" s="26"/>
    </row>
    <row r="138" spans="7:9" ht="15.75" customHeight="1" x14ac:dyDescent="0.25">
      <c r="G138" s="30"/>
      <c r="I138" s="26"/>
    </row>
    <row r="139" spans="7:9" ht="15.75" customHeight="1" x14ac:dyDescent="0.25">
      <c r="G139" s="30"/>
      <c r="I139" s="26"/>
    </row>
    <row r="140" spans="7:9" ht="15.75" customHeight="1" x14ac:dyDescent="0.25">
      <c r="G140" s="30"/>
      <c r="I140" s="26"/>
    </row>
    <row r="141" spans="7:9" ht="15.75" customHeight="1" x14ac:dyDescent="0.25">
      <c r="G141" s="30"/>
      <c r="I141" s="26"/>
    </row>
    <row r="142" spans="7:9" ht="15.75" customHeight="1" x14ac:dyDescent="0.25">
      <c r="G142" s="30"/>
      <c r="I142" s="26"/>
    </row>
    <row r="143" spans="7:9" ht="15.75" customHeight="1" x14ac:dyDescent="0.25">
      <c r="G143" s="30"/>
      <c r="I143" s="26"/>
    </row>
    <row r="144" spans="7:9" ht="15.75" customHeight="1" x14ac:dyDescent="0.25">
      <c r="G144" s="30"/>
      <c r="I144" s="26"/>
    </row>
    <row r="145" spans="7:9" ht="15.75" customHeight="1" x14ac:dyDescent="0.25">
      <c r="G145" s="30"/>
      <c r="I145" s="26"/>
    </row>
    <row r="146" spans="7:9" ht="15.75" customHeight="1" x14ac:dyDescent="0.25">
      <c r="G146" s="30"/>
      <c r="I146" s="26"/>
    </row>
    <row r="147" spans="7:9" ht="15.75" customHeight="1" x14ac:dyDescent="0.25">
      <c r="G147" s="30"/>
      <c r="I147" s="26"/>
    </row>
    <row r="148" spans="7:9" ht="15.75" customHeight="1" x14ac:dyDescent="0.25">
      <c r="G148" s="30"/>
      <c r="I148" s="26"/>
    </row>
    <row r="149" spans="7:9" ht="15.75" customHeight="1" x14ac:dyDescent="0.25">
      <c r="G149" s="30"/>
      <c r="I149" s="26"/>
    </row>
    <row r="150" spans="7:9" ht="15.75" customHeight="1" x14ac:dyDescent="0.25">
      <c r="G150" s="30"/>
      <c r="I150" s="26"/>
    </row>
    <row r="151" spans="7:9" ht="15.75" customHeight="1" x14ac:dyDescent="0.25">
      <c r="G151" s="30"/>
      <c r="I151" s="26"/>
    </row>
    <row r="152" spans="7:9" ht="15.75" customHeight="1" x14ac:dyDescent="0.25">
      <c r="G152" s="30"/>
      <c r="I152" s="26"/>
    </row>
    <row r="153" spans="7:9" ht="15.75" customHeight="1" x14ac:dyDescent="0.25">
      <c r="G153" s="30"/>
      <c r="I153" s="26"/>
    </row>
    <row r="154" spans="7:9" ht="15.75" customHeight="1" x14ac:dyDescent="0.25">
      <c r="G154" s="30"/>
      <c r="I154" s="26"/>
    </row>
    <row r="155" spans="7:9" ht="15.75" customHeight="1" x14ac:dyDescent="0.25">
      <c r="G155" s="30"/>
      <c r="I155" s="26"/>
    </row>
    <row r="156" spans="7:9" ht="15.75" customHeight="1" x14ac:dyDescent="0.25">
      <c r="G156" s="30"/>
      <c r="I156" s="26"/>
    </row>
    <row r="157" spans="7:9" ht="15.75" customHeight="1" x14ac:dyDescent="0.25">
      <c r="G157" s="30"/>
      <c r="I157" s="26"/>
    </row>
    <row r="158" spans="7:9" ht="15.75" customHeight="1" x14ac:dyDescent="0.25">
      <c r="G158" s="30"/>
      <c r="I158" s="26"/>
    </row>
    <row r="159" spans="7:9" ht="15.75" customHeight="1" x14ac:dyDescent="0.25">
      <c r="G159" s="30"/>
      <c r="I159" s="26"/>
    </row>
    <row r="160" spans="7:9" ht="15.75" customHeight="1" x14ac:dyDescent="0.25">
      <c r="G160" s="30"/>
      <c r="I160" s="26"/>
    </row>
    <row r="161" spans="7:9" ht="15.75" customHeight="1" x14ac:dyDescent="0.25">
      <c r="G161" s="30"/>
      <c r="I161" s="26"/>
    </row>
    <row r="162" spans="7:9" ht="15.75" customHeight="1" x14ac:dyDescent="0.25">
      <c r="G162" s="30"/>
      <c r="I162" s="26"/>
    </row>
    <row r="163" spans="7:9" ht="15.75" customHeight="1" x14ac:dyDescent="0.25">
      <c r="G163" s="30"/>
      <c r="I163" s="26"/>
    </row>
    <row r="164" spans="7:9" ht="15.75" customHeight="1" x14ac:dyDescent="0.25">
      <c r="G164" s="30"/>
      <c r="I164" s="26"/>
    </row>
    <row r="165" spans="7:9" ht="15.75" customHeight="1" x14ac:dyDescent="0.25">
      <c r="G165" s="30"/>
      <c r="I165" s="26"/>
    </row>
    <row r="166" spans="7:9" ht="15.75" customHeight="1" x14ac:dyDescent="0.25">
      <c r="G166" s="30"/>
      <c r="I166" s="26"/>
    </row>
    <row r="167" spans="7:9" ht="15.75" customHeight="1" x14ac:dyDescent="0.25">
      <c r="G167" s="30"/>
      <c r="I167" s="26"/>
    </row>
    <row r="168" spans="7:9" ht="15.75" customHeight="1" x14ac:dyDescent="0.25">
      <c r="G168" s="30"/>
      <c r="I168" s="26"/>
    </row>
    <row r="169" spans="7:9" ht="15.75" customHeight="1" x14ac:dyDescent="0.25">
      <c r="G169" s="30"/>
      <c r="I169" s="26"/>
    </row>
    <row r="170" spans="7:9" ht="15.75" customHeight="1" x14ac:dyDescent="0.25">
      <c r="G170" s="30"/>
      <c r="I170" s="26"/>
    </row>
    <row r="171" spans="7:9" ht="15.75" customHeight="1" x14ac:dyDescent="0.25">
      <c r="G171" s="30"/>
      <c r="I171" s="26"/>
    </row>
    <row r="172" spans="7:9" ht="15.75" customHeight="1" x14ac:dyDescent="0.25">
      <c r="G172" s="30"/>
      <c r="I172" s="26"/>
    </row>
    <row r="173" spans="7:9" ht="15.75" customHeight="1" x14ac:dyDescent="0.25">
      <c r="G173" s="30"/>
      <c r="I173" s="26"/>
    </row>
    <row r="174" spans="7:9" ht="15.75" customHeight="1" x14ac:dyDescent="0.25">
      <c r="G174" s="30"/>
      <c r="I174" s="26"/>
    </row>
    <row r="175" spans="7:9" ht="15.75" customHeight="1" x14ac:dyDescent="0.25">
      <c r="G175" s="30"/>
      <c r="I175" s="26"/>
    </row>
    <row r="176" spans="7:9" ht="15.75" customHeight="1" x14ac:dyDescent="0.25">
      <c r="G176" s="30"/>
      <c r="I176" s="26"/>
    </row>
    <row r="177" spans="7:9" ht="15.75" customHeight="1" x14ac:dyDescent="0.25">
      <c r="G177" s="30"/>
      <c r="I177" s="26"/>
    </row>
    <row r="178" spans="7:9" ht="15.75" customHeight="1" x14ac:dyDescent="0.25">
      <c r="G178" s="30"/>
      <c r="I178" s="26"/>
    </row>
    <row r="179" spans="7:9" ht="15.75" customHeight="1" x14ac:dyDescent="0.25">
      <c r="G179" s="30"/>
      <c r="I179" s="26"/>
    </row>
    <row r="180" spans="7:9" ht="15.75" customHeight="1" x14ac:dyDescent="0.25">
      <c r="G180" s="30"/>
      <c r="I180" s="26"/>
    </row>
    <row r="181" spans="7:9" ht="15.75" customHeight="1" x14ac:dyDescent="0.25">
      <c r="G181" s="30"/>
      <c r="I181" s="26"/>
    </row>
    <row r="182" spans="7:9" ht="15.75" customHeight="1" x14ac:dyDescent="0.25">
      <c r="G182" s="30"/>
      <c r="I182" s="26"/>
    </row>
    <row r="183" spans="7:9" ht="15.75" customHeight="1" x14ac:dyDescent="0.25">
      <c r="G183" s="30"/>
      <c r="I183" s="26"/>
    </row>
    <row r="184" spans="7:9" ht="15.75" customHeight="1" x14ac:dyDescent="0.25">
      <c r="G184" s="30"/>
      <c r="I184" s="26"/>
    </row>
    <row r="185" spans="7:9" ht="15.75" customHeight="1" x14ac:dyDescent="0.25">
      <c r="G185" s="30"/>
      <c r="I185" s="26"/>
    </row>
    <row r="186" spans="7:9" ht="15.75" customHeight="1" x14ac:dyDescent="0.25">
      <c r="G186" s="30"/>
      <c r="I186" s="26"/>
    </row>
    <row r="187" spans="7:9" ht="15.75" customHeight="1" x14ac:dyDescent="0.25">
      <c r="G187" s="30"/>
      <c r="I187" s="26"/>
    </row>
    <row r="188" spans="7:9" ht="15.75" customHeight="1" x14ac:dyDescent="0.25">
      <c r="G188" s="30"/>
      <c r="I188" s="26"/>
    </row>
    <row r="189" spans="7:9" ht="15.75" customHeight="1" x14ac:dyDescent="0.25">
      <c r="G189" s="30"/>
      <c r="I189" s="26"/>
    </row>
    <row r="190" spans="7:9" ht="15.75" customHeight="1" x14ac:dyDescent="0.25">
      <c r="G190" s="30"/>
      <c r="I190" s="26"/>
    </row>
    <row r="191" spans="7:9" ht="15.75" customHeight="1" x14ac:dyDescent="0.25">
      <c r="G191" s="30"/>
      <c r="I191" s="26"/>
    </row>
    <row r="192" spans="7:9" ht="15.75" customHeight="1" x14ac:dyDescent="0.25">
      <c r="G192" s="30"/>
      <c r="I192" s="26"/>
    </row>
    <row r="193" spans="7:9" ht="15.75" customHeight="1" x14ac:dyDescent="0.25">
      <c r="G193" s="30"/>
      <c r="I193" s="26"/>
    </row>
    <row r="194" spans="7:9" ht="15.75" customHeight="1" x14ac:dyDescent="0.25">
      <c r="G194" s="30"/>
      <c r="I194" s="26"/>
    </row>
    <row r="195" spans="7:9" ht="15.75" customHeight="1" x14ac:dyDescent="0.25">
      <c r="G195" s="30"/>
      <c r="I195" s="26"/>
    </row>
    <row r="196" spans="7:9" ht="15.75" customHeight="1" x14ac:dyDescent="0.25">
      <c r="G196" s="30"/>
      <c r="I196" s="26"/>
    </row>
    <row r="197" spans="7:9" ht="15.75" customHeight="1" x14ac:dyDescent="0.25">
      <c r="G197" s="30"/>
      <c r="I197" s="26"/>
    </row>
    <row r="198" spans="7:9" ht="15.75" customHeight="1" x14ac:dyDescent="0.25">
      <c r="G198" s="30"/>
      <c r="I198" s="26"/>
    </row>
    <row r="199" spans="7:9" ht="15.75" customHeight="1" x14ac:dyDescent="0.25">
      <c r="G199" s="30"/>
      <c r="I199" s="26"/>
    </row>
    <row r="200" spans="7:9" ht="15.75" customHeight="1" x14ac:dyDescent="0.25">
      <c r="G200" s="30"/>
      <c r="I200" s="26"/>
    </row>
    <row r="201" spans="7:9" ht="15.75" customHeight="1" x14ac:dyDescent="0.25">
      <c r="G201" s="30"/>
      <c r="I201" s="26"/>
    </row>
    <row r="202" spans="7:9" ht="15.75" customHeight="1" x14ac:dyDescent="0.25">
      <c r="G202" s="30"/>
      <c r="I202" s="26"/>
    </row>
    <row r="203" spans="7:9" ht="15.75" customHeight="1" x14ac:dyDescent="0.25">
      <c r="G203" s="30"/>
      <c r="I203" s="26"/>
    </row>
    <row r="204" spans="7:9" ht="15.75" customHeight="1" x14ac:dyDescent="0.25">
      <c r="G204" s="30"/>
      <c r="I204" s="26"/>
    </row>
    <row r="205" spans="7:9" ht="15.75" customHeight="1" x14ac:dyDescent="0.25">
      <c r="G205" s="30"/>
      <c r="I205" s="26"/>
    </row>
    <row r="206" spans="7:9" ht="15.75" customHeight="1" x14ac:dyDescent="0.25">
      <c r="G206" s="30"/>
      <c r="I206" s="26"/>
    </row>
    <row r="207" spans="7:9" ht="15.75" customHeight="1" x14ac:dyDescent="0.25">
      <c r="G207" s="30"/>
      <c r="I207" s="26"/>
    </row>
    <row r="208" spans="7:9" ht="15.75" customHeight="1" x14ac:dyDescent="0.25">
      <c r="G208" s="30"/>
      <c r="I208" s="26"/>
    </row>
    <row r="209" spans="7:9" ht="15.75" customHeight="1" x14ac:dyDescent="0.25">
      <c r="G209" s="30"/>
      <c r="I209" s="26"/>
    </row>
    <row r="210" spans="7:9" ht="15.75" customHeight="1" x14ac:dyDescent="0.25">
      <c r="G210" s="30"/>
      <c r="I210" s="26"/>
    </row>
    <row r="211" spans="7:9" ht="15.75" customHeight="1" x14ac:dyDescent="0.25">
      <c r="G211" s="30"/>
      <c r="I211" s="26"/>
    </row>
    <row r="212" spans="7:9" ht="15.75" customHeight="1" x14ac:dyDescent="0.25">
      <c r="G212" s="30"/>
      <c r="I212" s="26"/>
    </row>
    <row r="213" spans="7:9" ht="15.75" customHeight="1" x14ac:dyDescent="0.25">
      <c r="G213" s="30"/>
      <c r="I213" s="26"/>
    </row>
    <row r="214" spans="7:9" ht="15.75" customHeight="1" x14ac:dyDescent="0.25">
      <c r="G214" s="30"/>
      <c r="I214" s="26"/>
    </row>
    <row r="215" spans="7:9" ht="15.75" customHeight="1" x14ac:dyDescent="0.25">
      <c r="G215" s="30"/>
      <c r="I215" s="26"/>
    </row>
    <row r="216" spans="7:9" ht="15.75" customHeight="1" x14ac:dyDescent="0.25">
      <c r="G216" s="30"/>
      <c r="I216" s="26"/>
    </row>
    <row r="217" spans="7:9" ht="15.75" customHeight="1" x14ac:dyDescent="0.25">
      <c r="G217" s="30"/>
      <c r="I217" s="26"/>
    </row>
    <row r="218" spans="7:9" ht="15.75" customHeight="1" x14ac:dyDescent="0.25">
      <c r="G218" s="30"/>
      <c r="I218" s="26"/>
    </row>
    <row r="219" spans="7:9" ht="15.75" customHeight="1" x14ac:dyDescent="0.25">
      <c r="G219" s="30"/>
      <c r="I219" s="26"/>
    </row>
    <row r="220" spans="7:9" ht="15.75" customHeight="1" x14ac:dyDescent="0.25">
      <c r="G220" s="30"/>
      <c r="I220" s="26"/>
    </row>
    <row r="221" spans="7:9" ht="15.75" customHeight="1" x14ac:dyDescent="0.25">
      <c r="G221" s="30"/>
      <c r="I221" s="26"/>
    </row>
    <row r="222" spans="7:9" ht="15.75" customHeight="1" x14ac:dyDescent="0.25">
      <c r="G222" s="30"/>
      <c r="I222" s="26"/>
    </row>
    <row r="223" spans="7:9" ht="15.75" customHeight="1" x14ac:dyDescent="0.25">
      <c r="G223" s="30"/>
      <c r="I223" s="26"/>
    </row>
    <row r="224" spans="7:9" ht="15.75" customHeight="1" x14ac:dyDescent="0.25">
      <c r="G224" s="30"/>
      <c r="I224" s="26"/>
    </row>
    <row r="225" spans="7:9" ht="15.75" customHeight="1" x14ac:dyDescent="0.25">
      <c r="G225" s="30"/>
      <c r="I225" s="26"/>
    </row>
    <row r="226" spans="7:9" ht="15.75" customHeight="1" x14ac:dyDescent="0.25">
      <c r="G226" s="30"/>
      <c r="I226" s="26"/>
    </row>
    <row r="227" spans="7:9" ht="15.75" customHeight="1" x14ac:dyDescent="0.25">
      <c r="G227" s="30"/>
      <c r="I227" s="26"/>
    </row>
    <row r="228" spans="7:9" ht="15.75" customHeight="1" x14ac:dyDescent="0.25">
      <c r="G228" s="30"/>
      <c r="I228" s="26"/>
    </row>
    <row r="229" spans="7:9" ht="15.75" customHeight="1" x14ac:dyDescent="0.25">
      <c r="G229" s="30"/>
      <c r="I229" s="26"/>
    </row>
    <row r="230" spans="7:9" ht="15.75" customHeight="1" x14ac:dyDescent="0.25">
      <c r="G230" s="30"/>
      <c r="I230" s="26"/>
    </row>
    <row r="231" spans="7:9" ht="15.75" customHeight="1" x14ac:dyDescent="0.25">
      <c r="G231" s="30"/>
      <c r="I231" s="26"/>
    </row>
    <row r="232" spans="7:9" ht="15.75" customHeight="1" x14ac:dyDescent="0.25">
      <c r="G232" s="30"/>
      <c r="I232" s="26"/>
    </row>
    <row r="233" spans="7:9" ht="15.75" customHeight="1" x14ac:dyDescent="0.25">
      <c r="G233" s="30"/>
      <c r="I233" s="26"/>
    </row>
    <row r="234" spans="7:9" ht="15.75" customHeight="1" x14ac:dyDescent="0.25">
      <c r="G234" s="30"/>
      <c r="I234" s="26"/>
    </row>
    <row r="235" spans="7:9" ht="15.75" customHeight="1" x14ac:dyDescent="0.25">
      <c r="G235" s="30"/>
      <c r="I235" s="26"/>
    </row>
    <row r="236" spans="7:9" ht="15.75" customHeight="1" x14ac:dyDescent="0.25">
      <c r="G236" s="30"/>
      <c r="I236" s="26"/>
    </row>
    <row r="237" spans="7:9" ht="15.75" customHeight="1" x14ac:dyDescent="0.25">
      <c r="G237" s="30"/>
      <c r="I237" s="26"/>
    </row>
    <row r="238" spans="7:9" ht="15.75" customHeight="1" x14ac:dyDescent="0.25">
      <c r="G238" s="30"/>
      <c r="I238" s="26"/>
    </row>
    <row r="239" spans="7:9" ht="15.75" customHeight="1" x14ac:dyDescent="0.25">
      <c r="G239" s="30"/>
      <c r="I239" s="26"/>
    </row>
    <row r="240" spans="7:9" ht="15.75" customHeight="1" x14ac:dyDescent="0.25">
      <c r="G240" s="30"/>
      <c r="I240" s="26"/>
    </row>
    <row r="241" spans="7:9" ht="15.75" customHeight="1" x14ac:dyDescent="0.25">
      <c r="G241" s="30"/>
      <c r="I241" s="26"/>
    </row>
    <row r="242" spans="7:9" ht="15.75" customHeight="1" x14ac:dyDescent="0.25">
      <c r="G242" s="30"/>
      <c r="I242" s="26"/>
    </row>
    <row r="243" spans="7:9" ht="15.75" customHeight="1" x14ac:dyDescent="0.25">
      <c r="G243" s="30"/>
      <c r="I243" s="26"/>
    </row>
    <row r="244" spans="7:9" ht="15.75" customHeight="1" x14ac:dyDescent="0.25">
      <c r="G244" s="30"/>
      <c r="I244" s="26"/>
    </row>
    <row r="245" spans="7:9" ht="15.75" customHeight="1" x14ac:dyDescent="0.25">
      <c r="G245" s="30"/>
      <c r="I245" s="26"/>
    </row>
    <row r="246" spans="7:9" ht="15.75" customHeight="1" x14ac:dyDescent="0.25">
      <c r="G246" s="30"/>
      <c r="I246" s="26"/>
    </row>
    <row r="247" spans="7:9" ht="15.75" customHeight="1" x14ac:dyDescent="0.25">
      <c r="G247" s="30"/>
      <c r="I247" s="26"/>
    </row>
    <row r="248" spans="7:9" ht="15.75" customHeight="1" x14ac:dyDescent="0.25">
      <c r="G248" s="30"/>
      <c r="I248" s="26"/>
    </row>
    <row r="249" spans="7:9" ht="15.75" customHeight="1" x14ac:dyDescent="0.25">
      <c r="G249" s="30"/>
      <c r="I249" s="26"/>
    </row>
    <row r="250" spans="7:9" ht="15.75" customHeight="1" x14ac:dyDescent="0.25">
      <c r="G250" s="30"/>
      <c r="I250" s="26"/>
    </row>
    <row r="251" spans="7:9" ht="15.75" customHeight="1" x14ac:dyDescent="0.25">
      <c r="G251" s="30"/>
      <c r="I251" s="26"/>
    </row>
    <row r="252" spans="7:9" ht="15.75" customHeight="1" x14ac:dyDescent="0.25">
      <c r="G252" s="30"/>
      <c r="I252" s="26"/>
    </row>
    <row r="253" spans="7:9" ht="15.75" customHeight="1" x14ac:dyDescent="0.25">
      <c r="G253" s="30"/>
      <c r="I253" s="26"/>
    </row>
    <row r="254" spans="7:9" ht="15.75" customHeight="1" x14ac:dyDescent="0.25">
      <c r="G254" s="30"/>
      <c r="I254" s="26"/>
    </row>
    <row r="255" spans="7:9" ht="15.75" customHeight="1" x14ac:dyDescent="0.25">
      <c r="G255" s="30"/>
      <c r="I255" s="26"/>
    </row>
    <row r="256" spans="7:9" ht="15.75" customHeight="1" x14ac:dyDescent="0.25">
      <c r="G256" s="30"/>
      <c r="I256" s="26"/>
    </row>
    <row r="257" spans="7:9" ht="15.75" customHeight="1" x14ac:dyDescent="0.25">
      <c r="G257" s="30"/>
      <c r="I257" s="26"/>
    </row>
    <row r="258" spans="7:9" ht="15.75" customHeight="1" x14ac:dyDescent="0.25">
      <c r="G258" s="30"/>
      <c r="I258" s="26"/>
    </row>
    <row r="259" spans="7:9" ht="15.75" customHeight="1" x14ac:dyDescent="0.25">
      <c r="G259" s="30"/>
      <c r="I259" s="26"/>
    </row>
    <row r="260" spans="7:9" ht="15.75" customHeight="1" x14ac:dyDescent="0.25">
      <c r="G260" s="30"/>
      <c r="I260" s="26"/>
    </row>
    <row r="261" spans="7:9" ht="15.75" customHeight="1" x14ac:dyDescent="0.25">
      <c r="G261" s="30"/>
      <c r="I261" s="26"/>
    </row>
    <row r="262" spans="7:9" ht="15.75" customHeight="1" x14ac:dyDescent="0.25">
      <c r="G262" s="30"/>
      <c r="I262" s="26"/>
    </row>
    <row r="263" spans="7:9" ht="15.75" customHeight="1" x14ac:dyDescent="0.25">
      <c r="G263" s="30"/>
      <c r="I263" s="26"/>
    </row>
    <row r="264" spans="7:9" ht="15.75" customHeight="1" x14ac:dyDescent="0.25">
      <c r="G264" s="30"/>
      <c r="I264" s="26"/>
    </row>
    <row r="265" spans="7:9" ht="15.75" customHeight="1" x14ac:dyDescent="0.25">
      <c r="G265" s="30"/>
      <c r="I265" s="26"/>
    </row>
    <row r="266" spans="7:9" ht="15.75" customHeight="1" x14ac:dyDescent="0.25">
      <c r="G266" s="30"/>
      <c r="I266" s="26"/>
    </row>
    <row r="267" spans="7:9" ht="15.75" customHeight="1" x14ac:dyDescent="0.25">
      <c r="G267" s="30"/>
      <c r="I267" s="26"/>
    </row>
    <row r="268" spans="7:9" ht="15.75" customHeight="1" x14ac:dyDescent="0.25">
      <c r="G268" s="30"/>
      <c r="I268" s="26"/>
    </row>
    <row r="269" spans="7:9" ht="15.75" customHeight="1" x14ac:dyDescent="0.25">
      <c r="G269" s="30"/>
      <c r="I269" s="26"/>
    </row>
    <row r="270" spans="7:9" ht="15.75" customHeight="1" x14ac:dyDescent="0.25">
      <c r="G270" s="30"/>
      <c r="I270" s="26"/>
    </row>
    <row r="271" spans="7:9" ht="15.75" customHeight="1" x14ac:dyDescent="0.25">
      <c r="G271" s="30"/>
      <c r="I271" s="26"/>
    </row>
    <row r="272" spans="7:9" ht="15.75" customHeight="1" x14ac:dyDescent="0.25">
      <c r="G272" s="30"/>
      <c r="I272" s="26"/>
    </row>
    <row r="273" spans="7:9" ht="15.75" customHeight="1" x14ac:dyDescent="0.25">
      <c r="G273" s="30"/>
      <c r="I273" s="26"/>
    </row>
    <row r="274" spans="7:9" ht="15.75" customHeight="1" x14ac:dyDescent="0.25">
      <c r="G274" s="30"/>
      <c r="I274" s="26"/>
    </row>
    <row r="275" spans="7:9" ht="15.75" customHeight="1" x14ac:dyDescent="0.25">
      <c r="G275" s="30"/>
      <c r="I275" s="26"/>
    </row>
    <row r="276" spans="7:9" ht="15.75" customHeight="1" x14ac:dyDescent="0.25">
      <c r="G276" s="30"/>
      <c r="I276" s="26"/>
    </row>
    <row r="277" spans="7:9" ht="15.75" customHeight="1" x14ac:dyDescent="0.25">
      <c r="G277" s="30"/>
      <c r="I277" s="26"/>
    </row>
    <row r="278" spans="7:9" ht="15.75" customHeight="1" x14ac:dyDescent="0.25">
      <c r="G278" s="30"/>
      <c r="I278" s="26"/>
    </row>
    <row r="279" spans="7:9" ht="15.75" customHeight="1" x14ac:dyDescent="0.25">
      <c r="G279" s="30"/>
      <c r="I279" s="26"/>
    </row>
    <row r="280" spans="7:9" ht="15.75" customHeight="1" x14ac:dyDescent="0.25">
      <c r="G280" s="30"/>
      <c r="I280" s="26"/>
    </row>
    <row r="281" spans="7:9" ht="15.75" customHeight="1" x14ac:dyDescent="0.25">
      <c r="G281" s="30"/>
      <c r="I281" s="26"/>
    </row>
    <row r="282" spans="7:9" ht="15.75" customHeight="1" x14ac:dyDescent="0.25">
      <c r="G282" s="30"/>
      <c r="I282" s="26"/>
    </row>
    <row r="283" spans="7:9" ht="15.75" customHeight="1" x14ac:dyDescent="0.25">
      <c r="G283" s="30"/>
      <c r="I283" s="26"/>
    </row>
    <row r="284" spans="7:9" ht="15.75" customHeight="1" x14ac:dyDescent="0.25">
      <c r="G284" s="30"/>
      <c r="I284" s="26"/>
    </row>
    <row r="285" spans="7:9" ht="15.75" customHeight="1" x14ac:dyDescent="0.25">
      <c r="G285" s="30"/>
      <c r="I285" s="26"/>
    </row>
    <row r="286" spans="7:9" ht="15.75" customHeight="1" x14ac:dyDescent="0.25">
      <c r="G286" s="30"/>
      <c r="I286" s="26"/>
    </row>
    <row r="287" spans="7:9" ht="15.75" customHeight="1" x14ac:dyDescent="0.25">
      <c r="G287" s="30"/>
      <c r="I287" s="26"/>
    </row>
    <row r="288" spans="7:9" ht="15.75" customHeight="1" x14ac:dyDescent="0.25">
      <c r="G288" s="30"/>
      <c r="I288" s="26"/>
    </row>
    <row r="289" spans="7:9" ht="15.75" customHeight="1" x14ac:dyDescent="0.25">
      <c r="G289" s="30"/>
      <c r="I289" s="26"/>
    </row>
    <row r="290" spans="7:9" ht="15.75" customHeight="1" x14ac:dyDescent="0.25">
      <c r="G290" s="30"/>
      <c r="I290" s="26"/>
    </row>
    <row r="291" spans="7:9" ht="15.75" customHeight="1" x14ac:dyDescent="0.25">
      <c r="G291" s="30"/>
      <c r="I291" s="26"/>
    </row>
    <row r="292" spans="7:9" ht="15.75" customHeight="1" x14ac:dyDescent="0.25">
      <c r="G292" s="30"/>
      <c r="I292" s="26"/>
    </row>
    <row r="293" spans="7:9" ht="15.75" customHeight="1" x14ac:dyDescent="0.25">
      <c r="G293" s="30"/>
      <c r="I293" s="26"/>
    </row>
    <row r="294" spans="7:9" ht="15.75" customHeight="1" x14ac:dyDescent="0.25">
      <c r="G294" s="30"/>
      <c r="I294" s="26"/>
    </row>
    <row r="295" spans="7:9" ht="15.75" customHeight="1" x14ac:dyDescent="0.25">
      <c r="G295" s="30"/>
      <c r="I295" s="26"/>
    </row>
    <row r="296" spans="7:9" ht="15.75" customHeight="1" x14ac:dyDescent="0.25">
      <c r="G296" s="30"/>
      <c r="I296" s="26"/>
    </row>
    <row r="297" spans="7:9" ht="15.75" customHeight="1" x14ac:dyDescent="0.25">
      <c r="G297" s="30"/>
      <c r="I297" s="26"/>
    </row>
    <row r="298" spans="7:9" ht="15.75" customHeight="1" x14ac:dyDescent="0.25">
      <c r="G298" s="30"/>
      <c r="I298" s="26"/>
    </row>
    <row r="299" spans="7:9" ht="15.75" customHeight="1" x14ac:dyDescent="0.25">
      <c r="G299" s="30"/>
      <c r="I299" s="26"/>
    </row>
    <row r="300" spans="7:9" ht="15.75" customHeight="1" x14ac:dyDescent="0.25">
      <c r="G300" s="30"/>
      <c r="I300" s="26"/>
    </row>
    <row r="301" spans="7:9" ht="15.75" customHeight="1" x14ac:dyDescent="0.25">
      <c r="G301" s="30"/>
      <c r="I301" s="26"/>
    </row>
    <row r="302" spans="7:9" ht="15.75" customHeight="1" x14ac:dyDescent="0.25">
      <c r="G302" s="30"/>
      <c r="I302" s="26"/>
    </row>
    <row r="303" spans="7:9" ht="15.75" customHeight="1" x14ac:dyDescent="0.25">
      <c r="G303" s="30"/>
      <c r="I303" s="26"/>
    </row>
    <row r="304" spans="7:9" ht="15.75" customHeight="1" x14ac:dyDescent="0.25">
      <c r="G304" s="30"/>
      <c r="I304" s="26"/>
    </row>
    <row r="305" spans="7:9" ht="15.75" customHeight="1" x14ac:dyDescent="0.25">
      <c r="G305" s="30"/>
      <c r="I305" s="26"/>
    </row>
    <row r="306" spans="7:9" ht="15.75" customHeight="1" x14ac:dyDescent="0.25">
      <c r="G306" s="30"/>
      <c r="I306" s="26"/>
    </row>
    <row r="307" spans="7:9" ht="15.75" customHeight="1" x14ac:dyDescent="0.25">
      <c r="G307" s="30"/>
      <c r="I307" s="26"/>
    </row>
    <row r="308" spans="7:9" ht="15.75" customHeight="1" x14ac:dyDescent="0.25">
      <c r="G308" s="30"/>
      <c r="I308" s="26"/>
    </row>
    <row r="309" spans="7:9" ht="15.75" customHeight="1" x14ac:dyDescent="0.25">
      <c r="G309" s="30"/>
      <c r="I309" s="26"/>
    </row>
    <row r="310" spans="7:9" ht="15.75" customHeight="1" x14ac:dyDescent="0.25">
      <c r="G310" s="30"/>
      <c r="I310" s="26"/>
    </row>
    <row r="311" spans="7:9" ht="15.75" customHeight="1" x14ac:dyDescent="0.25">
      <c r="G311" s="30"/>
      <c r="I311" s="26"/>
    </row>
    <row r="312" spans="7:9" ht="15.75" customHeight="1" x14ac:dyDescent="0.25">
      <c r="G312" s="30"/>
      <c r="I312" s="26"/>
    </row>
    <row r="313" spans="7:9" ht="15.75" customHeight="1" x14ac:dyDescent="0.25">
      <c r="G313" s="30"/>
      <c r="I313" s="26"/>
    </row>
    <row r="314" spans="7:9" ht="15.75" customHeight="1" x14ac:dyDescent="0.25">
      <c r="G314" s="30"/>
      <c r="I314" s="26"/>
    </row>
    <row r="315" spans="7:9" ht="15.75" customHeight="1" x14ac:dyDescent="0.25">
      <c r="G315" s="30"/>
      <c r="I315" s="26"/>
    </row>
    <row r="316" spans="7:9" ht="15.75" customHeight="1" x14ac:dyDescent="0.25">
      <c r="G316" s="30"/>
      <c r="I316" s="26"/>
    </row>
    <row r="317" spans="7:9" ht="15.75" customHeight="1" x14ac:dyDescent="0.25">
      <c r="G317" s="30"/>
      <c r="I317" s="26"/>
    </row>
    <row r="318" spans="7:9" ht="15.75" customHeight="1" x14ac:dyDescent="0.25">
      <c r="G318" s="30"/>
      <c r="I318" s="26"/>
    </row>
    <row r="319" spans="7:9" ht="15.75" customHeight="1" x14ac:dyDescent="0.25">
      <c r="G319" s="30"/>
      <c r="I319" s="26"/>
    </row>
    <row r="320" spans="7:9" ht="15.75" customHeight="1" x14ac:dyDescent="0.25">
      <c r="G320" s="30"/>
      <c r="I320" s="26"/>
    </row>
    <row r="321" spans="7:9" ht="15.75" customHeight="1" x14ac:dyDescent="0.25">
      <c r="G321" s="30"/>
      <c r="I321" s="26"/>
    </row>
    <row r="322" spans="7:9" ht="15.75" customHeight="1" x14ac:dyDescent="0.25">
      <c r="G322" s="30"/>
      <c r="I322" s="26"/>
    </row>
    <row r="323" spans="7:9" ht="15.75" customHeight="1" x14ac:dyDescent="0.25">
      <c r="G323" s="30"/>
      <c r="I323" s="26"/>
    </row>
    <row r="324" spans="7:9" ht="15.75" customHeight="1" x14ac:dyDescent="0.25">
      <c r="G324" s="30"/>
      <c r="I324" s="26"/>
    </row>
    <row r="325" spans="7:9" ht="15.75" customHeight="1" x14ac:dyDescent="0.25">
      <c r="G325" s="30"/>
      <c r="I325" s="26"/>
    </row>
    <row r="326" spans="7:9" ht="15.75" customHeight="1" x14ac:dyDescent="0.25">
      <c r="G326" s="30"/>
      <c r="I326" s="26"/>
    </row>
    <row r="327" spans="7:9" ht="15.75" customHeight="1" x14ac:dyDescent="0.25">
      <c r="G327" s="30"/>
      <c r="I327" s="26"/>
    </row>
    <row r="328" spans="7:9" ht="15.75" customHeight="1" x14ac:dyDescent="0.25">
      <c r="G328" s="30"/>
      <c r="I328" s="26"/>
    </row>
    <row r="329" spans="7:9" ht="15.75" customHeight="1" x14ac:dyDescent="0.25">
      <c r="G329" s="30"/>
      <c r="I329" s="26"/>
    </row>
    <row r="330" spans="7:9" ht="15.75" customHeight="1" x14ac:dyDescent="0.25">
      <c r="G330" s="30"/>
      <c r="I330" s="26"/>
    </row>
    <row r="331" spans="7:9" ht="15.75" customHeight="1" x14ac:dyDescent="0.25">
      <c r="G331" s="30"/>
      <c r="I331" s="26"/>
    </row>
    <row r="332" spans="7:9" ht="15.75" customHeight="1" x14ac:dyDescent="0.25">
      <c r="G332" s="30"/>
      <c r="I332" s="26"/>
    </row>
    <row r="333" spans="7:9" ht="15.75" customHeight="1" x14ac:dyDescent="0.25">
      <c r="G333" s="30"/>
      <c r="I333" s="26"/>
    </row>
    <row r="334" spans="7:9" ht="15.75" customHeight="1" x14ac:dyDescent="0.25">
      <c r="G334" s="30"/>
      <c r="I334" s="26"/>
    </row>
    <row r="335" spans="7:9" ht="15.75" customHeight="1" x14ac:dyDescent="0.25">
      <c r="G335" s="30"/>
      <c r="I335" s="26"/>
    </row>
    <row r="336" spans="7:9" ht="15.75" customHeight="1" x14ac:dyDescent="0.25">
      <c r="G336" s="30"/>
      <c r="I336" s="26"/>
    </row>
    <row r="337" spans="7:9" ht="15.75" customHeight="1" x14ac:dyDescent="0.25">
      <c r="G337" s="30"/>
      <c r="I337" s="26"/>
    </row>
    <row r="338" spans="7:9" ht="15.75" customHeight="1" x14ac:dyDescent="0.25">
      <c r="G338" s="30"/>
      <c r="I338" s="26"/>
    </row>
    <row r="339" spans="7:9" ht="15.75" customHeight="1" x14ac:dyDescent="0.25">
      <c r="G339" s="30"/>
      <c r="I339" s="26"/>
    </row>
    <row r="340" spans="7:9" ht="15.75" customHeight="1" x14ac:dyDescent="0.25">
      <c r="G340" s="30"/>
      <c r="I340" s="26"/>
    </row>
    <row r="341" spans="7:9" ht="15.75" customHeight="1" x14ac:dyDescent="0.25">
      <c r="G341" s="30"/>
      <c r="I341" s="26"/>
    </row>
    <row r="342" spans="7:9" ht="15.75" customHeight="1" x14ac:dyDescent="0.25">
      <c r="G342" s="30"/>
      <c r="I342" s="26"/>
    </row>
    <row r="343" spans="7:9" ht="15.75" customHeight="1" x14ac:dyDescent="0.25">
      <c r="G343" s="30"/>
      <c r="I343" s="26"/>
    </row>
    <row r="344" spans="7:9" ht="15.75" customHeight="1" x14ac:dyDescent="0.25">
      <c r="G344" s="30"/>
      <c r="I344" s="26"/>
    </row>
    <row r="345" spans="7:9" ht="15.75" customHeight="1" x14ac:dyDescent="0.25">
      <c r="G345" s="30"/>
      <c r="I345" s="26"/>
    </row>
    <row r="346" spans="7:9" ht="15.75" customHeight="1" x14ac:dyDescent="0.25">
      <c r="G346" s="30"/>
      <c r="I346" s="26"/>
    </row>
    <row r="347" spans="7:9" ht="15.75" customHeight="1" x14ac:dyDescent="0.25">
      <c r="G347" s="30"/>
      <c r="I347" s="26"/>
    </row>
    <row r="348" spans="7:9" ht="15.75" customHeight="1" x14ac:dyDescent="0.25">
      <c r="G348" s="30"/>
      <c r="I348" s="26"/>
    </row>
    <row r="349" spans="7:9" ht="15.75" customHeight="1" x14ac:dyDescent="0.25">
      <c r="G349" s="30"/>
      <c r="I349" s="26"/>
    </row>
    <row r="350" spans="7:9" ht="15.75" customHeight="1" x14ac:dyDescent="0.25">
      <c r="G350" s="30"/>
      <c r="I350" s="26"/>
    </row>
    <row r="351" spans="7:9" ht="15.75" customHeight="1" x14ac:dyDescent="0.25">
      <c r="G351" s="30"/>
      <c r="I351" s="26"/>
    </row>
    <row r="352" spans="7:9" ht="15.75" customHeight="1" x14ac:dyDescent="0.25">
      <c r="G352" s="30"/>
      <c r="I352" s="26"/>
    </row>
    <row r="353" spans="7:9" ht="15.75" customHeight="1" x14ac:dyDescent="0.25">
      <c r="G353" s="30"/>
      <c r="I353" s="26"/>
    </row>
    <row r="354" spans="7:9" ht="15.75" customHeight="1" x14ac:dyDescent="0.25">
      <c r="G354" s="30"/>
      <c r="I354" s="26"/>
    </row>
    <row r="355" spans="7:9" ht="15.75" customHeight="1" x14ac:dyDescent="0.25">
      <c r="G355" s="30"/>
      <c r="I355" s="26"/>
    </row>
    <row r="356" spans="7:9" ht="15.75" customHeight="1" x14ac:dyDescent="0.25">
      <c r="G356" s="30"/>
      <c r="I356" s="26"/>
    </row>
    <row r="357" spans="7:9" ht="15.75" customHeight="1" x14ac:dyDescent="0.25">
      <c r="G357" s="30"/>
      <c r="I357" s="26"/>
    </row>
    <row r="358" spans="7:9" ht="15.75" customHeight="1" x14ac:dyDescent="0.25">
      <c r="G358" s="30"/>
      <c r="I358" s="26"/>
    </row>
    <row r="359" spans="7:9" ht="15.75" customHeight="1" x14ac:dyDescent="0.25">
      <c r="G359" s="30"/>
      <c r="I359" s="26"/>
    </row>
    <row r="360" spans="7:9" ht="15.75" customHeight="1" x14ac:dyDescent="0.25">
      <c r="G360" s="30"/>
      <c r="I360" s="26"/>
    </row>
    <row r="361" spans="7:9" ht="15.75" customHeight="1" x14ac:dyDescent="0.25">
      <c r="G361" s="30"/>
      <c r="I361" s="26"/>
    </row>
    <row r="362" spans="7:9" ht="15.75" customHeight="1" x14ac:dyDescent="0.25">
      <c r="G362" s="30"/>
      <c r="I362" s="26"/>
    </row>
    <row r="363" spans="7:9" ht="15.75" customHeight="1" x14ac:dyDescent="0.25">
      <c r="G363" s="30"/>
      <c r="I363" s="26"/>
    </row>
    <row r="364" spans="7:9" ht="15.75" customHeight="1" x14ac:dyDescent="0.25">
      <c r="G364" s="30"/>
      <c r="I364" s="26"/>
    </row>
    <row r="365" spans="7:9" ht="15.75" customHeight="1" x14ac:dyDescent="0.25">
      <c r="G365" s="30"/>
      <c r="I365" s="26"/>
    </row>
    <row r="366" spans="7:9" ht="15.75" customHeight="1" x14ac:dyDescent="0.25">
      <c r="G366" s="30"/>
      <c r="I366" s="26"/>
    </row>
    <row r="367" spans="7:9" ht="15.75" customHeight="1" x14ac:dyDescent="0.25">
      <c r="G367" s="30"/>
      <c r="I367" s="26"/>
    </row>
    <row r="368" spans="7:9" ht="15.75" customHeight="1" x14ac:dyDescent="0.25">
      <c r="G368" s="30"/>
      <c r="I368" s="26"/>
    </row>
    <row r="369" spans="7:9" ht="15.75" customHeight="1" x14ac:dyDescent="0.25">
      <c r="G369" s="30"/>
      <c r="I369" s="26"/>
    </row>
    <row r="370" spans="7:9" ht="15.75" customHeight="1" x14ac:dyDescent="0.25">
      <c r="G370" s="30"/>
      <c r="I370" s="26"/>
    </row>
    <row r="371" spans="7:9" ht="15.75" customHeight="1" x14ac:dyDescent="0.25">
      <c r="G371" s="30"/>
      <c r="I371" s="26"/>
    </row>
    <row r="372" spans="7:9" ht="15.75" customHeight="1" x14ac:dyDescent="0.25">
      <c r="G372" s="30"/>
      <c r="I372" s="26"/>
    </row>
    <row r="373" spans="7:9" ht="15.75" customHeight="1" x14ac:dyDescent="0.25">
      <c r="G373" s="30"/>
      <c r="I373" s="26"/>
    </row>
    <row r="374" spans="7:9" ht="15.75" customHeight="1" x14ac:dyDescent="0.25">
      <c r="G374" s="30"/>
      <c r="I374" s="26"/>
    </row>
    <row r="375" spans="7:9" ht="15.75" customHeight="1" x14ac:dyDescent="0.25">
      <c r="G375" s="30"/>
      <c r="I375" s="26"/>
    </row>
    <row r="376" spans="7:9" ht="15.75" customHeight="1" x14ac:dyDescent="0.25">
      <c r="G376" s="30"/>
      <c r="I376" s="26"/>
    </row>
    <row r="377" spans="7:9" ht="15.75" customHeight="1" x14ac:dyDescent="0.25">
      <c r="G377" s="30"/>
      <c r="I377" s="26"/>
    </row>
    <row r="378" spans="7:9" ht="15.75" customHeight="1" x14ac:dyDescent="0.25">
      <c r="G378" s="30"/>
      <c r="I378" s="26"/>
    </row>
    <row r="379" spans="7:9" ht="15.75" customHeight="1" x14ac:dyDescent="0.25">
      <c r="G379" s="30"/>
      <c r="I379" s="26"/>
    </row>
    <row r="380" spans="7:9" ht="15.75" customHeight="1" x14ac:dyDescent="0.25">
      <c r="G380" s="30"/>
      <c r="I380" s="26"/>
    </row>
    <row r="381" spans="7:9" ht="15.75" customHeight="1" x14ac:dyDescent="0.25">
      <c r="G381" s="30"/>
      <c r="I381" s="26"/>
    </row>
    <row r="382" spans="7:9" ht="15.75" customHeight="1" x14ac:dyDescent="0.25">
      <c r="G382" s="30"/>
      <c r="I382" s="26"/>
    </row>
    <row r="383" spans="7:9" ht="15.75" customHeight="1" x14ac:dyDescent="0.25">
      <c r="G383" s="30"/>
      <c r="I383" s="26"/>
    </row>
    <row r="384" spans="7:9" ht="15.75" customHeight="1" x14ac:dyDescent="0.25">
      <c r="G384" s="30"/>
      <c r="I384" s="26"/>
    </row>
    <row r="385" spans="7:9" ht="15.75" customHeight="1" x14ac:dyDescent="0.25">
      <c r="G385" s="30"/>
      <c r="I385" s="26"/>
    </row>
    <row r="386" spans="7:9" ht="15.75" customHeight="1" x14ac:dyDescent="0.25">
      <c r="G386" s="30"/>
      <c r="I386" s="26"/>
    </row>
    <row r="387" spans="7:9" ht="15.75" customHeight="1" x14ac:dyDescent="0.25">
      <c r="G387" s="30"/>
      <c r="I387" s="26"/>
    </row>
    <row r="388" spans="7:9" ht="15.75" customHeight="1" x14ac:dyDescent="0.25">
      <c r="G388" s="30"/>
      <c r="I388" s="26"/>
    </row>
    <row r="389" spans="7:9" ht="15.75" customHeight="1" x14ac:dyDescent="0.25">
      <c r="G389" s="30"/>
      <c r="I389" s="26"/>
    </row>
    <row r="390" spans="7:9" ht="15.75" customHeight="1" x14ac:dyDescent="0.25">
      <c r="G390" s="30"/>
      <c r="I390" s="26"/>
    </row>
    <row r="391" spans="7:9" ht="15.75" customHeight="1" x14ac:dyDescent="0.25">
      <c r="G391" s="30"/>
      <c r="I391" s="26"/>
    </row>
    <row r="392" spans="7:9" ht="15.75" customHeight="1" x14ac:dyDescent="0.25">
      <c r="G392" s="30"/>
      <c r="I392" s="26"/>
    </row>
    <row r="393" spans="7:9" ht="15.75" customHeight="1" x14ac:dyDescent="0.25">
      <c r="G393" s="30"/>
      <c r="I393" s="26"/>
    </row>
    <row r="394" spans="7:9" ht="15.75" customHeight="1" x14ac:dyDescent="0.25">
      <c r="G394" s="30"/>
      <c r="I394" s="26"/>
    </row>
    <row r="395" spans="7:9" ht="15.75" customHeight="1" x14ac:dyDescent="0.25">
      <c r="G395" s="30"/>
      <c r="I395" s="26"/>
    </row>
    <row r="396" spans="7:9" ht="15.75" customHeight="1" x14ac:dyDescent="0.25">
      <c r="G396" s="30"/>
      <c r="I396" s="26"/>
    </row>
    <row r="397" spans="7:9" ht="15.75" customHeight="1" x14ac:dyDescent="0.25">
      <c r="G397" s="30"/>
      <c r="I397" s="26"/>
    </row>
    <row r="398" spans="7:9" ht="15.75" customHeight="1" x14ac:dyDescent="0.25">
      <c r="G398" s="30"/>
      <c r="I398" s="26"/>
    </row>
    <row r="399" spans="7:9" ht="15.75" customHeight="1" x14ac:dyDescent="0.25">
      <c r="G399" s="30"/>
      <c r="I399" s="26"/>
    </row>
    <row r="400" spans="7:9" ht="15.75" customHeight="1" x14ac:dyDescent="0.25">
      <c r="G400" s="30"/>
      <c r="I400" s="26"/>
    </row>
    <row r="401" spans="7:9" ht="15.75" customHeight="1" x14ac:dyDescent="0.25">
      <c r="G401" s="30"/>
      <c r="I401" s="26"/>
    </row>
    <row r="402" spans="7:9" ht="15.75" customHeight="1" x14ac:dyDescent="0.25">
      <c r="G402" s="30"/>
      <c r="I402" s="26"/>
    </row>
    <row r="403" spans="7:9" ht="15.75" customHeight="1" x14ac:dyDescent="0.25">
      <c r="G403" s="30"/>
      <c r="I403" s="26"/>
    </row>
    <row r="404" spans="7:9" ht="15.75" customHeight="1" x14ac:dyDescent="0.25">
      <c r="G404" s="30"/>
      <c r="I404" s="26"/>
    </row>
    <row r="405" spans="7:9" ht="15.75" customHeight="1" x14ac:dyDescent="0.25">
      <c r="G405" s="30"/>
      <c r="I405" s="26"/>
    </row>
    <row r="406" spans="7:9" ht="15.75" customHeight="1" x14ac:dyDescent="0.25">
      <c r="G406" s="30"/>
      <c r="I406" s="26"/>
    </row>
    <row r="407" spans="7:9" ht="15.75" customHeight="1" x14ac:dyDescent="0.25">
      <c r="G407" s="30"/>
      <c r="I407" s="26"/>
    </row>
    <row r="408" spans="7:9" ht="15.75" customHeight="1" x14ac:dyDescent="0.25">
      <c r="G408" s="30"/>
      <c r="I408" s="26"/>
    </row>
    <row r="409" spans="7:9" ht="15.75" customHeight="1" x14ac:dyDescent="0.25">
      <c r="G409" s="30"/>
      <c r="I409" s="26"/>
    </row>
    <row r="410" spans="7:9" ht="15.75" customHeight="1" x14ac:dyDescent="0.25">
      <c r="G410" s="30"/>
      <c r="I410" s="26"/>
    </row>
    <row r="411" spans="7:9" ht="15.75" customHeight="1" x14ac:dyDescent="0.25">
      <c r="G411" s="30"/>
      <c r="I411" s="26"/>
    </row>
    <row r="412" spans="7:9" ht="15.75" customHeight="1" x14ac:dyDescent="0.25">
      <c r="G412" s="30"/>
      <c r="I412" s="26"/>
    </row>
    <row r="413" spans="7:9" ht="15.75" customHeight="1" x14ac:dyDescent="0.25">
      <c r="G413" s="30"/>
      <c r="I413" s="26"/>
    </row>
    <row r="414" spans="7:9" ht="15.75" customHeight="1" x14ac:dyDescent="0.25">
      <c r="G414" s="30"/>
      <c r="I414" s="26"/>
    </row>
    <row r="415" spans="7:9" ht="15.75" customHeight="1" x14ac:dyDescent="0.25">
      <c r="G415" s="30"/>
      <c r="I415" s="26"/>
    </row>
    <row r="416" spans="7:9" ht="15.75" customHeight="1" x14ac:dyDescent="0.25">
      <c r="G416" s="30"/>
      <c r="I416" s="26"/>
    </row>
    <row r="417" spans="7:9" ht="15.75" customHeight="1" x14ac:dyDescent="0.25">
      <c r="G417" s="30"/>
      <c r="I417" s="26"/>
    </row>
    <row r="418" spans="7:9" ht="15.75" customHeight="1" x14ac:dyDescent="0.25">
      <c r="G418" s="30"/>
      <c r="I418" s="26"/>
    </row>
    <row r="419" spans="7:9" ht="15.75" customHeight="1" x14ac:dyDescent="0.25">
      <c r="G419" s="30"/>
      <c r="I419" s="26"/>
    </row>
    <row r="420" spans="7:9" ht="15.75" customHeight="1" x14ac:dyDescent="0.25">
      <c r="G420" s="30"/>
      <c r="I420" s="26"/>
    </row>
    <row r="421" spans="7:9" ht="15.75" customHeight="1" x14ac:dyDescent="0.25">
      <c r="G421" s="30"/>
      <c r="I421" s="26"/>
    </row>
    <row r="422" spans="7:9" ht="15.75" customHeight="1" x14ac:dyDescent="0.25">
      <c r="G422" s="30"/>
      <c r="I422" s="26"/>
    </row>
    <row r="423" spans="7:9" ht="15.75" customHeight="1" x14ac:dyDescent="0.25">
      <c r="G423" s="30"/>
      <c r="I423" s="26"/>
    </row>
    <row r="424" spans="7:9" ht="15.75" customHeight="1" x14ac:dyDescent="0.25">
      <c r="G424" s="30"/>
      <c r="I424" s="26"/>
    </row>
    <row r="425" spans="7:9" ht="15.75" customHeight="1" x14ac:dyDescent="0.25">
      <c r="G425" s="30"/>
      <c r="I425" s="26"/>
    </row>
    <row r="426" spans="7:9" ht="15.75" customHeight="1" x14ac:dyDescent="0.25">
      <c r="G426" s="30"/>
      <c r="I426" s="26"/>
    </row>
    <row r="427" spans="7:9" ht="15.75" customHeight="1" x14ac:dyDescent="0.25">
      <c r="G427" s="30"/>
      <c r="I427" s="26"/>
    </row>
    <row r="428" spans="7:9" ht="15.75" customHeight="1" x14ac:dyDescent="0.25">
      <c r="G428" s="30"/>
      <c r="I428" s="26"/>
    </row>
    <row r="429" spans="7:9" ht="15.75" customHeight="1" x14ac:dyDescent="0.25">
      <c r="G429" s="30"/>
      <c r="I429" s="26"/>
    </row>
    <row r="430" spans="7:9" ht="15.75" customHeight="1" x14ac:dyDescent="0.25">
      <c r="G430" s="30"/>
      <c r="I430" s="26"/>
    </row>
    <row r="431" spans="7:9" ht="15.75" customHeight="1" x14ac:dyDescent="0.25">
      <c r="G431" s="30"/>
      <c r="I431" s="26"/>
    </row>
    <row r="432" spans="7:9" ht="15.75" customHeight="1" x14ac:dyDescent="0.25">
      <c r="G432" s="30"/>
      <c r="I432" s="26"/>
    </row>
    <row r="433" spans="7:9" ht="15.75" customHeight="1" x14ac:dyDescent="0.25">
      <c r="G433" s="30"/>
      <c r="I433" s="26"/>
    </row>
    <row r="434" spans="7:9" ht="15.75" customHeight="1" x14ac:dyDescent="0.25">
      <c r="G434" s="30"/>
      <c r="I434" s="26"/>
    </row>
    <row r="435" spans="7:9" ht="15.75" customHeight="1" x14ac:dyDescent="0.25">
      <c r="G435" s="30"/>
      <c r="I435" s="26"/>
    </row>
    <row r="436" spans="7:9" ht="15.75" customHeight="1" x14ac:dyDescent="0.25">
      <c r="G436" s="30"/>
      <c r="I436" s="26"/>
    </row>
    <row r="437" spans="7:9" ht="15.75" customHeight="1" x14ac:dyDescent="0.25">
      <c r="G437" s="30"/>
      <c r="I437" s="26"/>
    </row>
    <row r="438" spans="7:9" ht="15.75" customHeight="1" x14ac:dyDescent="0.25">
      <c r="G438" s="30"/>
      <c r="I438" s="26"/>
    </row>
    <row r="439" spans="7:9" ht="15.75" customHeight="1" x14ac:dyDescent="0.25">
      <c r="G439" s="30"/>
      <c r="I439" s="26"/>
    </row>
    <row r="440" spans="7:9" ht="15.75" customHeight="1" x14ac:dyDescent="0.25">
      <c r="G440" s="30"/>
      <c r="I440" s="26"/>
    </row>
    <row r="441" spans="7:9" ht="15.75" customHeight="1" x14ac:dyDescent="0.25">
      <c r="G441" s="30"/>
      <c r="I441" s="26"/>
    </row>
    <row r="442" spans="7:9" ht="15.75" customHeight="1" x14ac:dyDescent="0.25">
      <c r="G442" s="30"/>
      <c r="I442" s="26"/>
    </row>
    <row r="443" spans="7:9" ht="15.75" customHeight="1" x14ac:dyDescent="0.25">
      <c r="G443" s="30"/>
      <c r="I443" s="26"/>
    </row>
    <row r="444" spans="7:9" ht="15.75" customHeight="1" x14ac:dyDescent="0.25">
      <c r="G444" s="30"/>
      <c r="I444" s="26"/>
    </row>
    <row r="445" spans="7:9" ht="15.75" customHeight="1" x14ac:dyDescent="0.25">
      <c r="G445" s="30"/>
      <c r="I445" s="26"/>
    </row>
    <row r="446" spans="7:9" ht="15.75" customHeight="1" x14ac:dyDescent="0.25">
      <c r="G446" s="30"/>
      <c r="I446" s="26"/>
    </row>
    <row r="447" spans="7:9" ht="15.75" customHeight="1" x14ac:dyDescent="0.25">
      <c r="G447" s="30"/>
      <c r="I447" s="26"/>
    </row>
    <row r="448" spans="7:9" ht="15.75" customHeight="1" x14ac:dyDescent="0.25">
      <c r="G448" s="30"/>
      <c r="I448" s="26"/>
    </row>
    <row r="449" spans="7:9" ht="15.75" customHeight="1" x14ac:dyDescent="0.25">
      <c r="G449" s="30"/>
      <c r="I449" s="26"/>
    </row>
    <row r="450" spans="7:9" ht="15.75" customHeight="1" x14ac:dyDescent="0.25">
      <c r="G450" s="30"/>
      <c r="I450" s="26"/>
    </row>
    <row r="451" spans="7:9" ht="15.75" customHeight="1" x14ac:dyDescent="0.25">
      <c r="G451" s="30"/>
      <c r="I451" s="26"/>
    </row>
    <row r="452" spans="7:9" ht="15.75" customHeight="1" x14ac:dyDescent="0.25">
      <c r="G452" s="30"/>
      <c r="I452" s="26"/>
    </row>
    <row r="453" spans="7:9" ht="15.75" customHeight="1" x14ac:dyDescent="0.25">
      <c r="G453" s="30"/>
      <c r="I453" s="26"/>
    </row>
    <row r="454" spans="7:9" ht="15.75" customHeight="1" x14ac:dyDescent="0.25">
      <c r="G454" s="30"/>
      <c r="I454" s="26"/>
    </row>
    <row r="455" spans="7:9" ht="15.75" customHeight="1" x14ac:dyDescent="0.25">
      <c r="G455" s="30"/>
      <c r="I455" s="26"/>
    </row>
    <row r="456" spans="7:9" ht="15.75" customHeight="1" x14ac:dyDescent="0.25">
      <c r="G456" s="30"/>
      <c r="I456" s="26"/>
    </row>
    <row r="457" spans="7:9" ht="15.75" customHeight="1" x14ac:dyDescent="0.25">
      <c r="G457" s="30"/>
      <c r="I457" s="26"/>
    </row>
    <row r="458" spans="7:9" ht="15.75" customHeight="1" x14ac:dyDescent="0.25">
      <c r="G458" s="30"/>
      <c r="I458" s="26"/>
    </row>
    <row r="459" spans="7:9" ht="15.75" customHeight="1" x14ac:dyDescent="0.25">
      <c r="G459" s="30"/>
      <c r="I459" s="26"/>
    </row>
    <row r="460" spans="7:9" ht="15.75" customHeight="1" x14ac:dyDescent="0.25">
      <c r="G460" s="30"/>
      <c r="I460" s="26"/>
    </row>
    <row r="461" spans="7:9" ht="15.75" customHeight="1" x14ac:dyDescent="0.25">
      <c r="G461" s="30"/>
      <c r="I461" s="26"/>
    </row>
    <row r="462" spans="7:9" ht="15.75" customHeight="1" x14ac:dyDescent="0.25">
      <c r="G462" s="30"/>
      <c r="I462" s="26"/>
    </row>
    <row r="463" spans="7:9" ht="15.75" customHeight="1" x14ac:dyDescent="0.25">
      <c r="G463" s="30"/>
      <c r="I463" s="26"/>
    </row>
    <row r="464" spans="7:9" ht="15.75" customHeight="1" x14ac:dyDescent="0.25">
      <c r="G464" s="30"/>
      <c r="I464" s="26"/>
    </row>
    <row r="465" spans="7:9" ht="15.75" customHeight="1" x14ac:dyDescent="0.25">
      <c r="G465" s="30"/>
      <c r="I465" s="26"/>
    </row>
    <row r="466" spans="7:9" ht="15.75" customHeight="1" x14ac:dyDescent="0.25">
      <c r="G466" s="30"/>
      <c r="I466" s="26"/>
    </row>
    <row r="467" spans="7:9" ht="15.75" customHeight="1" x14ac:dyDescent="0.25">
      <c r="G467" s="30"/>
      <c r="I467" s="26"/>
    </row>
    <row r="468" spans="7:9" ht="15.75" customHeight="1" x14ac:dyDescent="0.25">
      <c r="G468" s="30"/>
      <c r="I468" s="26"/>
    </row>
    <row r="469" spans="7:9" ht="15.75" customHeight="1" x14ac:dyDescent="0.25">
      <c r="G469" s="30"/>
      <c r="I469" s="26"/>
    </row>
    <row r="470" spans="7:9" ht="15.75" customHeight="1" x14ac:dyDescent="0.25">
      <c r="G470" s="30"/>
      <c r="I470" s="26"/>
    </row>
    <row r="471" spans="7:9" ht="15.75" customHeight="1" x14ac:dyDescent="0.25">
      <c r="G471" s="30"/>
      <c r="I471" s="26"/>
    </row>
    <row r="472" spans="7:9" ht="15.75" customHeight="1" x14ac:dyDescent="0.25">
      <c r="G472" s="30"/>
      <c r="I472" s="26"/>
    </row>
    <row r="473" spans="7:9" ht="15.75" customHeight="1" x14ac:dyDescent="0.25">
      <c r="G473" s="30"/>
      <c r="I473" s="26"/>
    </row>
    <row r="474" spans="7:9" ht="15.75" customHeight="1" x14ac:dyDescent="0.25">
      <c r="G474" s="30"/>
      <c r="I474" s="26"/>
    </row>
    <row r="475" spans="7:9" ht="15.75" customHeight="1" x14ac:dyDescent="0.25">
      <c r="G475" s="30"/>
      <c r="I475" s="26"/>
    </row>
    <row r="476" spans="7:9" ht="15.75" customHeight="1" x14ac:dyDescent="0.25">
      <c r="G476" s="30"/>
      <c r="I476" s="26"/>
    </row>
    <row r="477" spans="7:9" ht="15.75" customHeight="1" x14ac:dyDescent="0.25">
      <c r="G477" s="30"/>
      <c r="I477" s="26"/>
    </row>
    <row r="478" spans="7:9" ht="15.75" customHeight="1" x14ac:dyDescent="0.25">
      <c r="G478" s="30"/>
      <c r="I478" s="26"/>
    </row>
    <row r="479" spans="7:9" ht="15.75" customHeight="1" x14ac:dyDescent="0.25">
      <c r="G479" s="30"/>
      <c r="I479" s="26"/>
    </row>
    <row r="480" spans="7:9" ht="15.75" customHeight="1" x14ac:dyDescent="0.25">
      <c r="G480" s="30"/>
      <c r="I480" s="26"/>
    </row>
    <row r="481" spans="7:9" ht="15.75" customHeight="1" x14ac:dyDescent="0.25">
      <c r="G481" s="30"/>
      <c r="I481" s="26"/>
    </row>
    <row r="482" spans="7:9" ht="15.75" customHeight="1" x14ac:dyDescent="0.25">
      <c r="G482" s="30"/>
      <c r="I482" s="26"/>
    </row>
    <row r="483" spans="7:9" ht="15.75" customHeight="1" x14ac:dyDescent="0.25">
      <c r="G483" s="30"/>
      <c r="I483" s="26"/>
    </row>
    <row r="484" spans="7:9" ht="15.75" customHeight="1" x14ac:dyDescent="0.25">
      <c r="G484" s="30"/>
      <c r="I484" s="26"/>
    </row>
    <row r="485" spans="7:9" ht="15.75" customHeight="1" x14ac:dyDescent="0.25">
      <c r="G485" s="30"/>
      <c r="I485" s="26"/>
    </row>
    <row r="486" spans="7:9" ht="15.75" customHeight="1" x14ac:dyDescent="0.25">
      <c r="G486" s="30"/>
      <c r="I486" s="26"/>
    </row>
    <row r="487" spans="7:9" ht="15.75" customHeight="1" x14ac:dyDescent="0.25">
      <c r="G487" s="30"/>
      <c r="I487" s="26"/>
    </row>
    <row r="488" spans="7:9" ht="15.75" customHeight="1" x14ac:dyDescent="0.25">
      <c r="G488" s="30"/>
      <c r="I488" s="26"/>
    </row>
    <row r="489" spans="7:9" ht="15.75" customHeight="1" x14ac:dyDescent="0.25">
      <c r="G489" s="30"/>
      <c r="I489" s="26"/>
    </row>
    <row r="490" spans="7:9" ht="15.75" customHeight="1" x14ac:dyDescent="0.25">
      <c r="G490" s="30"/>
      <c r="I490" s="26"/>
    </row>
    <row r="491" spans="7:9" ht="15.75" customHeight="1" x14ac:dyDescent="0.25">
      <c r="G491" s="30"/>
      <c r="I491" s="26"/>
    </row>
    <row r="492" spans="7:9" ht="15.75" customHeight="1" x14ac:dyDescent="0.25">
      <c r="G492" s="30"/>
      <c r="I492" s="26"/>
    </row>
    <row r="493" spans="7:9" ht="15.75" customHeight="1" x14ac:dyDescent="0.25">
      <c r="G493" s="30"/>
      <c r="I493" s="26"/>
    </row>
    <row r="494" spans="7:9" ht="15.75" customHeight="1" x14ac:dyDescent="0.25">
      <c r="G494" s="30"/>
      <c r="I494" s="26"/>
    </row>
    <row r="495" spans="7:9" ht="15.75" customHeight="1" x14ac:dyDescent="0.25">
      <c r="G495" s="30"/>
      <c r="I495" s="26"/>
    </row>
    <row r="496" spans="7:9" ht="15.75" customHeight="1" x14ac:dyDescent="0.25">
      <c r="G496" s="30"/>
      <c r="I496" s="26"/>
    </row>
    <row r="497" spans="7:9" ht="15.75" customHeight="1" x14ac:dyDescent="0.25">
      <c r="G497" s="30"/>
      <c r="I497" s="26"/>
    </row>
    <row r="498" spans="7:9" ht="15.75" customHeight="1" x14ac:dyDescent="0.25">
      <c r="G498" s="30"/>
      <c r="I498" s="26"/>
    </row>
    <row r="499" spans="7:9" ht="15.75" customHeight="1" x14ac:dyDescent="0.25">
      <c r="G499" s="30"/>
      <c r="I499" s="26"/>
    </row>
    <row r="500" spans="7:9" ht="15.75" customHeight="1" x14ac:dyDescent="0.25">
      <c r="G500" s="30"/>
      <c r="I500" s="26"/>
    </row>
    <row r="501" spans="7:9" ht="15.75" customHeight="1" x14ac:dyDescent="0.25">
      <c r="G501" s="30"/>
      <c r="I501" s="26"/>
    </row>
    <row r="502" spans="7:9" ht="15.75" customHeight="1" x14ac:dyDescent="0.25">
      <c r="G502" s="30"/>
      <c r="I502" s="26"/>
    </row>
    <row r="503" spans="7:9" ht="15.75" customHeight="1" x14ac:dyDescent="0.25">
      <c r="G503" s="30"/>
      <c r="I503" s="26"/>
    </row>
    <row r="504" spans="7:9" ht="15.75" customHeight="1" x14ac:dyDescent="0.25">
      <c r="G504" s="30"/>
      <c r="I504" s="26"/>
    </row>
    <row r="505" spans="7:9" ht="15.75" customHeight="1" x14ac:dyDescent="0.25">
      <c r="G505" s="30"/>
      <c r="I505" s="26"/>
    </row>
    <row r="506" spans="7:9" ht="15.75" customHeight="1" x14ac:dyDescent="0.25">
      <c r="G506" s="30"/>
      <c r="I506" s="26"/>
    </row>
    <row r="507" spans="7:9" ht="15.75" customHeight="1" x14ac:dyDescent="0.25">
      <c r="G507" s="30"/>
      <c r="I507" s="26"/>
    </row>
    <row r="508" spans="7:9" ht="15.75" customHeight="1" x14ac:dyDescent="0.25">
      <c r="G508" s="30"/>
      <c r="I508" s="26"/>
    </row>
    <row r="509" spans="7:9" ht="15.75" customHeight="1" x14ac:dyDescent="0.25">
      <c r="G509" s="30"/>
      <c r="I509" s="26"/>
    </row>
    <row r="510" spans="7:9" ht="15.75" customHeight="1" x14ac:dyDescent="0.25">
      <c r="G510" s="30"/>
      <c r="I510" s="26"/>
    </row>
    <row r="511" spans="7:9" ht="15.75" customHeight="1" x14ac:dyDescent="0.25">
      <c r="G511" s="30"/>
      <c r="I511" s="26"/>
    </row>
    <row r="512" spans="7:9" ht="15.75" customHeight="1" x14ac:dyDescent="0.25">
      <c r="G512" s="30"/>
      <c r="I512" s="26"/>
    </row>
    <row r="513" spans="7:9" ht="15.75" customHeight="1" x14ac:dyDescent="0.25">
      <c r="G513" s="30"/>
      <c r="I513" s="26"/>
    </row>
    <row r="514" spans="7:9" ht="15.75" customHeight="1" x14ac:dyDescent="0.25">
      <c r="G514" s="30"/>
      <c r="I514" s="26"/>
    </row>
    <row r="515" spans="7:9" ht="15.75" customHeight="1" x14ac:dyDescent="0.25">
      <c r="G515" s="30"/>
      <c r="I515" s="26"/>
    </row>
    <row r="516" spans="7:9" ht="15.75" customHeight="1" x14ac:dyDescent="0.25">
      <c r="G516" s="30"/>
      <c r="I516" s="26"/>
    </row>
    <row r="517" spans="7:9" ht="15.75" customHeight="1" x14ac:dyDescent="0.25">
      <c r="G517" s="30"/>
      <c r="I517" s="26"/>
    </row>
    <row r="518" spans="7:9" ht="15.75" customHeight="1" x14ac:dyDescent="0.25">
      <c r="G518" s="30"/>
      <c r="I518" s="26"/>
    </row>
    <row r="519" spans="7:9" ht="15.75" customHeight="1" x14ac:dyDescent="0.25">
      <c r="G519" s="30"/>
      <c r="I519" s="26"/>
    </row>
    <row r="520" spans="7:9" ht="15.75" customHeight="1" x14ac:dyDescent="0.25">
      <c r="G520" s="30"/>
      <c r="I520" s="26"/>
    </row>
    <row r="521" spans="7:9" ht="15.75" customHeight="1" x14ac:dyDescent="0.25">
      <c r="G521" s="30"/>
      <c r="I521" s="26"/>
    </row>
    <row r="522" spans="7:9" ht="15.75" customHeight="1" x14ac:dyDescent="0.25">
      <c r="G522" s="30"/>
      <c r="I522" s="26"/>
    </row>
    <row r="523" spans="7:9" ht="15.75" customHeight="1" x14ac:dyDescent="0.25">
      <c r="G523" s="30"/>
      <c r="I523" s="26"/>
    </row>
    <row r="524" spans="7:9" ht="15.75" customHeight="1" x14ac:dyDescent="0.25">
      <c r="G524" s="30"/>
      <c r="I524" s="26"/>
    </row>
    <row r="525" spans="7:9" ht="15.75" customHeight="1" x14ac:dyDescent="0.25">
      <c r="G525" s="30"/>
      <c r="I525" s="26"/>
    </row>
    <row r="526" spans="7:9" ht="15.75" customHeight="1" x14ac:dyDescent="0.25">
      <c r="G526" s="30"/>
      <c r="I526" s="26"/>
    </row>
    <row r="527" spans="7:9" ht="15.75" customHeight="1" x14ac:dyDescent="0.25">
      <c r="G527" s="30"/>
      <c r="I527" s="26"/>
    </row>
    <row r="528" spans="7:9" ht="15.75" customHeight="1" x14ac:dyDescent="0.25">
      <c r="G528" s="30"/>
      <c r="I528" s="26"/>
    </row>
    <row r="529" spans="7:9" ht="15.75" customHeight="1" x14ac:dyDescent="0.25">
      <c r="G529" s="30"/>
      <c r="I529" s="26"/>
    </row>
    <row r="530" spans="7:9" ht="15.75" customHeight="1" x14ac:dyDescent="0.25">
      <c r="G530" s="30"/>
      <c r="I530" s="26"/>
    </row>
    <row r="531" spans="7:9" ht="15.75" customHeight="1" x14ac:dyDescent="0.25">
      <c r="G531" s="30"/>
      <c r="I531" s="26"/>
    </row>
    <row r="532" spans="7:9" ht="15.75" customHeight="1" x14ac:dyDescent="0.25">
      <c r="G532" s="30"/>
      <c r="I532" s="26"/>
    </row>
    <row r="533" spans="7:9" ht="15.75" customHeight="1" x14ac:dyDescent="0.25">
      <c r="G533" s="30"/>
      <c r="I533" s="26"/>
    </row>
    <row r="534" spans="7:9" ht="15.75" customHeight="1" x14ac:dyDescent="0.25">
      <c r="G534" s="30"/>
      <c r="I534" s="26"/>
    </row>
    <row r="535" spans="7:9" ht="15.75" customHeight="1" x14ac:dyDescent="0.25">
      <c r="G535" s="30"/>
      <c r="I535" s="26"/>
    </row>
    <row r="536" spans="7:9" ht="15.75" customHeight="1" x14ac:dyDescent="0.25">
      <c r="G536" s="30"/>
      <c r="I536" s="26"/>
    </row>
    <row r="537" spans="7:9" ht="15.75" customHeight="1" x14ac:dyDescent="0.25">
      <c r="G537" s="30"/>
      <c r="I537" s="26"/>
    </row>
    <row r="538" spans="7:9" ht="15.75" customHeight="1" x14ac:dyDescent="0.25">
      <c r="G538" s="30"/>
      <c r="I538" s="26"/>
    </row>
    <row r="539" spans="7:9" ht="15.75" customHeight="1" x14ac:dyDescent="0.25">
      <c r="G539" s="30"/>
      <c r="I539" s="26"/>
    </row>
    <row r="540" spans="7:9" ht="15.75" customHeight="1" x14ac:dyDescent="0.25">
      <c r="G540" s="30"/>
      <c r="I540" s="26"/>
    </row>
    <row r="541" spans="7:9" ht="15.75" customHeight="1" x14ac:dyDescent="0.25">
      <c r="G541" s="30"/>
      <c r="I541" s="26"/>
    </row>
    <row r="542" spans="7:9" ht="15.75" customHeight="1" x14ac:dyDescent="0.25">
      <c r="G542" s="30"/>
      <c r="I542" s="26"/>
    </row>
    <row r="543" spans="7:9" ht="15.75" customHeight="1" x14ac:dyDescent="0.25">
      <c r="G543" s="30"/>
      <c r="I543" s="26"/>
    </row>
    <row r="544" spans="7:9" ht="15.75" customHeight="1" x14ac:dyDescent="0.25">
      <c r="G544" s="30"/>
      <c r="I544" s="26"/>
    </row>
    <row r="545" spans="7:9" ht="15.75" customHeight="1" x14ac:dyDescent="0.25">
      <c r="G545" s="30"/>
      <c r="I545" s="26"/>
    </row>
    <row r="546" spans="7:9" ht="15.75" customHeight="1" x14ac:dyDescent="0.25">
      <c r="G546" s="30"/>
      <c r="I546" s="26"/>
    </row>
    <row r="547" spans="7:9" ht="15.75" customHeight="1" x14ac:dyDescent="0.25">
      <c r="G547" s="30"/>
      <c r="I547" s="26"/>
    </row>
    <row r="548" spans="7:9" ht="15.75" customHeight="1" x14ac:dyDescent="0.25">
      <c r="G548" s="30"/>
      <c r="I548" s="26"/>
    </row>
    <row r="549" spans="7:9" ht="15.75" customHeight="1" x14ac:dyDescent="0.25">
      <c r="G549" s="30"/>
      <c r="I549" s="26"/>
    </row>
    <row r="550" spans="7:9" ht="15.75" customHeight="1" x14ac:dyDescent="0.25">
      <c r="G550" s="30"/>
      <c r="I550" s="26"/>
    </row>
    <row r="551" spans="7:9" ht="15.75" customHeight="1" x14ac:dyDescent="0.25">
      <c r="G551" s="30"/>
      <c r="I551" s="26"/>
    </row>
    <row r="552" spans="7:9" ht="15.75" customHeight="1" x14ac:dyDescent="0.25">
      <c r="G552" s="30"/>
      <c r="I552" s="26"/>
    </row>
    <row r="553" spans="7:9" ht="15.75" customHeight="1" x14ac:dyDescent="0.25">
      <c r="G553" s="30"/>
      <c r="I553" s="26"/>
    </row>
    <row r="554" spans="7:9" ht="15.75" customHeight="1" x14ac:dyDescent="0.25">
      <c r="G554" s="30"/>
      <c r="I554" s="26"/>
    </row>
    <row r="555" spans="7:9" ht="15.75" customHeight="1" x14ac:dyDescent="0.25">
      <c r="G555" s="30"/>
      <c r="I555" s="26"/>
    </row>
    <row r="556" spans="7:9" ht="15.75" customHeight="1" x14ac:dyDescent="0.25">
      <c r="G556" s="30"/>
      <c r="I556" s="26"/>
    </row>
    <row r="557" spans="7:9" ht="15.75" customHeight="1" x14ac:dyDescent="0.25">
      <c r="G557" s="30"/>
      <c r="I557" s="26"/>
    </row>
    <row r="558" spans="7:9" ht="15.75" customHeight="1" x14ac:dyDescent="0.25">
      <c r="G558" s="30"/>
      <c r="I558" s="26"/>
    </row>
    <row r="559" spans="7:9" ht="15.75" customHeight="1" x14ac:dyDescent="0.25">
      <c r="G559" s="30"/>
      <c r="I559" s="26"/>
    </row>
    <row r="560" spans="7:9" ht="15.75" customHeight="1" x14ac:dyDescent="0.25">
      <c r="G560" s="30"/>
      <c r="I560" s="26"/>
    </row>
    <row r="561" spans="7:9" ht="15.75" customHeight="1" x14ac:dyDescent="0.25">
      <c r="G561" s="30"/>
      <c r="I561" s="26"/>
    </row>
    <row r="562" spans="7:9" ht="15.75" customHeight="1" x14ac:dyDescent="0.25">
      <c r="G562" s="30"/>
      <c r="I562" s="26"/>
    </row>
    <row r="563" spans="7:9" ht="15.75" customHeight="1" x14ac:dyDescent="0.25">
      <c r="G563" s="30"/>
      <c r="I563" s="26"/>
    </row>
    <row r="564" spans="7:9" ht="15.75" customHeight="1" x14ac:dyDescent="0.25">
      <c r="G564" s="30"/>
      <c r="I564" s="26"/>
    </row>
    <row r="565" spans="7:9" ht="15.75" customHeight="1" x14ac:dyDescent="0.25">
      <c r="G565" s="30"/>
      <c r="I565" s="26"/>
    </row>
    <row r="566" spans="7:9" ht="15.75" customHeight="1" x14ac:dyDescent="0.25">
      <c r="G566" s="30"/>
      <c r="I566" s="26"/>
    </row>
    <row r="567" spans="7:9" ht="15.75" customHeight="1" x14ac:dyDescent="0.25">
      <c r="G567" s="30"/>
      <c r="I567" s="26"/>
    </row>
    <row r="568" spans="7:9" ht="15.75" customHeight="1" x14ac:dyDescent="0.25">
      <c r="G568" s="30"/>
      <c r="I568" s="26"/>
    </row>
    <row r="569" spans="7:9" ht="15.75" customHeight="1" x14ac:dyDescent="0.25">
      <c r="G569" s="30"/>
      <c r="I569" s="26"/>
    </row>
    <row r="570" spans="7:9" ht="15.75" customHeight="1" x14ac:dyDescent="0.25">
      <c r="G570" s="30"/>
      <c r="I570" s="26"/>
    </row>
    <row r="571" spans="7:9" ht="15.75" customHeight="1" x14ac:dyDescent="0.25">
      <c r="G571" s="30"/>
      <c r="I571" s="26"/>
    </row>
    <row r="572" spans="7:9" ht="15.75" customHeight="1" x14ac:dyDescent="0.25">
      <c r="G572" s="30"/>
      <c r="I572" s="26"/>
    </row>
    <row r="573" spans="7:9" ht="15.75" customHeight="1" x14ac:dyDescent="0.25">
      <c r="G573" s="30"/>
      <c r="I573" s="26"/>
    </row>
    <row r="574" spans="7:9" ht="15.75" customHeight="1" x14ac:dyDescent="0.25">
      <c r="G574" s="30"/>
      <c r="I574" s="26"/>
    </row>
    <row r="575" spans="7:9" ht="15.75" customHeight="1" x14ac:dyDescent="0.25">
      <c r="G575" s="30"/>
      <c r="I575" s="26"/>
    </row>
    <row r="576" spans="7:9" ht="15.75" customHeight="1" x14ac:dyDescent="0.25">
      <c r="G576" s="30"/>
      <c r="I576" s="26"/>
    </row>
    <row r="577" spans="7:9" ht="15.75" customHeight="1" x14ac:dyDescent="0.25">
      <c r="G577" s="30"/>
      <c r="I577" s="26"/>
    </row>
    <row r="578" spans="7:9" ht="15.75" customHeight="1" x14ac:dyDescent="0.25">
      <c r="G578" s="30"/>
      <c r="I578" s="26"/>
    </row>
    <row r="579" spans="7:9" ht="15.75" customHeight="1" x14ac:dyDescent="0.25">
      <c r="G579" s="30"/>
      <c r="I579" s="26"/>
    </row>
    <row r="580" spans="7:9" ht="15.75" customHeight="1" x14ac:dyDescent="0.25">
      <c r="G580" s="30"/>
      <c r="I580" s="26"/>
    </row>
    <row r="581" spans="7:9" ht="15.75" customHeight="1" x14ac:dyDescent="0.25">
      <c r="G581" s="30"/>
      <c r="I581" s="26"/>
    </row>
    <row r="582" spans="7:9" ht="15.75" customHeight="1" x14ac:dyDescent="0.25">
      <c r="G582" s="30"/>
      <c r="I582" s="26"/>
    </row>
    <row r="583" spans="7:9" ht="15.75" customHeight="1" x14ac:dyDescent="0.25">
      <c r="G583" s="30"/>
      <c r="I583" s="26"/>
    </row>
    <row r="584" spans="7:9" ht="15.75" customHeight="1" x14ac:dyDescent="0.25">
      <c r="G584" s="30"/>
      <c r="I584" s="26"/>
    </row>
    <row r="585" spans="7:9" ht="15.75" customHeight="1" x14ac:dyDescent="0.25">
      <c r="G585" s="30"/>
      <c r="I585" s="26"/>
    </row>
    <row r="586" spans="7:9" ht="15.75" customHeight="1" x14ac:dyDescent="0.25">
      <c r="G586" s="30"/>
      <c r="I586" s="26"/>
    </row>
    <row r="587" spans="7:9" ht="15.75" customHeight="1" x14ac:dyDescent="0.25">
      <c r="G587" s="30"/>
      <c r="I587" s="26"/>
    </row>
    <row r="588" spans="7:9" ht="15.75" customHeight="1" x14ac:dyDescent="0.25">
      <c r="G588" s="30"/>
      <c r="I588" s="26"/>
    </row>
    <row r="589" spans="7:9" ht="15.75" customHeight="1" x14ac:dyDescent="0.25">
      <c r="G589" s="30"/>
      <c r="I589" s="26"/>
    </row>
    <row r="590" spans="7:9" ht="15.75" customHeight="1" x14ac:dyDescent="0.25">
      <c r="G590" s="30"/>
      <c r="I590" s="26"/>
    </row>
    <row r="591" spans="7:9" ht="15.75" customHeight="1" x14ac:dyDescent="0.25">
      <c r="G591" s="30"/>
      <c r="I591" s="26"/>
    </row>
    <row r="592" spans="7:9" ht="15.75" customHeight="1" x14ac:dyDescent="0.25">
      <c r="G592" s="30"/>
      <c r="I592" s="26"/>
    </row>
    <row r="593" spans="7:9" ht="15.75" customHeight="1" x14ac:dyDescent="0.25">
      <c r="G593" s="30"/>
      <c r="I593" s="26"/>
    </row>
    <row r="594" spans="7:9" ht="15.75" customHeight="1" x14ac:dyDescent="0.25">
      <c r="G594" s="30"/>
      <c r="I594" s="26"/>
    </row>
    <row r="595" spans="7:9" ht="15.75" customHeight="1" x14ac:dyDescent="0.25">
      <c r="G595" s="30"/>
      <c r="I595" s="26"/>
    </row>
    <row r="596" spans="7:9" ht="15.75" customHeight="1" x14ac:dyDescent="0.25">
      <c r="G596" s="30"/>
      <c r="I596" s="26"/>
    </row>
    <row r="597" spans="7:9" ht="15.75" customHeight="1" x14ac:dyDescent="0.25">
      <c r="G597" s="30"/>
      <c r="I597" s="26"/>
    </row>
    <row r="598" spans="7:9" ht="15.75" customHeight="1" x14ac:dyDescent="0.25">
      <c r="G598" s="30"/>
      <c r="I598" s="26"/>
    </row>
    <row r="599" spans="7:9" ht="15.75" customHeight="1" x14ac:dyDescent="0.25">
      <c r="G599" s="30"/>
      <c r="I599" s="26"/>
    </row>
    <row r="600" spans="7:9" ht="15.75" customHeight="1" x14ac:dyDescent="0.25">
      <c r="G600" s="30"/>
      <c r="I600" s="26"/>
    </row>
    <row r="601" spans="7:9" ht="15.75" customHeight="1" x14ac:dyDescent="0.25">
      <c r="G601" s="30"/>
      <c r="I601" s="26"/>
    </row>
    <row r="602" spans="7:9" ht="15.75" customHeight="1" x14ac:dyDescent="0.25">
      <c r="G602" s="30"/>
      <c r="I602" s="26"/>
    </row>
    <row r="603" spans="7:9" ht="15.75" customHeight="1" x14ac:dyDescent="0.25">
      <c r="G603" s="30"/>
      <c r="I603" s="26"/>
    </row>
    <row r="604" spans="7:9" ht="15.75" customHeight="1" x14ac:dyDescent="0.25">
      <c r="G604" s="30"/>
      <c r="I604" s="26"/>
    </row>
    <row r="605" spans="7:9" ht="15.75" customHeight="1" x14ac:dyDescent="0.25">
      <c r="G605" s="30"/>
      <c r="I605" s="26"/>
    </row>
    <row r="606" spans="7:9" ht="15.75" customHeight="1" x14ac:dyDescent="0.25">
      <c r="G606" s="30"/>
      <c r="I606" s="26"/>
    </row>
    <row r="607" spans="7:9" ht="15.75" customHeight="1" x14ac:dyDescent="0.25">
      <c r="G607" s="30"/>
      <c r="I607" s="26"/>
    </row>
    <row r="608" spans="7:9" ht="15.75" customHeight="1" x14ac:dyDescent="0.25">
      <c r="G608" s="30"/>
      <c r="I608" s="26"/>
    </row>
    <row r="609" spans="7:9" ht="15.75" customHeight="1" x14ac:dyDescent="0.25">
      <c r="G609" s="30"/>
      <c r="I609" s="26"/>
    </row>
    <row r="610" spans="7:9" ht="15.75" customHeight="1" x14ac:dyDescent="0.25">
      <c r="G610" s="30"/>
      <c r="I610" s="26"/>
    </row>
    <row r="611" spans="7:9" ht="15.75" customHeight="1" x14ac:dyDescent="0.25">
      <c r="G611" s="30"/>
      <c r="I611" s="26"/>
    </row>
    <row r="612" spans="7:9" ht="15.75" customHeight="1" x14ac:dyDescent="0.25">
      <c r="G612" s="30"/>
      <c r="I612" s="26"/>
    </row>
    <row r="613" spans="7:9" ht="15.75" customHeight="1" x14ac:dyDescent="0.25">
      <c r="G613" s="30"/>
      <c r="I613" s="26"/>
    </row>
    <row r="614" spans="7:9" ht="15.75" customHeight="1" x14ac:dyDescent="0.25">
      <c r="G614" s="30"/>
      <c r="I614" s="26"/>
    </row>
    <row r="615" spans="7:9" ht="15.75" customHeight="1" x14ac:dyDescent="0.25">
      <c r="G615" s="30"/>
      <c r="I615" s="26"/>
    </row>
    <row r="616" spans="7:9" ht="15.75" customHeight="1" x14ac:dyDescent="0.25">
      <c r="G616" s="30"/>
      <c r="I616" s="26"/>
    </row>
    <row r="617" spans="7:9" ht="15.75" customHeight="1" x14ac:dyDescent="0.25">
      <c r="G617" s="30"/>
      <c r="I617" s="26"/>
    </row>
    <row r="618" spans="7:9" ht="15.75" customHeight="1" x14ac:dyDescent="0.25">
      <c r="G618" s="30"/>
      <c r="I618" s="26"/>
    </row>
    <row r="619" spans="7:9" ht="15.75" customHeight="1" x14ac:dyDescent="0.25">
      <c r="G619" s="30"/>
      <c r="I619" s="26"/>
    </row>
    <row r="620" spans="7:9" ht="15.75" customHeight="1" x14ac:dyDescent="0.25">
      <c r="G620" s="30"/>
      <c r="I620" s="26"/>
    </row>
    <row r="621" spans="7:9" ht="15.75" customHeight="1" x14ac:dyDescent="0.25">
      <c r="G621" s="30"/>
      <c r="I621" s="26"/>
    </row>
    <row r="622" spans="7:9" ht="15.75" customHeight="1" x14ac:dyDescent="0.25">
      <c r="G622" s="30"/>
      <c r="I622" s="26"/>
    </row>
    <row r="623" spans="7:9" ht="15.75" customHeight="1" x14ac:dyDescent="0.25">
      <c r="G623" s="30"/>
      <c r="I623" s="26"/>
    </row>
    <row r="624" spans="7:9" ht="15.75" customHeight="1" x14ac:dyDescent="0.25">
      <c r="G624" s="30"/>
      <c r="I624" s="26"/>
    </row>
    <row r="625" spans="7:9" ht="15.75" customHeight="1" x14ac:dyDescent="0.25">
      <c r="G625" s="30"/>
      <c r="I625" s="26"/>
    </row>
    <row r="626" spans="7:9" ht="15.75" customHeight="1" x14ac:dyDescent="0.25">
      <c r="G626" s="30"/>
      <c r="I626" s="26"/>
    </row>
    <row r="627" spans="7:9" ht="15.75" customHeight="1" x14ac:dyDescent="0.25">
      <c r="G627" s="30"/>
      <c r="I627" s="26"/>
    </row>
    <row r="628" spans="7:9" ht="15.75" customHeight="1" x14ac:dyDescent="0.25">
      <c r="G628" s="30"/>
      <c r="I628" s="26"/>
    </row>
    <row r="629" spans="7:9" ht="15.75" customHeight="1" x14ac:dyDescent="0.25">
      <c r="G629" s="30"/>
      <c r="I629" s="26"/>
    </row>
    <row r="630" spans="7:9" ht="15.75" customHeight="1" x14ac:dyDescent="0.25">
      <c r="G630" s="30"/>
      <c r="I630" s="26"/>
    </row>
    <row r="631" spans="7:9" ht="15.75" customHeight="1" x14ac:dyDescent="0.25">
      <c r="G631" s="30"/>
      <c r="I631" s="26"/>
    </row>
    <row r="632" spans="7:9" ht="15.75" customHeight="1" x14ac:dyDescent="0.25">
      <c r="G632" s="30"/>
      <c r="I632" s="26"/>
    </row>
    <row r="633" spans="7:9" ht="15.75" customHeight="1" x14ac:dyDescent="0.25">
      <c r="G633" s="30"/>
      <c r="I633" s="26"/>
    </row>
    <row r="634" spans="7:9" ht="15.75" customHeight="1" x14ac:dyDescent="0.25">
      <c r="G634" s="30"/>
      <c r="I634" s="26"/>
    </row>
    <row r="635" spans="7:9" ht="15.75" customHeight="1" x14ac:dyDescent="0.25">
      <c r="G635" s="30"/>
      <c r="I635" s="26"/>
    </row>
    <row r="636" spans="7:9" ht="15.75" customHeight="1" x14ac:dyDescent="0.25">
      <c r="G636" s="30"/>
      <c r="I636" s="26"/>
    </row>
    <row r="637" spans="7:9" ht="15.75" customHeight="1" x14ac:dyDescent="0.25">
      <c r="G637" s="30"/>
      <c r="I637" s="26"/>
    </row>
    <row r="638" spans="7:9" ht="15.75" customHeight="1" x14ac:dyDescent="0.25">
      <c r="G638" s="30"/>
      <c r="I638" s="26"/>
    </row>
    <row r="639" spans="7:9" ht="15.75" customHeight="1" x14ac:dyDescent="0.25">
      <c r="G639" s="30"/>
      <c r="I639" s="26"/>
    </row>
    <row r="640" spans="7:9" ht="15.75" customHeight="1" x14ac:dyDescent="0.25">
      <c r="G640" s="30"/>
      <c r="I640" s="26"/>
    </row>
    <row r="641" spans="7:9" ht="15.75" customHeight="1" x14ac:dyDescent="0.25">
      <c r="G641" s="30"/>
      <c r="I641" s="26"/>
    </row>
    <row r="642" spans="7:9" ht="15.75" customHeight="1" x14ac:dyDescent="0.25">
      <c r="G642" s="30"/>
      <c r="I642" s="26"/>
    </row>
    <row r="643" spans="7:9" ht="15.75" customHeight="1" x14ac:dyDescent="0.25">
      <c r="G643" s="30"/>
      <c r="I643" s="26"/>
    </row>
    <row r="644" spans="7:9" ht="15.75" customHeight="1" x14ac:dyDescent="0.25">
      <c r="G644" s="30"/>
      <c r="I644" s="26"/>
    </row>
    <row r="645" spans="7:9" ht="15.75" customHeight="1" x14ac:dyDescent="0.25">
      <c r="G645" s="30"/>
      <c r="I645" s="26"/>
    </row>
    <row r="646" spans="7:9" ht="15.75" customHeight="1" x14ac:dyDescent="0.25">
      <c r="G646" s="30"/>
      <c r="I646" s="26"/>
    </row>
    <row r="647" spans="7:9" ht="15.75" customHeight="1" x14ac:dyDescent="0.25">
      <c r="G647" s="30"/>
      <c r="I647" s="26"/>
    </row>
    <row r="648" spans="7:9" ht="15.75" customHeight="1" x14ac:dyDescent="0.25">
      <c r="G648" s="30"/>
      <c r="I648" s="26"/>
    </row>
    <row r="649" spans="7:9" ht="15.75" customHeight="1" x14ac:dyDescent="0.25">
      <c r="G649" s="30"/>
      <c r="I649" s="26"/>
    </row>
    <row r="650" spans="7:9" ht="15.75" customHeight="1" x14ac:dyDescent="0.25">
      <c r="G650" s="30"/>
      <c r="I650" s="26"/>
    </row>
    <row r="651" spans="7:9" ht="15.75" customHeight="1" x14ac:dyDescent="0.25">
      <c r="G651" s="30"/>
      <c r="I651" s="26"/>
    </row>
    <row r="652" spans="7:9" ht="15.75" customHeight="1" x14ac:dyDescent="0.25">
      <c r="G652" s="30"/>
      <c r="I652" s="26"/>
    </row>
    <row r="653" spans="7:9" ht="15.75" customHeight="1" x14ac:dyDescent="0.25">
      <c r="G653" s="30"/>
      <c r="I653" s="26"/>
    </row>
    <row r="654" spans="7:9" ht="15.75" customHeight="1" x14ac:dyDescent="0.25">
      <c r="G654" s="30"/>
      <c r="I654" s="26"/>
    </row>
    <row r="655" spans="7:9" ht="15.75" customHeight="1" x14ac:dyDescent="0.25">
      <c r="G655" s="30"/>
      <c r="I655" s="26"/>
    </row>
    <row r="656" spans="7:9" ht="15.75" customHeight="1" x14ac:dyDescent="0.25">
      <c r="G656" s="30"/>
      <c r="I656" s="26"/>
    </row>
    <row r="657" spans="7:9" ht="15.75" customHeight="1" x14ac:dyDescent="0.25">
      <c r="G657" s="30"/>
      <c r="I657" s="26"/>
    </row>
    <row r="658" spans="7:9" ht="15.75" customHeight="1" x14ac:dyDescent="0.25">
      <c r="G658" s="30"/>
      <c r="I658" s="26"/>
    </row>
    <row r="659" spans="7:9" ht="15.75" customHeight="1" x14ac:dyDescent="0.25">
      <c r="G659" s="30"/>
      <c r="I659" s="26"/>
    </row>
    <row r="660" spans="7:9" ht="15.75" customHeight="1" x14ac:dyDescent="0.25">
      <c r="G660" s="30"/>
      <c r="I660" s="26"/>
    </row>
    <row r="661" spans="7:9" ht="15.75" customHeight="1" x14ac:dyDescent="0.25">
      <c r="G661" s="30"/>
      <c r="I661" s="26"/>
    </row>
    <row r="662" spans="7:9" ht="15.75" customHeight="1" x14ac:dyDescent="0.25">
      <c r="G662" s="30"/>
      <c r="I662" s="26"/>
    </row>
    <row r="663" spans="7:9" ht="15.75" customHeight="1" x14ac:dyDescent="0.25">
      <c r="G663" s="30"/>
      <c r="I663" s="26"/>
    </row>
    <row r="664" spans="7:9" ht="15.75" customHeight="1" x14ac:dyDescent="0.25">
      <c r="G664" s="30"/>
      <c r="I664" s="26"/>
    </row>
    <row r="665" spans="7:9" ht="15.75" customHeight="1" x14ac:dyDescent="0.25">
      <c r="G665" s="30"/>
      <c r="I665" s="26"/>
    </row>
    <row r="666" spans="7:9" ht="15.75" customHeight="1" x14ac:dyDescent="0.25">
      <c r="G666" s="30"/>
      <c r="I666" s="26"/>
    </row>
    <row r="667" spans="7:9" ht="15.75" customHeight="1" x14ac:dyDescent="0.25">
      <c r="G667" s="30"/>
      <c r="I667" s="26"/>
    </row>
    <row r="668" spans="7:9" ht="15.75" customHeight="1" x14ac:dyDescent="0.25">
      <c r="G668" s="30"/>
      <c r="I668" s="26"/>
    </row>
    <row r="669" spans="7:9" ht="15.75" customHeight="1" x14ac:dyDescent="0.25">
      <c r="G669" s="30"/>
      <c r="I669" s="26"/>
    </row>
    <row r="670" spans="7:9" ht="15.75" customHeight="1" x14ac:dyDescent="0.25">
      <c r="G670" s="30"/>
      <c r="I670" s="26"/>
    </row>
    <row r="671" spans="7:9" ht="15.75" customHeight="1" x14ac:dyDescent="0.25">
      <c r="G671" s="30"/>
      <c r="I671" s="26"/>
    </row>
    <row r="672" spans="7:9" ht="15.75" customHeight="1" x14ac:dyDescent="0.25">
      <c r="G672" s="30"/>
      <c r="I672" s="26"/>
    </row>
    <row r="673" spans="7:9" ht="15.75" customHeight="1" x14ac:dyDescent="0.25">
      <c r="G673" s="30"/>
      <c r="I673" s="26"/>
    </row>
    <row r="674" spans="7:9" ht="15.75" customHeight="1" x14ac:dyDescent="0.25">
      <c r="G674" s="30"/>
      <c r="I674" s="26"/>
    </row>
    <row r="675" spans="7:9" ht="15.75" customHeight="1" x14ac:dyDescent="0.25">
      <c r="G675" s="30"/>
      <c r="I675" s="26"/>
    </row>
    <row r="676" spans="7:9" ht="15.75" customHeight="1" x14ac:dyDescent="0.25">
      <c r="G676" s="30"/>
      <c r="I676" s="26"/>
    </row>
    <row r="677" spans="7:9" ht="15.75" customHeight="1" x14ac:dyDescent="0.25">
      <c r="G677" s="30"/>
      <c r="I677" s="26"/>
    </row>
    <row r="678" spans="7:9" ht="15.75" customHeight="1" x14ac:dyDescent="0.25">
      <c r="G678" s="30"/>
      <c r="I678" s="26"/>
    </row>
    <row r="679" spans="7:9" ht="15.75" customHeight="1" x14ac:dyDescent="0.25">
      <c r="G679" s="30"/>
      <c r="I679" s="26"/>
    </row>
    <row r="680" spans="7:9" ht="15.75" customHeight="1" x14ac:dyDescent="0.25">
      <c r="G680" s="30"/>
      <c r="I680" s="26"/>
    </row>
    <row r="681" spans="7:9" ht="15.75" customHeight="1" x14ac:dyDescent="0.25">
      <c r="G681" s="30"/>
      <c r="I681" s="26"/>
    </row>
    <row r="682" spans="7:9" ht="15.75" customHeight="1" x14ac:dyDescent="0.25">
      <c r="G682" s="30"/>
      <c r="I682" s="26"/>
    </row>
    <row r="683" spans="7:9" ht="15.75" customHeight="1" x14ac:dyDescent="0.25">
      <c r="G683" s="30"/>
      <c r="I683" s="26"/>
    </row>
    <row r="684" spans="7:9" ht="15.75" customHeight="1" x14ac:dyDescent="0.25">
      <c r="G684" s="30"/>
      <c r="I684" s="26"/>
    </row>
    <row r="685" spans="7:9" ht="15.75" customHeight="1" x14ac:dyDescent="0.25">
      <c r="G685" s="30"/>
      <c r="I685" s="26"/>
    </row>
    <row r="686" spans="7:9" ht="15.75" customHeight="1" x14ac:dyDescent="0.25">
      <c r="G686" s="30"/>
      <c r="I686" s="26"/>
    </row>
    <row r="687" spans="7:9" ht="15.75" customHeight="1" x14ac:dyDescent="0.25">
      <c r="G687" s="30"/>
      <c r="I687" s="26"/>
    </row>
    <row r="688" spans="7:9" ht="15.75" customHeight="1" x14ac:dyDescent="0.25">
      <c r="G688" s="30"/>
      <c r="I688" s="26"/>
    </row>
    <row r="689" spans="7:9" ht="15.75" customHeight="1" x14ac:dyDescent="0.25">
      <c r="G689" s="30"/>
      <c r="I689" s="26"/>
    </row>
    <row r="690" spans="7:9" ht="15.75" customHeight="1" x14ac:dyDescent="0.25">
      <c r="G690" s="30"/>
      <c r="I690" s="26"/>
    </row>
    <row r="691" spans="7:9" ht="15.75" customHeight="1" x14ac:dyDescent="0.25">
      <c r="G691" s="30"/>
      <c r="I691" s="26"/>
    </row>
    <row r="692" spans="7:9" ht="15.75" customHeight="1" x14ac:dyDescent="0.25">
      <c r="G692" s="30"/>
      <c r="I692" s="26"/>
    </row>
    <row r="693" spans="7:9" ht="15.75" customHeight="1" x14ac:dyDescent="0.25">
      <c r="G693" s="30"/>
      <c r="I693" s="26"/>
    </row>
    <row r="694" spans="7:9" ht="15.75" customHeight="1" x14ac:dyDescent="0.25">
      <c r="G694" s="30"/>
      <c r="I694" s="26"/>
    </row>
    <row r="695" spans="7:9" ht="15.75" customHeight="1" x14ac:dyDescent="0.25">
      <c r="G695" s="30"/>
      <c r="I695" s="26"/>
    </row>
    <row r="696" spans="7:9" ht="15.75" customHeight="1" x14ac:dyDescent="0.25">
      <c r="G696" s="30"/>
      <c r="I696" s="26"/>
    </row>
    <row r="697" spans="7:9" ht="15.75" customHeight="1" x14ac:dyDescent="0.25">
      <c r="G697" s="30"/>
      <c r="I697" s="26"/>
    </row>
    <row r="698" spans="7:9" ht="15.75" customHeight="1" x14ac:dyDescent="0.25">
      <c r="G698" s="30"/>
      <c r="I698" s="26"/>
    </row>
    <row r="699" spans="7:9" ht="15.75" customHeight="1" x14ac:dyDescent="0.25">
      <c r="G699" s="30"/>
      <c r="I699" s="26"/>
    </row>
    <row r="700" spans="7:9" ht="15.75" customHeight="1" x14ac:dyDescent="0.25">
      <c r="G700" s="30"/>
      <c r="I700" s="26"/>
    </row>
    <row r="701" spans="7:9" ht="15.75" customHeight="1" x14ac:dyDescent="0.25">
      <c r="G701" s="30"/>
      <c r="I701" s="26"/>
    </row>
    <row r="702" spans="7:9" ht="15.75" customHeight="1" x14ac:dyDescent="0.25">
      <c r="G702" s="30"/>
      <c r="I702" s="26"/>
    </row>
    <row r="703" spans="7:9" ht="15.75" customHeight="1" x14ac:dyDescent="0.25">
      <c r="G703" s="30"/>
      <c r="I703" s="26"/>
    </row>
    <row r="704" spans="7:9" ht="15.75" customHeight="1" x14ac:dyDescent="0.25">
      <c r="G704" s="30"/>
      <c r="I704" s="26"/>
    </row>
    <row r="705" spans="7:9" ht="15.75" customHeight="1" x14ac:dyDescent="0.25">
      <c r="G705" s="30"/>
      <c r="I705" s="26"/>
    </row>
    <row r="706" spans="7:9" ht="15.75" customHeight="1" x14ac:dyDescent="0.25">
      <c r="G706" s="30"/>
      <c r="I706" s="26"/>
    </row>
    <row r="707" spans="7:9" ht="15.75" customHeight="1" x14ac:dyDescent="0.25">
      <c r="G707" s="30"/>
      <c r="I707" s="26"/>
    </row>
    <row r="708" spans="7:9" ht="15.75" customHeight="1" x14ac:dyDescent="0.25">
      <c r="G708" s="30"/>
      <c r="I708" s="26"/>
    </row>
    <row r="709" spans="7:9" ht="15.75" customHeight="1" x14ac:dyDescent="0.25">
      <c r="G709" s="30"/>
      <c r="I709" s="26"/>
    </row>
    <row r="710" spans="7:9" ht="15.75" customHeight="1" x14ac:dyDescent="0.25">
      <c r="G710" s="30"/>
      <c r="I710" s="26"/>
    </row>
    <row r="711" spans="7:9" ht="15.75" customHeight="1" x14ac:dyDescent="0.25">
      <c r="G711" s="30"/>
      <c r="I711" s="26"/>
    </row>
    <row r="712" spans="7:9" ht="15.75" customHeight="1" x14ac:dyDescent="0.25">
      <c r="G712" s="30"/>
      <c r="I712" s="26"/>
    </row>
    <row r="713" spans="7:9" ht="15.75" customHeight="1" x14ac:dyDescent="0.25">
      <c r="G713" s="30"/>
      <c r="I713" s="26"/>
    </row>
    <row r="714" spans="7:9" ht="15.75" customHeight="1" x14ac:dyDescent="0.25">
      <c r="G714" s="30"/>
      <c r="I714" s="26"/>
    </row>
    <row r="715" spans="7:9" ht="15.75" customHeight="1" x14ac:dyDescent="0.25">
      <c r="G715" s="30"/>
      <c r="I715" s="26"/>
    </row>
    <row r="716" spans="7:9" ht="15.75" customHeight="1" x14ac:dyDescent="0.25">
      <c r="G716" s="30"/>
      <c r="I716" s="26"/>
    </row>
    <row r="717" spans="7:9" ht="15.75" customHeight="1" x14ac:dyDescent="0.25">
      <c r="G717" s="30"/>
      <c r="I717" s="26"/>
    </row>
    <row r="718" spans="7:9" ht="15.75" customHeight="1" x14ac:dyDescent="0.25">
      <c r="G718" s="30"/>
      <c r="I718" s="26"/>
    </row>
    <row r="719" spans="7:9" ht="15.75" customHeight="1" x14ac:dyDescent="0.25">
      <c r="G719" s="30"/>
      <c r="I719" s="26"/>
    </row>
    <row r="720" spans="7:9" ht="15.75" customHeight="1" x14ac:dyDescent="0.25">
      <c r="G720" s="30"/>
      <c r="I720" s="26"/>
    </row>
    <row r="721" spans="7:9" ht="15.75" customHeight="1" x14ac:dyDescent="0.25">
      <c r="G721" s="30"/>
      <c r="I721" s="26"/>
    </row>
    <row r="722" spans="7:9" ht="15.75" customHeight="1" x14ac:dyDescent="0.25">
      <c r="G722" s="30"/>
      <c r="I722" s="26"/>
    </row>
    <row r="723" spans="7:9" ht="15.75" customHeight="1" x14ac:dyDescent="0.25">
      <c r="G723" s="30"/>
      <c r="I723" s="26"/>
    </row>
    <row r="724" spans="7:9" ht="15.75" customHeight="1" x14ac:dyDescent="0.25">
      <c r="G724" s="30"/>
      <c r="I724" s="26"/>
    </row>
    <row r="725" spans="7:9" ht="15.75" customHeight="1" x14ac:dyDescent="0.25">
      <c r="G725" s="30"/>
      <c r="I725" s="26"/>
    </row>
    <row r="726" spans="7:9" ht="15.75" customHeight="1" x14ac:dyDescent="0.25">
      <c r="G726" s="30"/>
      <c r="I726" s="26"/>
    </row>
    <row r="727" spans="7:9" ht="15.75" customHeight="1" x14ac:dyDescent="0.25">
      <c r="G727" s="30"/>
      <c r="I727" s="26"/>
    </row>
    <row r="728" spans="7:9" ht="15.75" customHeight="1" x14ac:dyDescent="0.25">
      <c r="G728" s="30"/>
      <c r="I728" s="26"/>
    </row>
    <row r="729" spans="7:9" ht="15.75" customHeight="1" x14ac:dyDescent="0.25">
      <c r="G729" s="30"/>
      <c r="I729" s="26"/>
    </row>
    <row r="730" spans="7:9" ht="15.75" customHeight="1" x14ac:dyDescent="0.25">
      <c r="G730" s="30"/>
      <c r="I730" s="26"/>
    </row>
    <row r="731" spans="7:9" ht="15.75" customHeight="1" x14ac:dyDescent="0.25">
      <c r="G731" s="30"/>
      <c r="I731" s="26"/>
    </row>
    <row r="732" spans="7:9" ht="15.75" customHeight="1" x14ac:dyDescent="0.25">
      <c r="G732" s="30"/>
      <c r="I732" s="26"/>
    </row>
    <row r="733" spans="7:9" ht="15.75" customHeight="1" x14ac:dyDescent="0.25">
      <c r="G733" s="30"/>
      <c r="I733" s="26"/>
    </row>
    <row r="734" spans="7:9" ht="15.75" customHeight="1" x14ac:dyDescent="0.25">
      <c r="G734" s="30"/>
      <c r="I734" s="26"/>
    </row>
    <row r="735" spans="7:9" ht="15.75" customHeight="1" x14ac:dyDescent="0.25">
      <c r="G735" s="30"/>
      <c r="I735" s="26"/>
    </row>
    <row r="736" spans="7:9" ht="15.75" customHeight="1" x14ac:dyDescent="0.25">
      <c r="G736" s="30"/>
      <c r="I736" s="26"/>
    </row>
    <row r="737" spans="7:9" ht="15.75" customHeight="1" x14ac:dyDescent="0.25">
      <c r="G737" s="30"/>
      <c r="I737" s="26"/>
    </row>
    <row r="738" spans="7:9" ht="15.75" customHeight="1" x14ac:dyDescent="0.25">
      <c r="G738" s="30"/>
      <c r="I738" s="26"/>
    </row>
    <row r="739" spans="7:9" ht="15.75" customHeight="1" x14ac:dyDescent="0.25">
      <c r="G739" s="30"/>
      <c r="I739" s="26"/>
    </row>
    <row r="740" spans="7:9" ht="15.75" customHeight="1" x14ac:dyDescent="0.25">
      <c r="G740" s="30"/>
      <c r="I740" s="26"/>
    </row>
    <row r="741" spans="7:9" ht="15.75" customHeight="1" x14ac:dyDescent="0.25">
      <c r="G741" s="30"/>
      <c r="I741" s="26"/>
    </row>
    <row r="742" spans="7:9" ht="15.75" customHeight="1" x14ac:dyDescent="0.25">
      <c r="G742" s="30"/>
      <c r="I742" s="26"/>
    </row>
    <row r="743" spans="7:9" ht="15.75" customHeight="1" x14ac:dyDescent="0.25">
      <c r="G743" s="30"/>
      <c r="I743" s="26"/>
    </row>
    <row r="744" spans="7:9" ht="15.75" customHeight="1" x14ac:dyDescent="0.25">
      <c r="G744" s="30"/>
      <c r="I744" s="26"/>
    </row>
    <row r="745" spans="7:9" ht="15.75" customHeight="1" x14ac:dyDescent="0.25">
      <c r="G745" s="30"/>
      <c r="I745" s="26"/>
    </row>
    <row r="746" spans="7:9" ht="15.75" customHeight="1" x14ac:dyDescent="0.25">
      <c r="G746" s="30"/>
      <c r="I746" s="26"/>
    </row>
    <row r="747" spans="7:9" ht="15.75" customHeight="1" x14ac:dyDescent="0.25">
      <c r="G747" s="30"/>
      <c r="I747" s="26"/>
    </row>
    <row r="748" spans="7:9" ht="15.75" customHeight="1" x14ac:dyDescent="0.25">
      <c r="G748" s="30"/>
      <c r="I748" s="26"/>
    </row>
    <row r="749" spans="7:9" ht="15.75" customHeight="1" x14ac:dyDescent="0.25">
      <c r="G749" s="30"/>
      <c r="I749" s="26"/>
    </row>
    <row r="750" spans="7:9" ht="15.75" customHeight="1" x14ac:dyDescent="0.25">
      <c r="G750" s="30"/>
      <c r="I750" s="26"/>
    </row>
    <row r="751" spans="7:9" ht="15.75" customHeight="1" x14ac:dyDescent="0.25">
      <c r="G751" s="30"/>
      <c r="I751" s="26"/>
    </row>
    <row r="752" spans="7:9" ht="15.75" customHeight="1" x14ac:dyDescent="0.25">
      <c r="G752" s="30"/>
      <c r="I752" s="26"/>
    </row>
    <row r="753" spans="7:9" ht="15.75" customHeight="1" x14ac:dyDescent="0.25">
      <c r="G753" s="30"/>
      <c r="I753" s="26"/>
    </row>
    <row r="754" spans="7:9" ht="15.75" customHeight="1" x14ac:dyDescent="0.25">
      <c r="G754" s="30"/>
      <c r="I754" s="26"/>
    </row>
    <row r="755" spans="7:9" ht="15.75" customHeight="1" x14ac:dyDescent="0.25">
      <c r="G755" s="30"/>
      <c r="I755" s="26"/>
    </row>
    <row r="756" spans="7:9" ht="15.75" customHeight="1" x14ac:dyDescent="0.25">
      <c r="G756" s="30"/>
      <c r="I756" s="26"/>
    </row>
    <row r="757" spans="7:9" ht="15.75" customHeight="1" x14ac:dyDescent="0.25">
      <c r="G757" s="30"/>
      <c r="I757" s="26"/>
    </row>
    <row r="758" spans="7:9" ht="15.75" customHeight="1" x14ac:dyDescent="0.25">
      <c r="G758" s="30"/>
      <c r="I758" s="26"/>
    </row>
    <row r="759" spans="7:9" ht="15.75" customHeight="1" x14ac:dyDescent="0.25">
      <c r="G759" s="30"/>
      <c r="I759" s="26"/>
    </row>
    <row r="760" spans="7:9" ht="15.75" customHeight="1" x14ac:dyDescent="0.25">
      <c r="G760" s="30"/>
      <c r="I760" s="26"/>
    </row>
    <row r="761" spans="7:9" ht="15.75" customHeight="1" x14ac:dyDescent="0.25">
      <c r="G761" s="30"/>
      <c r="I761" s="26"/>
    </row>
    <row r="762" spans="7:9" ht="15.75" customHeight="1" x14ac:dyDescent="0.25">
      <c r="G762" s="30"/>
      <c r="I762" s="26"/>
    </row>
    <row r="763" spans="7:9" ht="15.75" customHeight="1" x14ac:dyDescent="0.25">
      <c r="G763" s="30"/>
      <c r="I763" s="26"/>
    </row>
    <row r="764" spans="7:9" ht="15.75" customHeight="1" x14ac:dyDescent="0.25">
      <c r="G764" s="30"/>
      <c r="I764" s="26"/>
    </row>
    <row r="765" spans="7:9" ht="15.75" customHeight="1" x14ac:dyDescent="0.25">
      <c r="G765" s="30"/>
      <c r="I765" s="26"/>
    </row>
    <row r="766" spans="7:9" ht="15.75" customHeight="1" x14ac:dyDescent="0.25">
      <c r="G766" s="30"/>
      <c r="I766" s="26"/>
    </row>
    <row r="767" spans="7:9" ht="15.75" customHeight="1" x14ac:dyDescent="0.25">
      <c r="G767" s="30"/>
      <c r="I767" s="26"/>
    </row>
    <row r="768" spans="7:9" ht="15.75" customHeight="1" x14ac:dyDescent="0.25">
      <c r="G768" s="30"/>
      <c r="I768" s="26"/>
    </row>
    <row r="769" spans="7:9" ht="15.75" customHeight="1" x14ac:dyDescent="0.25">
      <c r="G769" s="30"/>
      <c r="I769" s="26"/>
    </row>
    <row r="770" spans="7:9" ht="15.75" customHeight="1" x14ac:dyDescent="0.25">
      <c r="G770" s="30"/>
      <c r="I770" s="26"/>
    </row>
    <row r="771" spans="7:9" ht="15.75" customHeight="1" x14ac:dyDescent="0.25">
      <c r="G771" s="30"/>
      <c r="I771" s="26"/>
    </row>
    <row r="772" spans="7:9" ht="15.75" customHeight="1" x14ac:dyDescent="0.25">
      <c r="G772" s="30"/>
      <c r="I772" s="26"/>
    </row>
    <row r="773" spans="7:9" ht="15.75" customHeight="1" x14ac:dyDescent="0.25">
      <c r="G773" s="30"/>
      <c r="I773" s="26"/>
    </row>
    <row r="774" spans="7:9" ht="15.75" customHeight="1" x14ac:dyDescent="0.25">
      <c r="G774" s="30"/>
      <c r="I774" s="26"/>
    </row>
    <row r="775" spans="7:9" ht="15.75" customHeight="1" x14ac:dyDescent="0.25">
      <c r="G775" s="30"/>
      <c r="I775" s="26"/>
    </row>
    <row r="776" spans="7:9" ht="15.75" customHeight="1" x14ac:dyDescent="0.25">
      <c r="G776" s="30"/>
      <c r="I776" s="26"/>
    </row>
    <row r="777" spans="7:9" ht="15.75" customHeight="1" x14ac:dyDescent="0.25">
      <c r="G777" s="30"/>
      <c r="I777" s="26"/>
    </row>
    <row r="778" spans="7:9" ht="15.75" customHeight="1" x14ac:dyDescent="0.25">
      <c r="G778" s="30"/>
      <c r="I778" s="26"/>
    </row>
    <row r="779" spans="7:9" ht="15.75" customHeight="1" x14ac:dyDescent="0.25">
      <c r="G779" s="30"/>
      <c r="I779" s="26"/>
    </row>
    <row r="780" spans="7:9" ht="15.75" customHeight="1" x14ac:dyDescent="0.25">
      <c r="G780" s="30"/>
      <c r="I780" s="26"/>
    </row>
    <row r="781" spans="7:9" ht="15.75" customHeight="1" x14ac:dyDescent="0.25">
      <c r="G781" s="30"/>
      <c r="I781" s="26"/>
    </row>
    <row r="782" spans="7:9" ht="15.75" customHeight="1" x14ac:dyDescent="0.25">
      <c r="G782" s="30"/>
      <c r="I782" s="26"/>
    </row>
    <row r="783" spans="7:9" ht="15.75" customHeight="1" x14ac:dyDescent="0.25">
      <c r="G783" s="30"/>
      <c r="I783" s="26"/>
    </row>
    <row r="784" spans="7:9" ht="15.75" customHeight="1" x14ac:dyDescent="0.25">
      <c r="G784" s="30"/>
      <c r="I784" s="26"/>
    </row>
    <row r="785" spans="7:9" ht="15.75" customHeight="1" x14ac:dyDescent="0.25">
      <c r="G785" s="30"/>
      <c r="I785" s="26"/>
    </row>
    <row r="786" spans="7:9" ht="15.75" customHeight="1" x14ac:dyDescent="0.25">
      <c r="G786" s="30"/>
      <c r="I786" s="26"/>
    </row>
    <row r="787" spans="7:9" ht="15.75" customHeight="1" x14ac:dyDescent="0.25">
      <c r="G787" s="30"/>
      <c r="I787" s="26"/>
    </row>
    <row r="788" spans="7:9" ht="15.75" customHeight="1" x14ac:dyDescent="0.25">
      <c r="G788" s="30"/>
      <c r="I788" s="26"/>
    </row>
    <row r="789" spans="7:9" ht="15.75" customHeight="1" x14ac:dyDescent="0.25">
      <c r="G789" s="30"/>
      <c r="I789" s="26"/>
    </row>
    <row r="790" spans="7:9" ht="15.75" customHeight="1" x14ac:dyDescent="0.25">
      <c r="G790" s="30"/>
      <c r="I790" s="26"/>
    </row>
    <row r="791" spans="7:9" ht="15.75" customHeight="1" x14ac:dyDescent="0.25">
      <c r="G791" s="30"/>
      <c r="I791" s="26"/>
    </row>
    <row r="792" spans="7:9" ht="15.75" customHeight="1" x14ac:dyDescent="0.25">
      <c r="G792" s="30"/>
      <c r="I792" s="26"/>
    </row>
    <row r="793" spans="7:9" ht="15.75" customHeight="1" x14ac:dyDescent="0.25">
      <c r="G793" s="30"/>
      <c r="I793" s="26"/>
    </row>
    <row r="794" spans="7:9" ht="15.75" customHeight="1" x14ac:dyDescent="0.25">
      <c r="G794" s="30"/>
      <c r="I794" s="26"/>
    </row>
    <row r="795" spans="7:9" ht="15.75" customHeight="1" x14ac:dyDescent="0.25">
      <c r="G795" s="30"/>
      <c r="I795" s="26"/>
    </row>
    <row r="796" spans="7:9" ht="15.75" customHeight="1" x14ac:dyDescent="0.25">
      <c r="G796" s="30"/>
      <c r="I796" s="26"/>
    </row>
    <row r="797" spans="7:9" ht="15.75" customHeight="1" x14ac:dyDescent="0.25">
      <c r="G797" s="30"/>
      <c r="I797" s="26"/>
    </row>
    <row r="798" spans="7:9" ht="15.75" customHeight="1" x14ac:dyDescent="0.25">
      <c r="G798" s="30"/>
      <c r="I798" s="26"/>
    </row>
    <row r="799" spans="7:9" ht="15.75" customHeight="1" x14ac:dyDescent="0.25">
      <c r="G799" s="30"/>
      <c r="I799" s="26"/>
    </row>
    <row r="800" spans="7:9" ht="15.75" customHeight="1" x14ac:dyDescent="0.25">
      <c r="G800" s="30"/>
      <c r="I800" s="26"/>
    </row>
    <row r="801" spans="7:9" ht="15.75" customHeight="1" x14ac:dyDescent="0.25">
      <c r="G801" s="30"/>
      <c r="I801" s="26"/>
    </row>
    <row r="802" spans="7:9" ht="15.75" customHeight="1" x14ac:dyDescent="0.25">
      <c r="G802" s="30"/>
      <c r="I802" s="26"/>
    </row>
    <row r="803" spans="7:9" ht="15.75" customHeight="1" x14ac:dyDescent="0.25">
      <c r="G803" s="30"/>
      <c r="I803" s="26"/>
    </row>
    <row r="804" spans="7:9" ht="15.75" customHeight="1" x14ac:dyDescent="0.25">
      <c r="G804" s="30"/>
      <c r="I804" s="26"/>
    </row>
    <row r="805" spans="7:9" ht="15.75" customHeight="1" x14ac:dyDescent="0.25">
      <c r="G805" s="30"/>
      <c r="I805" s="26"/>
    </row>
    <row r="806" spans="7:9" ht="15.75" customHeight="1" x14ac:dyDescent="0.25">
      <c r="G806" s="30"/>
      <c r="I806" s="26"/>
    </row>
    <row r="807" spans="7:9" ht="15.75" customHeight="1" x14ac:dyDescent="0.25">
      <c r="G807" s="30"/>
      <c r="I807" s="26"/>
    </row>
    <row r="808" spans="7:9" ht="15.75" customHeight="1" x14ac:dyDescent="0.25">
      <c r="G808" s="30"/>
      <c r="I808" s="26"/>
    </row>
    <row r="809" spans="7:9" ht="15.75" customHeight="1" x14ac:dyDescent="0.25">
      <c r="G809" s="30"/>
      <c r="I809" s="26"/>
    </row>
    <row r="810" spans="7:9" ht="15.75" customHeight="1" x14ac:dyDescent="0.25">
      <c r="G810" s="30"/>
      <c r="I810" s="26"/>
    </row>
    <row r="811" spans="7:9" ht="15.75" customHeight="1" x14ac:dyDescent="0.25">
      <c r="G811" s="30"/>
      <c r="I811" s="26"/>
    </row>
    <row r="812" spans="7:9" ht="15.75" customHeight="1" x14ac:dyDescent="0.25">
      <c r="G812" s="30"/>
      <c r="I812" s="26"/>
    </row>
    <row r="813" spans="7:9" ht="15.75" customHeight="1" x14ac:dyDescent="0.25">
      <c r="G813" s="30"/>
      <c r="I813" s="26"/>
    </row>
    <row r="814" spans="7:9" ht="15.75" customHeight="1" x14ac:dyDescent="0.25">
      <c r="G814" s="30"/>
      <c r="I814" s="26"/>
    </row>
    <row r="815" spans="7:9" ht="15.75" customHeight="1" x14ac:dyDescent="0.25">
      <c r="G815" s="30"/>
      <c r="I815" s="26"/>
    </row>
    <row r="816" spans="7:9" ht="15.75" customHeight="1" x14ac:dyDescent="0.25">
      <c r="G816" s="30"/>
      <c r="I816" s="26"/>
    </row>
    <row r="817" spans="7:9" ht="15.75" customHeight="1" x14ac:dyDescent="0.25">
      <c r="G817" s="30"/>
      <c r="I817" s="26"/>
    </row>
    <row r="818" spans="7:9" ht="15.75" customHeight="1" x14ac:dyDescent="0.25">
      <c r="G818" s="30"/>
      <c r="I818" s="26"/>
    </row>
    <row r="819" spans="7:9" ht="15.75" customHeight="1" x14ac:dyDescent="0.25">
      <c r="G819" s="30"/>
      <c r="I819" s="26"/>
    </row>
    <row r="820" spans="7:9" ht="15.75" customHeight="1" x14ac:dyDescent="0.25">
      <c r="G820" s="30"/>
      <c r="I820" s="26"/>
    </row>
    <row r="821" spans="7:9" ht="15.75" customHeight="1" x14ac:dyDescent="0.25">
      <c r="G821" s="30"/>
      <c r="I821" s="26"/>
    </row>
    <row r="822" spans="7:9" ht="15.75" customHeight="1" x14ac:dyDescent="0.25">
      <c r="G822" s="30"/>
      <c r="I822" s="26"/>
    </row>
    <row r="823" spans="7:9" ht="15.75" customHeight="1" x14ac:dyDescent="0.25">
      <c r="G823" s="30"/>
      <c r="I823" s="26"/>
    </row>
    <row r="824" spans="7:9" ht="15.75" customHeight="1" x14ac:dyDescent="0.25">
      <c r="G824" s="30"/>
      <c r="I824" s="26"/>
    </row>
    <row r="825" spans="7:9" ht="15.75" customHeight="1" x14ac:dyDescent="0.25">
      <c r="G825" s="30"/>
      <c r="I825" s="26"/>
    </row>
    <row r="826" spans="7:9" ht="15.75" customHeight="1" x14ac:dyDescent="0.25">
      <c r="G826" s="30"/>
      <c r="I826" s="26"/>
    </row>
    <row r="827" spans="7:9" ht="15.75" customHeight="1" x14ac:dyDescent="0.25">
      <c r="G827" s="30"/>
      <c r="I827" s="26"/>
    </row>
    <row r="828" spans="7:9" ht="15.75" customHeight="1" x14ac:dyDescent="0.25">
      <c r="G828" s="30"/>
      <c r="I828" s="26"/>
    </row>
    <row r="829" spans="7:9" ht="15.75" customHeight="1" x14ac:dyDescent="0.25">
      <c r="G829" s="30"/>
      <c r="I829" s="26"/>
    </row>
    <row r="830" spans="7:9" ht="15.75" customHeight="1" x14ac:dyDescent="0.25">
      <c r="G830" s="30"/>
      <c r="I830" s="26"/>
    </row>
    <row r="831" spans="7:9" ht="15.75" customHeight="1" x14ac:dyDescent="0.25">
      <c r="G831" s="30"/>
      <c r="I831" s="26"/>
    </row>
    <row r="832" spans="7:9" ht="15.75" customHeight="1" x14ac:dyDescent="0.25">
      <c r="G832" s="30"/>
      <c r="I832" s="26"/>
    </row>
    <row r="833" spans="7:9" ht="15.75" customHeight="1" x14ac:dyDescent="0.25">
      <c r="G833" s="30"/>
      <c r="I833" s="26"/>
    </row>
    <row r="834" spans="7:9" ht="15.75" customHeight="1" x14ac:dyDescent="0.25">
      <c r="G834" s="30"/>
      <c r="I834" s="26"/>
    </row>
    <row r="835" spans="7:9" ht="15.75" customHeight="1" x14ac:dyDescent="0.25">
      <c r="G835" s="30"/>
      <c r="I835" s="26"/>
    </row>
    <row r="836" spans="7:9" ht="15.75" customHeight="1" x14ac:dyDescent="0.25">
      <c r="G836" s="30"/>
      <c r="I836" s="26"/>
    </row>
    <row r="837" spans="7:9" ht="15.75" customHeight="1" x14ac:dyDescent="0.25">
      <c r="G837" s="30"/>
      <c r="I837" s="26"/>
    </row>
    <row r="838" spans="7:9" ht="15.75" customHeight="1" x14ac:dyDescent="0.25">
      <c r="G838" s="30"/>
      <c r="I838" s="26"/>
    </row>
    <row r="839" spans="7:9" ht="15.75" customHeight="1" x14ac:dyDescent="0.25">
      <c r="G839" s="30"/>
      <c r="I839" s="26"/>
    </row>
    <row r="840" spans="7:9" ht="15.75" customHeight="1" x14ac:dyDescent="0.25">
      <c r="G840" s="30"/>
      <c r="I840" s="26"/>
    </row>
    <row r="841" spans="7:9" ht="15.75" customHeight="1" x14ac:dyDescent="0.25">
      <c r="G841" s="30"/>
      <c r="I841" s="26"/>
    </row>
    <row r="842" spans="7:9" ht="15.75" customHeight="1" x14ac:dyDescent="0.25">
      <c r="G842" s="30"/>
      <c r="I842" s="26"/>
    </row>
    <row r="843" spans="7:9" ht="15.75" customHeight="1" x14ac:dyDescent="0.25">
      <c r="G843" s="30"/>
      <c r="I843" s="26"/>
    </row>
    <row r="844" spans="7:9" ht="15.75" customHeight="1" x14ac:dyDescent="0.25">
      <c r="G844" s="30"/>
      <c r="I844" s="26"/>
    </row>
    <row r="845" spans="7:9" ht="15.75" customHeight="1" x14ac:dyDescent="0.25">
      <c r="G845" s="30"/>
      <c r="I845" s="26"/>
    </row>
    <row r="846" spans="7:9" ht="15.75" customHeight="1" x14ac:dyDescent="0.25">
      <c r="G846" s="30"/>
      <c r="I846" s="26"/>
    </row>
    <row r="847" spans="7:9" ht="15.75" customHeight="1" x14ac:dyDescent="0.25">
      <c r="G847" s="30"/>
      <c r="I847" s="26"/>
    </row>
    <row r="848" spans="7:9" ht="15.75" customHeight="1" x14ac:dyDescent="0.25">
      <c r="G848" s="30"/>
      <c r="I848" s="26"/>
    </row>
    <row r="849" spans="7:9" ht="15.75" customHeight="1" x14ac:dyDescent="0.25">
      <c r="G849" s="30"/>
      <c r="I849" s="26"/>
    </row>
    <row r="850" spans="7:9" ht="15.75" customHeight="1" x14ac:dyDescent="0.25">
      <c r="G850" s="30"/>
      <c r="I850" s="26"/>
    </row>
    <row r="851" spans="7:9" ht="15.75" customHeight="1" x14ac:dyDescent="0.25">
      <c r="G851" s="30"/>
      <c r="I851" s="26"/>
    </row>
    <row r="852" spans="7:9" ht="15.75" customHeight="1" x14ac:dyDescent="0.25">
      <c r="G852" s="30"/>
      <c r="I852" s="26"/>
    </row>
    <row r="853" spans="7:9" ht="15.75" customHeight="1" x14ac:dyDescent="0.25">
      <c r="G853" s="30"/>
      <c r="I853" s="26"/>
    </row>
    <row r="854" spans="7:9" ht="15.75" customHeight="1" x14ac:dyDescent="0.25">
      <c r="G854" s="30"/>
      <c r="I854" s="26"/>
    </row>
    <row r="855" spans="7:9" ht="15.75" customHeight="1" x14ac:dyDescent="0.25">
      <c r="G855" s="30"/>
      <c r="I855" s="26"/>
    </row>
    <row r="856" spans="7:9" ht="15.75" customHeight="1" x14ac:dyDescent="0.25">
      <c r="G856" s="30"/>
      <c r="I856" s="26"/>
    </row>
    <row r="857" spans="7:9" ht="15.75" customHeight="1" x14ac:dyDescent="0.25">
      <c r="G857" s="30"/>
      <c r="I857" s="26"/>
    </row>
    <row r="858" spans="7:9" ht="15.75" customHeight="1" x14ac:dyDescent="0.25">
      <c r="G858" s="30"/>
      <c r="I858" s="26"/>
    </row>
    <row r="859" spans="7:9" ht="15.75" customHeight="1" x14ac:dyDescent="0.25">
      <c r="G859" s="30"/>
      <c r="I859" s="26"/>
    </row>
    <row r="860" spans="7:9" ht="15.75" customHeight="1" x14ac:dyDescent="0.25">
      <c r="G860" s="30"/>
      <c r="I860" s="26"/>
    </row>
    <row r="861" spans="7:9" ht="15.75" customHeight="1" x14ac:dyDescent="0.25">
      <c r="G861" s="30"/>
      <c r="I861" s="26"/>
    </row>
    <row r="862" spans="7:9" ht="15.75" customHeight="1" x14ac:dyDescent="0.25">
      <c r="G862" s="30"/>
      <c r="I862" s="26"/>
    </row>
    <row r="863" spans="7:9" ht="15.75" customHeight="1" x14ac:dyDescent="0.25">
      <c r="G863" s="30"/>
      <c r="I863" s="26"/>
    </row>
    <row r="864" spans="7:9" ht="15.75" customHeight="1" x14ac:dyDescent="0.25">
      <c r="G864" s="30"/>
      <c r="I864" s="26"/>
    </row>
    <row r="865" spans="7:9" ht="15.75" customHeight="1" x14ac:dyDescent="0.25">
      <c r="G865" s="30"/>
      <c r="I865" s="26"/>
    </row>
    <row r="866" spans="7:9" ht="15.75" customHeight="1" x14ac:dyDescent="0.25">
      <c r="G866" s="30"/>
      <c r="I866" s="26"/>
    </row>
    <row r="867" spans="7:9" ht="15.75" customHeight="1" x14ac:dyDescent="0.25">
      <c r="G867" s="30"/>
      <c r="I867" s="26"/>
    </row>
    <row r="868" spans="7:9" ht="15.75" customHeight="1" x14ac:dyDescent="0.25">
      <c r="G868" s="30"/>
      <c r="I868" s="26"/>
    </row>
    <row r="869" spans="7:9" ht="15.75" customHeight="1" x14ac:dyDescent="0.25">
      <c r="G869" s="30"/>
      <c r="I869" s="26"/>
    </row>
    <row r="870" spans="7:9" ht="15.75" customHeight="1" x14ac:dyDescent="0.25">
      <c r="G870" s="30"/>
      <c r="I870" s="26"/>
    </row>
    <row r="871" spans="7:9" ht="15.75" customHeight="1" x14ac:dyDescent="0.25">
      <c r="G871" s="30"/>
      <c r="I871" s="26"/>
    </row>
    <row r="872" spans="7:9" ht="15.75" customHeight="1" x14ac:dyDescent="0.25">
      <c r="G872" s="30"/>
      <c r="I872" s="26"/>
    </row>
    <row r="873" spans="7:9" ht="15.75" customHeight="1" x14ac:dyDescent="0.25">
      <c r="G873" s="30"/>
      <c r="I873" s="26"/>
    </row>
    <row r="874" spans="7:9" ht="15.75" customHeight="1" x14ac:dyDescent="0.25">
      <c r="G874" s="30"/>
      <c r="I874" s="26"/>
    </row>
    <row r="875" spans="7:9" ht="15.75" customHeight="1" x14ac:dyDescent="0.25">
      <c r="G875" s="30"/>
      <c r="I875" s="26"/>
    </row>
    <row r="876" spans="7:9" ht="15.75" customHeight="1" x14ac:dyDescent="0.25">
      <c r="G876" s="30"/>
      <c r="I876" s="26"/>
    </row>
    <row r="877" spans="7:9" ht="15.75" customHeight="1" x14ac:dyDescent="0.25">
      <c r="G877" s="30"/>
      <c r="I877" s="26"/>
    </row>
    <row r="878" spans="7:9" ht="15.75" customHeight="1" x14ac:dyDescent="0.25">
      <c r="G878" s="30"/>
      <c r="I878" s="26"/>
    </row>
    <row r="879" spans="7:9" ht="15.75" customHeight="1" x14ac:dyDescent="0.25">
      <c r="G879" s="30"/>
      <c r="I879" s="26"/>
    </row>
    <row r="880" spans="7:9" ht="15.75" customHeight="1" x14ac:dyDescent="0.25">
      <c r="G880" s="30"/>
      <c r="I880" s="26"/>
    </row>
    <row r="881" spans="7:9" ht="15.75" customHeight="1" x14ac:dyDescent="0.25">
      <c r="G881" s="30"/>
      <c r="I881" s="26"/>
    </row>
    <row r="882" spans="7:9" ht="15.75" customHeight="1" x14ac:dyDescent="0.25">
      <c r="G882" s="30"/>
      <c r="I882" s="26"/>
    </row>
    <row r="883" spans="7:9" ht="15.75" customHeight="1" x14ac:dyDescent="0.25">
      <c r="G883" s="30"/>
      <c r="I883" s="26"/>
    </row>
    <row r="884" spans="7:9" ht="15.75" customHeight="1" x14ac:dyDescent="0.25">
      <c r="G884" s="30"/>
      <c r="I884" s="26"/>
    </row>
    <row r="885" spans="7:9" ht="15.75" customHeight="1" x14ac:dyDescent="0.25">
      <c r="G885" s="30"/>
      <c r="I885" s="26"/>
    </row>
    <row r="886" spans="7:9" ht="15.75" customHeight="1" x14ac:dyDescent="0.25">
      <c r="G886" s="30"/>
      <c r="I886" s="26"/>
    </row>
    <row r="887" spans="7:9" ht="15.75" customHeight="1" x14ac:dyDescent="0.25">
      <c r="G887" s="30"/>
      <c r="I887" s="26"/>
    </row>
    <row r="888" spans="7:9" ht="15.75" customHeight="1" x14ac:dyDescent="0.25">
      <c r="G888" s="30"/>
      <c r="I888" s="26"/>
    </row>
    <row r="889" spans="7:9" ht="15.75" customHeight="1" x14ac:dyDescent="0.25">
      <c r="G889" s="30"/>
      <c r="I889" s="26"/>
    </row>
    <row r="890" spans="7:9" ht="15.75" customHeight="1" x14ac:dyDescent="0.25">
      <c r="G890" s="30"/>
      <c r="I890" s="26"/>
    </row>
    <row r="891" spans="7:9" ht="15.75" customHeight="1" x14ac:dyDescent="0.25">
      <c r="G891" s="30"/>
      <c r="I891" s="26"/>
    </row>
    <row r="892" spans="7:9" ht="15.75" customHeight="1" x14ac:dyDescent="0.25">
      <c r="G892" s="30"/>
      <c r="I892" s="26"/>
    </row>
    <row r="893" spans="7:9" ht="15.75" customHeight="1" x14ac:dyDescent="0.25">
      <c r="G893" s="30"/>
      <c r="I893" s="26"/>
    </row>
    <row r="894" spans="7:9" ht="15.75" customHeight="1" x14ac:dyDescent="0.25">
      <c r="G894" s="30"/>
      <c r="I894" s="26"/>
    </row>
    <row r="895" spans="7:9" ht="15.75" customHeight="1" x14ac:dyDescent="0.25">
      <c r="G895" s="30"/>
      <c r="I895" s="26"/>
    </row>
    <row r="896" spans="7:9" ht="15.75" customHeight="1" x14ac:dyDescent="0.25">
      <c r="G896" s="30"/>
      <c r="I896" s="26"/>
    </row>
    <row r="897" spans="7:9" ht="15.75" customHeight="1" x14ac:dyDescent="0.25">
      <c r="G897" s="30"/>
      <c r="I897" s="26"/>
    </row>
    <row r="898" spans="7:9" ht="15.75" customHeight="1" x14ac:dyDescent="0.25">
      <c r="G898" s="30"/>
      <c r="I898" s="26"/>
    </row>
    <row r="899" spans="7:9" ht="15.75" customHeight="1" x14ac:dyDescent="0.25">
      <c r="G899" s="30"/>
      <c r="I899" s="26"/>
    </row>
    <row r="900" spans="7:9" ht="15.75" customHeight="1" x14ac:dyDescent="0.25">
      <c r="G900" s="30"/>
      <c r="I900" s="26"/>
    </row>
    <row r="901" spans="7:9" ht="15.75" customHeight="1" x14ac:dyDescent="0.25">
      <c r="G901" s="30"/>
      <c r="I901" s="26"/>
    </row>
    <row r="902" spans="7:9" ht="15.75" customHeight="1" x14ac:dyDescent="0.25">
      <c r="G902" s="30"/>
      <c r="I902" s="26"/>
    </row>
    <row r="903" spans="7:9" ht="15.75" customHeight="1" x14ac:dyDescent="0.25">
      <c r="G903" s="30"/>
      <c r="I903" s="26"/>
    </row>
    <row r="904" spans="7:9" ht="15.75" customHeight="1" x14ac:dyDescent="0.25">
      <c r="G904" s="30"/>
      <c r="I904" s="26"/>
    </row>
    <row r="905" spans="7:9" ht="15.75" customHeight="1" x14ac:dyDescent="0.25">
      <c r="G905" s="30"/>
      <c r="I905" s="26"/>
    </row>
    <row r="906" spans="7:9" ht="15.75" customHeight="1" x14ac:dyDescent="0.25">
      <c r="G906" s="30"/>
      <c r="I906" s="26"/>
    </row>
    <row r="907" spans="7:9" ht="15.75" customHeight="1" x14ac:dyDescent="0.25">
      <c r="G907" s="30"/>
      <c r="I907" s="26"/>
    </row>
    <row r="908" spans="7:9" ht="15.75" customHeight="1" x14ac:dyDescent="0.25">
      <c r="G908" s="30"/>
      <c r="I908" s="26"/>
    </row>
    <row r="909" spans="7:9" ht="15.75" customHeight="1" x14ac:dyDescent="0.25">
      <c r="G909" s="30"/>
      <c r="I909" s="26"/>
    </row>
    <row r="910" spans="7:9" ht="15.75" customHeight="1" x14ac:dyDescent="0.25">
      <c r="G910" s="30"/>
      <c r="I910" s="26"/>
    </row>
    <row r="911" spans="7:9" ht="15.75" customHeight="1" x14ac:dyDescent="0.25">
      <c r="G911" s="30"/>
      <c r="I911" s="26"/>
    </row>
    <row r="912" spans="7:9" ht="15.75" customHeight="1" x14ac:dyDescent="0.25">
      <c r="G912" s="30"/>
      <c r="I912" s="26"/>
    </row>
    <row r="913" spans="7:9" ht="15.75" customHeight="1" x14ac:dyDescent="0.25">
      <c r="G913" s="30"/>
      <c r="I913" s="26"/>
    </row>
    <row r="914" spans="7:9" ht="15.75" customHeight="1" x14ac:dyDescent="0.25">
      <c r="G914" s="30"/>
      <c r="I914" s="26"/>
    </row>
    <row r="915" spans="7:9" ht="15.75" customHeight="1" x14ac:dyDescent="0.25">
      <c r="G915" s="30"/>
      <c r="I915" s="26"/>
    </row>
    <row r="916" spans="7:9" ht="15.75" customHeight="1" x14ac:dyDescent="0.25">
      <c r="G916" s="30"/>
      <c r="I916" s="26"/>
    </row>
    <row r="917" spans="7:9" ht="15.75" customHeight="1" x14ac:dyDescent="0.25">
      <c r="G917" s="30"/>
      <c r="I917" s="26"/>
    </row>
    <row r="918" spans="7:9" ht="15.75" customHeight="1" x14ac:dyDescent="0.25">
      <c r="G918" s="30"/>
      <c r="I918" s="26"/>
    </row>
    <row r="919" spans="7:9" ht="15.75" customHeight="1" x14ac:dyDescent="0.25">
      <c r="G919" s="30"/>
      <c r="I919" s="26"/>
    </row>
    <row r="920" spans="7:9" ht="15.75" customHeight="1" x14ac:dyDescent="0.25">
      <c r="G920" s="30"/>
      <c r="I920" s="26"/>
    </row>
    <row r="921" spans="7:9" ht="15.75" customHeight="1" x14ac:dyDescent="0.25">
      <c r="G921" s="30"/>
      <c r="I921" s="26"/>
    </row>
    <row r="922" spans="7:9" ht="15.75" customHeight="1" x14ac:dyDescent="0.25">
      <c r="G922" s="30"/>
      <c r="I922" s="26"/>
    </row>
    <row r="923" spans="7:9" ht="15.75" customHeight="1" x14ac:dyDescent="0.25">
      <c r="G923" s="30"/>
      <c r="I923" s="26"/>
    </row>
    <row r="924" spans="7:9" ht="15.75" customHeight="1" x14ac:dyDescent="0.25">
      <c r="G924" s="30"/>
      <c r="I924" s="26"/>
    </row>
    <row r="925" spans="7:9" ht="15.75" customHeight="1" x14ac:dyDescent="0.25">
      <c r="G925" s="30"/>
      <c r="I925" s="26"/>
    </row>
    <row r="926" spans="7:9" ht="15.75" customHeight="1" x14ac:dyDescent="0.25">
      <c r="G926" s="30"/>
      <c r="I926" s="26"/>
    </row>
    <row r="927" spans="7:9" ht="15.75" customHeight="1" x14ac:dyDescent="0.25">
      <c r="G927" s="30"/>
      <c r="I927" s="26"/>
    </row>
    <row r="928" spans="7:9" ht="15.75" customHeight="1" x14ac:dyDescent="0.25">
      <c r="G928" s="30"/>
      <c r="I928" s="26"/>
    </row>
    <row r="929" spans="7:9" ht="15.75" customHeight="1" x14ac:dyDescent="0.25">
      <c r="G929" s="30"/>
      <c r="I929" s="26"/>
    </row>
    <row r="930" spans="7:9" ht="15.75" customHeight="1" x14ac:dyDescent="0.25">
      <c r="G930" s="30"/>
      <c r="I930" s="26"/>
    </row>
    <row r="931" spans="7:9" ht="15.75" customHeight="1" x14ac:dyDescent="0.25">
      <c r="G931" s="30"/>
      <c r="I931" s="26"/>
    </row>
    <row r="932" spans="7:9" ht="15.75" customHeight="1" x14ac:dyDescent="0.25">
      <c r="G932" s="30"/>
      <c r="I932" s="26"/>
    </row>
    <row r="933" spans="7:9" ht="15.75" customHeight="1" x14ac:dyDescent="0.25">
      <c r="G933" s="30"/>
      <c r="I933" s="26"/>
    </row>
    <row r="934" spans="7:9" ht="15.75" customHeight="1" x14ac:dyDescent="0.25">
      <c r="G934" s="30"/>
      <c r="I934" s="26"/>
    </row>
    <row r="935" spans="7:9" ht="15.75" customHeight="1" x14ac:dyDescent="0.25">
      <c r="G935" s="30"/>
      <c r="I935" s="26"/>
    </row>
    <row r="936" spans="7:9" ht="15.75" customHeight="1" x14ac:dyDescent="0.25">
      <c r="G936" s="30"/>
      <c r="I936" s="26"/>
    </row>
    <row r="937" spans="7:9" ht="15.75" customHeight="1" x14ac:dyDescent="0.25">
      <c r="G937" s="30"/>
      <c r="I937" s="26"/>
    </row>
    <row r="938" spans="7:9" ht="15.75" customHeight="1" x14ac:dyDescent="0.25">
      <c r="G938" s="30"/>
      <c r="I938" s="26"/>
    </row>
    <row r="939" spans="7:9" ht="15.75" customHeight="1" x14ac:dyDescent="0.25">
      <c r="G939" s="30"/>
      <c r="I939" s="26"/>
    </row>
    <row r="940" spans="7:9" ht="15.75" customHeight="1" x14ac:dyDescent="0.25">
      <c r="G940" s="30"/>
      <c r="I940" s="26"/>
    </row>
    <row r="941" spans="7:9" ht="15.75" customHeight="1" x14ac:dyDescent="0.25">
      <c r="G941" s="30"/>
      <c r="I941" s="26"/>
    </row>
    <row r="942" spans="7:9" ht="15.75" customHeight="1" x14ac:dyDescent="0.25">
      <c r="G942" s="30"/>
      <c r="I942" s="26"/>
    </row>
    <row r="943" spans="7:9" ht="15.75" customHeight="1" x14ac:dyDescent="0.25">
      <c r="G943" s="30"/>
      <c r="I943" s="26"/>
    </row>
    <row r="944" spans="7:9" ht="15.75" customHeight="1" x14ac:dyDescent="0.25">
      <c r="G944" s="30"/>
      <c r="I944" s="26"/>
    </row>
    <row r="945" spans="7:9" ht="15.75" customHeight="1" x14ac:dyDescent="0.25">
      <c r="G945" s="30"/>
      <c r="I945" s="26"/>
    </row>
    <row r="946" spans="7:9" ht="15.75" customHeight="1" x14ac:dyDescent="0.25">
      <c r="G946" s="30"/>
      <c r="I946" s="26"/>
    </row>
    <row r="947" spans="7:9" ht="15.75" customHeight="1" x14ac:dyDescent="0.25">
      <c r="G947" s="30"/>
      <c r="I947" s="26"/>
    </row>
    <row r="948" spans="7:9" ht="15.75" customHeight="1" x14ac:dyDescent="0.25">
      <c r="G948" s="30"/>
      <c r="I948" s="26"/>
    </row>
    <row r="949" spans="7:9" ht="15.75" customHeight="1" x14ac:dyDescent="0.25">
      <c r="G949" s="30"/>
      <c r="I949" s="26"/>
    </row>
    <row r="950" spans="7:9" ht="15.75" customHeight="1" x14ac:dyDescent="0.25">
      <c r="G950" s="30"/>
      <c r="I950" s="26"/>
    </row>
    <row r="951" spans="7:9" ht="15.75" customHeight="1" x14ac:dyDescent="0.25">
      <c r="G951" s="30"/>
      <c r="I951" s="26"/>
    </row>
    <row r="952" spans="7:9" ht="15.75" customHeight="1" x14ac:dyDescent="0.25">
      <c r="G952" s="30"/>
      <c r="I952" s="26"/>
    </row>
    <row r="953" spans="7:9" ht="15.75" customHeight="1" x14ac:dyDescent="0.25">
      <c r="G953" s="30"/>
      <c r="I953" s="26"/>
    </row>
    <row r="954" spans="7:9" ht="15.75" customHeight="1" x14ac:dyDescent="0.25">
      <c r="G954" s="30"/>
      <c r="I954" s="26"/>
    </row>
    <row r="955" spans="7:9" ht="15.75" customHeight="1" x14ac:dyDescent="0.25">
      <c r="G955" s="30"/>
      <c r="I955" s="26"/>
    </row>
    <row r="956" spans="7:9" ht="15.75" customHeight="1" x14ac:dyDescent="0.25">
      <c r="G956" s="30"/>
      <c r="I956" s="26"/>
    </row>
    <row r="957" spans="7:9" ht="15.75" customHeight="1" x14ac:dyDescent="0.25">
      <c r="G957" s="30"/>
      <c r="I957" s="26"/>
    </row>
    <row r="958" spans="7:9" ht="15.75" customHeight="1" x14ac:dyDescent="0.25">
      <c r="G958" s="30"/>
      <c r="I958" s="26"/>
    </row>
    <row r="959" spans="7:9" ht="15.75" customHeight="1" x14ac:dyDescent="0.25">
      <c r="G959" s="30"/>
      <c r="I959" s="26"/>
    </row>
    <row r="960" spans="7:9" ht="15.75" customHeight="1" x14ac:dyDescent="0.25">
      <c r="G960" s="30"/>
      <c r="I960" s="26"/>
    </row>
    <row r="961" spans="7:9" ht="15.75" customHeight="1" x14ac:dyDescent="0.25">
      <c r="G961" s="30"/>
      <c r="I961" s="26"/>
    </row>
    <row r="962" spans="7:9" ht="15.75" customHeight="1" x14ac:dyDescent="0.25">
      <c r="G962" s="30"/>
      <c r="I962" s="26"/>
    </row>
    <row r="963" spans="7:9" ht="15.75" customHeight="1" x14ac:dyDescent="0.25">
      <c r="G963" s="30"/>
      <c r="I963" s="26"/>
    </row>
    <row r="964" spans="7:9" ht="15.75" customHeight="1" x14ac:dyDescent="0.25">
      <c r="G964" s="30"/>
      <c r="I964" s="26"/>
    </row>
    <row r="965" spans="7:9" ht="15.75" customHeight="1" x14ac:dyDescent="0.25">
      <c r="G965" s="30"/>
      <c r="I965" s="26"/>
    </row>
    <row r="966" spans="7:9" ht="15.75" customHeight="1" x14ac:dyDescent="0.25">
      <c r="G966" s="30"/>
      <c r="I966" s="26"/>
    </row>
    <row r="967" spans="7:9" ht="15.75" customHeight="1" x14ac:dyDescent="0.25">
      <c r="G967" s="30"/>
      <c r="I967" s="26"/>
    </row>
    <row r="968" spans="7:9" ht="15.75" customHeight="1" x14ac:dyDescent="0.25">
      <c r="G968" s="30"/>
      <c r="I968" s="26"/>
    </row>
    <row r="969" spans="7:9" ht="15.75" customHeight="1" x14ac:dyDescent="0.25">
      <c r="G969" s="30"/>
      <c r="I969" s="26"/>
    </row>
    <row r="970" spans="7:9" ht="15.75" customHeight="1" x14ac:dyDescent="0.25">
      <c r="G970" s="30"/>
      <c r="I970" s="26"/>
    </row>
    <row r="971" spans="7:9" ht="15.75" customHeight="1" x14ac:dyDescent="0.25">
      <c r="G971" s="30"/>
      <c r="I971" s="26"/>
    </row>
    <row r="972" spans="7:9" ht="15.75" customHeight="1" x14ac:dyDescent="0.25">
      <c r="G972" s="30"/>
      <c r="I972" s="26"/>
    </row>
    <row r="973" spans="7:9" ht="15.75" customHeight="1" x14ac:dyDescent="0.25">
      <c r="G973" s="30"/>
      <c r="I973" s="26"/>
    </row>
    <row r="974" spans="7:9" ht="15.75" customHeight="1" x14ac:dyDescent="0.25">
      <c r="G974" s="30"/>
      <c r="I974" s="26"/>
    </row>
    <row r="975" spans="7:9" ht="15.75" customHeight="1" x14ac:dyDescent="0.25">
      <c r="G975" s="30"/>
      <c r="I975" s="26"/>
    </row>
    <row r="976" spans="7:9" ht="15.75" customHeight="1" x14ac:dyDescent="0.25">
      <c r="G976" s="30"/>
      <c r="I976" s="26"/>
    </row>
    <row r="977" spans="7:9" ht="15.75" customHeight="1" x14ac:dyDescent="0.25">
      <c r="G977" s="30"/>
      <c r="I977" s="26"/>
    </row>
    <row r="978" spans="7:9" ht="15.75" customHeight="1" x14ac:dyDescent="0.25">
      <c r="G978" s="30"/>
      <c r="I978" s="26"/>
    </row>
    <row r="979" spans="7:9" ht="15.75" customHeight="1" x14ac:dyDescent="0.25">
      <c r="G979" s="30"/>
      <c r="I979" s="26"/>
    </row>
    <row r="980" spans="7:9" ht="15.75" customHeight="1" x14ac:dyDescent="0.25">
      <c r="G980" s="30"/>
      <c r="I980" s="26"/>
    </row>
    <row r="981" spans="7:9" ht="15.75" customHeight="1" x14ac:dyDescent="0.25">
      <c r="G981" s="30"/>
      <c r="I981" s="26"/>
    </row>
    <row r="982" spans="7:9" ht="15.75" customHeight="1" x14ac:dyDescent="0.25">
      <c r="G982" s="30"/>
      <c r="I982" s="26"/>
    </row>
    <row r="983" spans="7:9" ht="15.75" customHeight="1" x14ac:dyDescent="0.25">
      <c r="G983" s="30"/>
      <c r="I983" s="26"/>
    </row>
    <row r="984" spans="7:9" ht="15.75" customHeight="1" x14ac:dyDescent="0.25">
      <c r="G984" s="30"/>
      <c r="I984" s="26"/>
    </row>
    <row r="985" spans="7:9" ht="15.75" customHeight="1" x14ac:dyDescent="0.25">
      <c r="G985" s="30"/>
      <c r="I985" s="26"/>
    </row>
    <row r="986" spans="7:9" ht="15.75" customHeight="1" x14ac:dyDescent="0.25">
      <c r="G986" s="30"/>
      <c r="I986" s="26"/>
    </row>
    <row r="987" spans="7:9" ht="15.75" customHeight="1" x14ac:dyDescent="0.25">
      <c r="G987" s="30"/>
      <c r="I987" s="26"/>
    </row>
    <row r="988" spans="7:9" ht="15.75" customHeight="1" x14ac:dyDescent="0.25">
      <c r="G988" s="30"/>
      <c r="I988" s="26"/>
    </row>
    <row r="989" spans="7:9" ht="15.75" customHeight="1" x14ac:dyDescent="0.25">
      <c r="G989" s="30"/>
      <c r="I989" s="26"/>
    </row>
    <row r="990" spans="7:9" ht="15.75" customHeight="1" x14ac:dyDescent="0.25">
      <c r="G990" s="30"/>
      <c r="I990" s="26"/>
    </row>
    <row r="991" spans="7:9" ht="15.75" customHeight="1" x14ac:dyDescent="0.25">
      <c r="G991" s="30"/>
      <c r="I991" s="26"/>
    </row>
    <row r="992" spans="7:9" ht="15.75" customHeight="1" x14ac:dyDescent="0.25">
      <c r="G992" s="30"/>
      <c r="I992" s="26"/>
    </row>
    <row r="993" spans="7:9" ht="15.75" customHeight="1" x14ac:dyDescent="0.25">
      <c r="G993" s="30"/>
      <c r="I993" s="26"/>
    </row>
    <row r="994" spans="7:9" ht="15.75" customHeight="1" x14ac:dyDescent="0.25">
      <c r="G994" s="30"/>
      <c r="I994" s="26"/>
    </row>
    <row r="995" spans="7:9" ht="15.75" customHeight="1" x14ac:dyDescent="0.25">
      <c r="G995" s="30"/>
      <c r="I995" s="26"/>
    </row>
    <row r="996" spans="7:9" ht="15.75" customHeight="1" x14ac:dyDescent="0.25">
      <c r="G996" s="30"/>
      <c r="I996" s="26"/>
    </row>
    <row r="997" spans="7:9" ht="15.75" customHeight="1" x14ac:dyDescent="0.25">
      <c r="G997" s="30"/>
      <c r="I997" s="26"/>
    </row>
    <row r="998" spans="7:9" ht="15.75" customHeight="1" x14ac:dyDescent="0.25">
      <c r="G998" s="30"/>
      <c r="I998" s="26"/>
    </row>
    <row r="999" spans="7:9" ht="15.75" customHeight="1" x14ac:dyDescent="0.25">
      <c r="G999" s="30"/>
      <c r="I999" s="26"/>
    </row>
    <row r="1000" spans="7:9" ht="15.75" customHeight="1" x14ac:dyDescent="0.25">
      <c r="G1000" s="30"/>
      <c r="I1000" s="26"/>
    </row>
    <row r="1001" spans="7:9" ht="15.75" customHeight="1" x14ac:dyDescent="0.25">
      <c r="G1001" s="30"/>
      <c r="I1001" s="26"/>
    </row>
    <row r="1002" spans="7:9" ht="15.75" customHeight="1" x14ac:dyDescent="0.25">
      <c r="G1002" s="30"/>
      <c r="I1002" s="26"/>
    </row>
    <row r="1003" spans="7:9" ht="15.75" customHeight="1" x14ac:dyDescent="0.25">
      <c r="G1003" s="30"/>
      <c r="I1003" s="26"/>
    </row>
    <row r="1004" spans="7:9" ht="15.75" customHeight="1" x14ac:dyDescent="0.25">
      <c r="G1004" s="30"/>
      <c r="I1004" s="26"/>
    </row>
    <row r="1005" spans="7:9" ht="15.75" customHeight="1" x14ac:dyDescent="0.25">
      <c r="G1005" s="30"/>
      <c r="I1005" s="26"/>
    </row>
    <row r="1006" spans="7:9" ht="15.75" customHeight="1" x14ac:dyDescent="0.25">
      <c r="G1006" s="30"/>
      <c r="I1006" s="26"/>
    </row>
    <row r="1007" spans="7:9" ht="15.75" customHeight="1" x14ac:dyDescent="0.25">
      <c r="G1007" s="30"/>
      <c r="I1007" s="26"/>
    </row>
    <row r="1008" spans="7:9" ht="15.75" customHeight="1" x14ac:dyDescent="0.25">
      <c r="G1008" s="30"/>
      <c r="I1008" s="26"/>
    </row>
    <row r="1009" spans="7:9" ht="15.75" customHeight="1" x14ac:dyDescent="0.25">
      <c r="G1009" s="30"/>
      <c r="I1009" s="26"/>
    </row>
    <row r="1010" spans="7:9" ht="15.75" customHeight="1" x14ac:dyDescent="0.25">
      <c r="G1010" s="30"/>
      <c r="I1010" s="26"/>
    </row>
    <row r="1011" spans="7:9" ht="15.75" customHeight="1" x14ac:dyDescent="0.25">
      <c r="G1011" s="30"/>
      <c r="I1011" s="26"/>
    </row>
    <row r="1012" spans="7:9" ht="15.75" customHeight="1" x14ac:dyDescent="0.25">
      <c r="G1012" s="30"/>
      <c r="I1012" s="26"/>
    </row>
    <row r="1013" spans="7:9" ht="15.75" customHeight="1" x14ac:dyDescent="0.25">
      <c r="G1013" s="30"/>
      <c r="I1013" s="26"/>
    </row>
    <row r="1014" spans="7:9" ht="15.75" customHeight="1" x14ac:dyDescent="0.25">
      <c r="G1014" s="30"/>
      <c r="I1014" s="26"/>
    </row>
    <row r="1015" spans="7:9" ht="15.75" customHeight="1" x14ac:dyDescent="0.25">
      <c r="G1015" s="30"/>
      <c r="I1015" s="26"/>
    </row>
    <row r="1016" spans="7:9" ht="15.75" customHeight="1" x14ac:dyDescent="0.25">
      <c r="G1016" s="30"/>
      <c r="I1016" s="26"/>
    </row>
    <row r="1017" spans="7:9" ht="15.75" customHeight="1" x14ac:dyDescent="0.25">
      <c r="G1017" s="30"/>
      <c r="I1017" s="26"/>
    </row>
    <row r="1018" spans="7:9" ht="15.75" customHeight="1" x14ac:dyDescent="0.25">
      <c r="G1018" s="30"/>
      <c r="I1018" s="26"/>
    </row>
    <row r="1019" spans="7:9" ht="15.75" customHeight="1" x14ac:dyDescent="0.25">
      <c r="G1019" s="30"/>
      <c r="I1019" s="26"/>
    </row>
    <row r="1020" spans="7:9" ht="15.75" customHeight="1" x14ac:dyDescent="0.25">
      <c r="G1020" s="30"/>
      <c r="I1020" s="26"/>
    </row>
    <row r="1021" spans="7:9" ht="15.75" customHeight="1" x14ac:dyDescent="0.25">
      <c r="G1021" s="30"/>
      <c r="I1021" s="26"/>
    </row>
    <row r="1022" spans="7:9" ht="15.75" customHeight="1" x14ac:dyDescent="0.25">
      <c r="G1022" s="30"/>
      <c r="I1022" s="26"/>
    </row>
    <row r="1023" spans="7:9" ht="15.75" customHeight="1" x14ac:dyDescent="0.25">
      <c r="G1023" s="30"/>
      <c r="I1023" s="26"/>
    </row>
    <row r="1024" spans="7:9" ht="15.75" customHeight="1" x14ac:dyDescent="0.25">
      <c r="G1024" s="30"/>
      <c r="I1024" s="26"/>
    </row>
  </sheetData>
  <mergeCells count="24">
    <mergeCell ref="A30:A32"/>
    <mergeCell ref="A33:A34"/>
    <mergeCell ref="A35:A41"/>
    <mergeCell ref="A42:A43"/>
    <mergeCell ref="A44:B44"/>
    <mergeCell ref="A23:B23"/>
    <mergeCell ref="A27:A29"/>
    <mergeCell ref="A6:A8"/>
    <mergeCell ref="A9:A11"/>
    <mergeCell ref="A12:A13"/>
    <mergeCell ref="A14:A20"/>
    <mergeCell ref="A21:A22"/>
    <mergeCell ref="A63:B63"/>
    <mergeCell ref="A49:A50"/>
    <mergeCell ref="A51:A52"/>
    <mergeCell ref="A53:A54"/>
    <mergeCell ref="A55:A60"/>
    <mergeCell ref="A61:A62"/>
    <mergeCell ref="A106:B106"/>
    <mergeCell ref="A68:A79"/>
    <mergeCell ref="A83:A85"/>
    <mergeCell ref="A86:A90"/>
    <mergeCell ref="A91:A103"/>
    <mergeCell ref="A104:A105"/>
  </mergeCells>
  <pageMargins left="0.7" right="0.7" top="0.75" bottom="0.75" header="0" footer="0"/>
  <pageSetup paperSize="9" scale="64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41"/>
  <sheetViews>
    <sheetView zoomScale="85" zoomScaleNormal="85" workbookViewId="0">
      <selection activeCell="A21" sqref="A21:A25"/>
    </sheetView>
  </sheetViews>
  <sheetFormatPr defaultRowHeight="15" x14ac:dyDescent="0.25"/>
  <cols>
    <col min="1" max="1" width="30.7109375" bestFit="1" customWidth="1"/>
    <col min="2" max="2" width="43.28515625" customWidth="1"/>
    <col min="3" max="3" width="12.28515625" customWidth="1"/>
    <col min="4" max="4" width="13.85546875" customWidth="1"/>
    <col min="5" max="5" width="10.85546875" bestFit="1" customWidth="1"/>
    <col min="6" max="8" width="9.140625" customWidth="1"/>
  </cols>
  <sheetData>
    <row r="2" spans="1:7" x14ac:dyDescent="0.25">
      <c r="A2" s="43" t="s">
        <v>42</v>
      </c>
      <c r="B2" s="43" t="s">
        <v>43</v>
      </c>
      <c r="C2" s="43" t="s">
        <v>44</v>
      </c>
      <c r="D2" s="80">
        <v>2021</v>
      </c>
      <c r="E2" s="45">
        <v>2022</v>
      </c>
    </row>
    <row r="3" spans="1:7" ht="15.75" customHeight="1" x14ac:dyDescent="0.25">
      <c r="A3" s="324" t="s">
        <v>45</v>
      </c>
      <c r="B3" s="112" t="s">
        <v>46</v>
      </c>
      <c r="C3" s="113">
        <v>104367.76</v>
      </c>
      <c r="D3" s="114">
        <v>38451.279999999999</v>
      </c>
      <c r="E3" s="115">
        <v>65916.479999999996</v>
      </c>
    </row>
    <row r="4" spans="1:7" ht="15.75" customHeight="1" x14ac:dyDescent="0.25">
      <c r="A4" s="324"/>
      <c r="B4" s="52">
        <v>401</v>
      </c>
      <c r="C4" s="67">
        <v>87234.84</v>
      </c>
      <c r="D4" s="81">
        <v>32139</v>
      </c>
      <c r="E4" s="73">
        <v>55096</v>
      </c>
    </row>
    <row r="5" spans="1:7" ht="15.75" customHeight="1" x14ac:dyDescent="0.25">
      <c r="A5" s="324"/>
      <c r="B5" s="51">
        <v>4018</v>
      </c>
      <c r="C5" s="68">
        <v>74149.614000000001</v>
      </c>
      <c r="D5" s="68">
        <v>27318.149999999998</v>
      </c>
      <c r="E5" s="88">
        <v>46831.6</v>
      </c>
    </row>
    <row r="6" spans="1:7" ht="15.75" customHeight="1" x14ac:dyDescent="0.25">
      <c r="A6" s="324"/>
      <c r="B6" s="51">
        <v>4019</v>
      </c>
      <c r="C6" s="68">
        <v>13086</v>
      </c>
      <c r="D6" s="68">
        <v>4820.8499999999995</v>
      </c>
      <c r="E6" s="88">
        <v>8265</v>
      </c>
    </row>
    <row r="7" spans="1:7" ht="15.75" customHeight="1" x14ac:dyDescent="0.25">
      <c r="A7" s="324"/>
      <c r="B7" s="52">
        <v>411</v>
      </c>
      <c r="C7" s="67">
        <v>14995.67</v>
      </c>
      <c r="D7" s="81">
        <v>5525</v>
      </c>
      <c r="E7" s="73">
        <v>9471</v>
      </c>
    </row>
    <row r="8" spans="1:7" ht="15.75" customHeight="1" x14ac:dyDescent="0.25">
      <c r="A8" s="324"/>
      <c r="B8" s="51">
        <v>4118</v>
      </c>
      <c r="C8" s="68">
        <v>12746.3195</v>
      </c>
      <c r="D8" s="68">
        <v>4696.25</v>
      </c>
      <c r="E8" s="88">
        <v>8050.3499999999995</v>
      </c>
    </row>
    <row r="9" spans="1:7" ht="15.75" customHeight="1" x14ac:dyDescent="0.25">
      <c r="A9" s="324"/>
      <c r="B9" s="51">
        <v>4119</v>
      </c>
      <c r="C9" s="68">
        <v>2249.3505</v>
      </c>
      <c r="D9" s="68">
        <v>828.75</v>
      </c>
      <c r="E9" s="88">
        <v>1420.6499999999999</v>
      </c>
    </row>
    <row r="10" spans="1:7" ht="15.75" customHeight="1" x14ac:dyDescent="0.25">
      <c r="A10" s="324"/>
      <c r="B10" s="52">
        <v>412</v>
      </c>
      <c r="C10" s="67">
        <v>2137.25</v>
      </c>
      <c r="D10" s="81">
        <v>787</v>
      </c>
      <c r="E10" s="73">
        <v>1349</v>
      </c>
    </row>
    <row r="11" spans="1:7" ht="15.75" customHeight="1" x14ac:dyDescent="0.25">
      <c r="A11" s="324"/>
      <c r="B11" s="51">
        <v>4128</v>
      </c>
      <c r="C11" s="68">
        <v>1816.6624999999999</v>
      </c>
      <c r="D11" s="68">
        <v>668.94999999999993</v>
      </c>
      <c r="E11" s="88">
        <v>1146.6499999999999</v>
      </c>
    </row>
    <row r="12" spans="1:7" ht="15.75" customHeight="1" x14ac:dyDescent="0.25">
      <c r="A12" s="324"/>
      <c r="B12" s="51">
        <v>4129</v>
      </c>
      <c r="C12" s="68">
        <v>320.58749999999998</v>
      </c>
      <c r="D12" s="68">
        <v>118.05</v>
      </c>
      <c r="E12" s="88">
        <v>202.35</v>
      </c>
      <c r="G12" s="26"/>
    </row>
    <row r="13" spans="1:7" ht="15.75" customHeight="1" x14ac:dyDescent="0.25">
      <c r="A13" s="324"/>
      <c r="B13" s="82"/>
      <c r="C13" s="83">
        <v>104368.534</v>
      </c>
      <c r="D13" s="84">
        <v>38451</v>
      </c>
      <c r="E13" s="85">
        <v>65916.600000000006</v>
      </c>
      <c r="G13" s="26"/>
    </row>
    <row r="14" spans="1:7" ht="15.75" customHeight="1" x14ac:dyDescent="0.25">
      <c r="A14" s="325"/>
      <c r="B14" s="110" t="s">
        <v>47</v>
      </c>
      <c r="C14" s="58">
        <v>104367.76</v>
      </c>
      <c r="D14" s="58">
        <v>38450.999999999993</v>
      </c>
      <c r="E14" s="62">
        <v>65916.479999999996</v>
      </c>
      <c r="G14" s="26"/>
    </row>
    <row r="15" spans="1:7" ht="15.75" customHeight="1" x14ac:dyDescent="0.25">
      <c r="A15" s="105"/>
      <c r="B15" s="106" t="s">
        <v>49</v>
      </c>
      <c r="C15" s="107"/>
      <c r="D15" s="107"/>
      <c r="E15" s="108"/>
      <c r="G15" s="26"/>
    </row>
    <row r="16" spans="1:7" x14ac:dyDescent="0.25">
      <c r="A16" s="109"/>
      <c r="C16" s="53">
        <v>3131.0328</v>
      </c>
      <c r="D16" s="70">
        <v>1153.5383999999999</v>
      </c>
      <c r="E16" s="61">
        <v>1977.4943999999998</v>
      </c>
      <c r="G16" s="26"/>
    </row>
    <row r="17" spans="1:7" ht="15.75" customHeight="1" x14ac:dyDescent="0.25">
      <c r="A17" s="109"/>
      <c r="B17" s="48">
        <v>4218</v>
      </c>
      <c r="C17" s="86">
        <v>2661.37788</v>
      </c>
      <c r="D17" s="86">
        <v>980.50763999999992</v>
      </c>
      <c r="E17" s="89">
        <v>1680.8702399999997</v>
      </c>
      <c r="G17" s="26"/>
    </row>
    <row r="18" spans="1:7" ht="15.75" customHeight="1" x14ac:dyDescent="0.25">
      <c r="A18" s="324" t="s">
        <v>48</v>
      </c>
      <c r="B18" s="49">
        <v>4219</v>
      </c>
      <c r="C18" s="87">
        <v>469.65491999999995</v>
      </c>
      <c r="D18" s="87">
        <v>173.03075999999999</v>
      </c>
      <c r="E18" s="90">
        <v>296.62415999999996</v>
      </c>
      <c r="G18" s="26"/>
    </row>
    <row r="19" spans="1:7" ht="15.75" customHeight="1" x14ac:dyDescent="0.25">
      <c r="A19" s="324"/>
      <c r="B19" s="75"/>
      <c r="C19" s="76">
        <v>3131.0328</v>
      </c>
      <c r="D19" s="77">
        <v>1153.5383999999999</v>
      </c>
      <c r="E19" s="78">
        <v>1977.4943999999996</v>
      </c>
      <c r="G19" s="26"/>
    </row>
    <row r="20" spans="1:7" ht="15.75" customHeight="1" x14ac:dyDescent="0.25">
      <c r="A20" s="325"/>
      <c r="B20" s="111" t="s">
        <v>50</v>
      </c>
      <c r="C20" s="55">
        <v>3131.0328</v>
      </c>
      <c r="D20" s="71">
        <v>1153.5383999999999</v>
      </c>
      <c r="E20" s="63">
        <v>1977.4943999999998</v>
      </c>
      <c r="G20" s="26"/>
    </row>
    <row r="21" spans="1:7" x14ac:dyDescent="0.25">
      <c r="A21" s="326" t="s">
        <v>51</v>
      </c>
      <c r="B21" s="11" t="s">
        <v>52</v>
      </c>
      <c r="C21" s="53">
        <v>100912</v>
      </c>
      <c r="D21" s="70">
        <v>17136</v>
      </c>
      <c r="E21" s="61">
        <v>83776</v>
      </c>
      <c r="G21" s="26"/>
    </row>
    <row r="22" spans="1:7" ht="15.75" customHeight="1" x14ac:dyDescent="0.25">
      <c r="A22" s="327"/>
      <c r="B22" s="50">
        <v>4428</v>
      </c>
      <c r="C22" s="69">
        <v>85775.2</v>
      </c>
      <c r="D22" s="69">
        <v>14565.6</v>
      </c>
      <c r="E22" s="91">
        <v>71209.599999999991</v>
      </c>
      <c r="G22" s="26"/>
    </row>
    <row r="23" spans="1:7" ht="15.75" customHeight="1" x14ac:dyDescent="0.25">
      <c r="A23" s="327"/>
      <c r="B23" s="50">
        <v>4429</v>
      </c>
      <c r="C23" s="69">
        <v>15136.8</v>
      </c>
      <c r="D23" s="69">
        <v>2570.4</v>
      </c>
      <c r="E23" s="91">
        <v>12566.4</v>
      </c>
      <c r="G23" s="26"/>
    </row>
    <row r="24" spans="1:7" ht="15.75" customHeight="1" x14ac:dyDescent="0.25">
      <c r="A24" s="327"/>
      <c r="B24" s="79"/>
      <c r="C24" s="93">
        <v>100912</v>
      </c>
      <c r="D24" s="94">
        <v>17136</v>
      </c>
      <c r="E24" s="95">
        <v>83775.999999999985</v>
      </c>
      <c r="G24" s="26"/>
    </row>
    <row r="25" spans="1:7" x14ac:dyDescent="0.25">
      <c r="A25" s="325"/>
      <c r="B25" s="111" t="s">
        <v>53</v>
      </c>
      <c r="C25" s="55">
        <v>100912</v>
      </c>
      <c r="D25" s="59">
        <v>17136</v>
      </c>
      <c r="E25" s="63">
        <v>83776</v>
      </c>
      <c r="G25" s="26"/>
    </row>
    <row r="26" spans="1:7" ht="21" x14ac:dyDescent="0.25">
      <c r="A26" s="324" t="s">
        <v>54</v>
      </c>
      <c r="B26" s="11" t="s">
        <v>65</v>
      </c>
      <c r="C26" s="53">
        <v>14280</v>
      </c>
      <c r="D26" s="57">
        <v>4760</v>
      </c>
      <c r="E26" s="61">
        <v>9520</v>
      </c>
      <c r="G26" s="26"/>
    </row>
    <row r="27" spans="1:7" ht="21.75" customHeight="1" x14ac:dyDescent="0.25">
      <c r="A27" s="324"/>
      <c r="B27" s="11" t="s">
        <v>66</v>
      </c>
      <c r="C27" s="53">
        <v>38080</v>
      </c>
      <c r="D27" s="57">
        <v>14280</v>
      </c>
      <c r="E27" s="61">
        <v>23800</v>
      </c>
      <c r="G27" s="26"/>
    </row>
    <row r="28" spans="1:7" x14ac:dyDescent="0.25">
      <c r="A28" s="324"/>
      <c r="B28" s="11" t="s">
        <v>67</v>
      </c>
      <c r="C28" s="53">
        <v>27132</v>
      </c>
      <c r="D28" s="57">
        <v>9996</v>
      </c>
      <c r="E28" s="61">
        <v>17136</v>
      </c>
      <c r="G28" s="26"/>
    </row>
    <row r="29" spans="1:7" ht="21" x14ac:dyDescent="0.25">
      <c r="A29" s="324"/>
      <c r="B29" s="11" t="s">
        <v>68</v>
      </c>
      <c r="C29" s="53">
        <v>36176</v>
      </c>
      <c r="D29" s="57">
        <v>5712</v>
      </c>
      <c r="E29" s="61">
        <v>30464</v>
      </c>
      <c r="G29" s="26"/>
    </row>
    <row r="30" spans="1:7" x14ac:dyDescent="0.25">
      <c r="A30" s="324"/>
      <c r="B30" s="11" t="s">
        <v>69</v>
      </c>
      <c r="C30" s="53">
        <v>9520</v>
      </c>
      <c r="D30" s="57">
        <v>4760</v>
      </c>
      <c r="E30" s="61">
        <v>4760</v>
      </c>
      <c r="G30" s="26"/>
    </row>
    <row r="31" spans="1:7" x14ac:dyDescent="0.25">
      <c r="A31" s="324"/>
      <c r="B31" s="50">
        <v>4178</v>
      </c>
      <c r="C31" s="69">
        <v>12138</v>
      </c>
      <c r="D31" s="92">
        <v>4046</v>
      </c>
      <c r="E31" s="74">
        <v>8092</v>
      </c>
      <c r="G31" s="26"/>
    </row>
    <row r="32" spans="1:7" x14ac:dyDescent="0.25">
      <c r="A32" s="324"/>
      <c r="B32" s="50">
        <v>4179</v>
      </c>
      <c r="C32" s="69">
        <v>2142</v>
      </c>
      <c r="D32" s="92">
        <v>714</v>
      </c>
      <c r="E32" s="74">
        <v>1428</v>
      </c>
      <c r="G32" s="26"/>
    </row>
    <row r="33" spans="1:7" x14ac:dyDescent="0.25">
      <c r="A33" s="324"/>
      <c r="B33" s="50">
        <v>4308</v>
      </c>
      <c r="C33" s="69">
        <v>86180</v>
      </c>
      <c r="D33" s="92">
        <v>25490</v>
      </c>
      <c r="E33" s="74">
        <v>60690</v>
      </c>
      <c r="G33" s="26"/>
    </row>
    <row r="34" spans="1:7" x14ac:dyDescent="0.25">
      <c r="A34" s="324"/>
      <c r="B34" s="50">
        <v>4309</v>
      </c>
      <c r="C34" s="69">
        <v>15208</v>
      </c>
      <c r="D34" s="92">
        <v>4498</v>
      </c>
      <c r="E34" s="74">
        <v>10710</v>
      </c>
      <c r="F34" s="238">
        <f>SUM(E33:E34)</f>
        <v>71400</v>
      </c>
      <c r="G34" s="26"/>
    </row>
    <row r="35" spans="1:7" x14ac:dyDescent="0.25">
      <c r="A35" s="324"/>
      <c r="B35" s="50">
        <v>4398</v>
      </c>
      <c r="C35" s="69">
        <v>8092</v>
      </c>
      <c r="D35" s="92">
        <v>4046</v>
      </c>
      <c r="E35" s="74">
        <v>4046</v>
      </c>
      <c r="G35" s="26"/>
    </row>
    <row r="36" spans="1:7" x14ac:dyDescent="0.25">
      <c r="A36" s="324"/>
      <c r="B36" s="50">
        <v>4399</v>
      </c>
      <c r="C36" s="69">
        <v>1428</v>
      </c>
      <c r="D36" s="92">
        <v>714</v>
      </c>
      <c r="E36" s="74">
        <v>714</v>
      </c>
      <c r="G36" s="26"/>
    </row>
    <row r="37" spans="1:7" x14ac:dyDescent="0.25">
      <c r="A37" s="324"/>
      <c r="B37" s="79"/>
      <c r="C37" s="93">
        <v>125188</v>
      </c>
      <c r="D37" s="94">
        <v>39508</v>
      </c>
      <c r="E37" s="95">
        <v>85680</v>
      </c>
      <c r="G37" s="26"/>
    </row>
    <row r="38" spans="1:7" x14ac:dyDescent="0.25">
      <c r="A38" s="325"/>
      <c r="B38" s="111" t="s">
        <v>70</v>
      </c>
      <c r="C38" s="55">
        <v>125188</v>
      </c>
      <c r="D38" s="59">
        <v>39508</v>
      </c>
      <c r="E38" s="63">
        <v>85680</v>
      </c>
      <c r="G38" s="26"/>
    </row>
    <row r="39" spans="1:7" ht="15.75" customHeight="1" x14ac:dyDescent="0.25">
      <c r="A39" s="326" t="s">
        <v>61</v>
      </c>
      <c r="B39" s="11" t="s">
        <v>61</v>
      </c>
      <c r="C39" s="53">
        <v>0</v>
      </c>
      <c r="D39" s="70">
        <v>0</v>
      </c>
      <c r="E39" s="61">
        <v>0</v>
      </c>
      <c r="G39" s="26"/>
    </row>
    <row r="40" spans="1:7" ht="15.75" customHeight="1" x14ac:dyDescent="0.25">
      <c r="A40" s="325"/>
      <c r="B40" s="15" t="s">
        <v>62</v>
      </c>
      <c r="C40" s="55">
        <v>0</v>
      </c>
      <c r="D40" s="71">
        <v>0</v>
      </c>
      <c r="E40" s="63">
        <v>0</v>
      </c>
      <c r="G40" s="26"/>
    </row>
    <row r="41" spans="1:7" ht="15.75" customHeight="1" x14ac:dyDescent="0.25">
      <c r="A41" s="322" t="s">
        <v>44</v>
      </c>
      <c r="B41" s="323"/>
      <c r="C41" s="56">
        <v>333598.7928</v>
      </c>
      <c r="D41" s="72">
        <v>96248.53839999999</v>
      </c>
      <c r="E41" s="64">
        <v>237349.97440000001</v>
      </c>
      <c r="G41" s="26"/>
    </row>
  </sheetData>
  <mergeCells count="6">
    <mergeCell ref="A41:B41"/>
    <mergeCell ref="A3:A14"/>
    <mergeCell ref="A18:A20"/>
    <mergeCell ref="A21:A25"/>
    <mergeCell ref="A26:A38"/>
    <mergeCell ref="A39:A40"/>
  </mergeCells>
  <pageMargins left="0.7" right="0.7" top="0.75" bottom="0.75" header="0.3" footer="0.3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0"/>
  <sheetViews>
    <sheetView tabSelected="1" topLeftCell="E1" zoomScale="85" zoomScaleNormal="85" workbookViewId="0">
      <selection activeCell="O12" sqref="O12:O16"/>
    </sheetView>
  </sheetViews>
  <sheetFormatPr defaultRowHeight="15" x14ac:dyDescent="0.25"/>
  <cols>
    <col min="1" max="1" width="9.140625" style="128"/>
    <col min="2" max="2" width="38.140625" style="118" customWidth="1"/>
    <col min="3" max="3" width="33.7109375" style="118" customWidth="1"/>
    <col min="4" max="4" width="26.5703125" style="120" bestFit="1" customWidth="1"/>
    <col min="5" max="5" width="18.5703125" style="120" customWidth="1"/>
    <col min="6" max="6" width="19" style="120" bestFit="1" customWidth="1"/>
    <col min="7" max="7" width="8.5703125" style="120" bestFit="1" customWidth="1"/>
    <col min="8" max="8" width="19.140625" style="120" bestFit="1" customWidth="1"/>
    <col min="9" max="9" width="16.28515625" style="120" bestFit="1" customWidth="1"/>
    <col min="10" max="10" width="12.42578125" style="120" bestFit="1" customWidth="1"/>
    <col min="11" max="11" width="22.7109375" style="120" bestFit="1" customWidth="1"/>
    <col min="12" max="12" width="19.5703125" style="120" bestFit="1" customWidth="1"/>
    <col min="13" max="13" width="17.28515625" style="117" bestFit="1" customWidth="1"/>
    <col min="14" max="14" width="15.85546875" style="306" bestFit="1" customWidth="1"/>
    <col min="15" max="15" width="18.42578125" style="306" bestFit="1" customWidth="1"/>
    <col min="16" max="16" width="18.5703125" style="306" bestFit="1" customWidth="1"/>
    <col min="17" max="17" width="15.7109375" style="306" bestFit="1" customWidth="1"/>
    <col min="18" max="18" width="17.85546875" style="306" bestFit="1" customWidth="1"/>
    <col min="19" max="19" width="19.140625" style="306" customWidth="1"/>
    <col min="20" max="22" width="9.140625" style="290"/>
    <col min="23" max="16384" width="9.140625" style="117"/>
  </cols>
  <sheetData>
    <row r="1" spans="1:24" s="144" customFormat="1" ht="36" x14ac:dyDescent="0.25">
      <c r="A1" s="142" t="s">
        <v>135</v>
      </c>
      <c r="B1" s="139" t="s">
        <v>132</v>
      </c>
      <c r="C1" s="140" t="s">
        <v>141</v>
      </c>
      <c r="D1" s="141" t="s">
        <v>131</v>
      </c>
      <c r="E1" s="141" t="s">
        <v>44</v>
      </c>
      <c r="F1" s="143">
        <v>2021</v>
      </c>
      <c r="G1" s="161">
        <v>2022</v>
      </c>
      <c r="H1" s="161" t="s">
        <v>130</v>
      </c>
      <c r="I1" s="161" t="s">
        <v>208</v>
      </c>
      <c r="J1" s="161" t="s">
        <v>206</v>
      </c>
      <c r="K1" s="141" t="s">
        <v>209</v>
      </c>
      <c r="L1" s="161" t="s">
        <v>207</v>
      </c>
      <c r="M1" s="141" t="s">
        <v>148</v>
      </c>
      <c r="N1" s="293" t="s">
        <v>237</v>
      </c>
      <c r="O1" s="293" t="s">
        <v>238</v>
      </c>
      <c r="P1" s="293" t="s">
        <v>239</v>
      </c>
      <c r="Q1" s="293" t="s">
        <v>240</v>
      </c>
      <c r="R1" s="293" t="s">
        <v>241</v>
      </c>
      <c r="S1" s="294" t="s">
        <v>148</v>
      </c>
      <c r="T1" s="292"/>
      <c r="U1" s="292"/>
      <c r="V1" s="292"/>
    </row>
    <row r="2" spans="1:24" ht="15" customHeight="1" x14ac:dyDescent="0.25">
      <c r="A2" s="345" t="s">
        <v>129</v>
      </c>
      <c r="B2" s="331" t="s">
        <v>142</v>
      </c>
      <c r="C2" s="331" t="s">
        <v>46</v>
      </c>
      <c r="D2" s="168" t="s">
        <v>149</v>
      </c>
      <c r="E2" s="169">
        <v>74149.614000000001</v>
      </c>
      <c r="F2" s="169">
        <v>27318.149999999998</v>
      </c>
      <c r="G2" s="169">
        <v>46832</v>
      </c>
      <c r="H2" s="169">
        <v>2662</v>
      </c>
      <c r="I2" s="169">
        <f t="shared" ref="I2:I7" si="0">H2+G2</f>
        <v>49494</v>
      </c>
      <c r="J2" s="169"/>
      <c r="K2" s="169">
        <v>29496</v>
      </c>
      <c r="L2" s="169"/>
      <c r="M2" s="169">
        <v>29496</v>
      </c>
      <c r="N2" s="295"/>
      <c r="O2" s="295"/>
      <c r="P2" s="295"/>
      <c r="Q2" s="295"/>
      <c r="R2" s="295"/>
      <c r="S2" s="296"/>
    </row>
    <row r="3" spans="1:24" ht="15" customHeight="1" x14ac:dyDescent="0.25">
      <c r="A3" s="346"/>
      <c r="B3" s="332"/>
      <c r="C3" s="332"/>
      <c r="D3" s="168" t="s">
        <v>150</v>
      </c>
      <c r="E3" s="169">
        <v>13086</v>
      </c>
      <c r="F3" s="169">
        <v>4820.8499999999995</v>
      </c>
      <c r="G3" s="169">
        <v>8265</v>
      </c>
      <c r="H3" s="169">
        <v>470</v>
      </c>
      <c r="I3" s="169">
        <f t="shared" si="0"/>
        <v>8735</v>
      </c>
      <c r="J3" s="169"/>
      <c r="K3" s="169">
        <v>5206</v>
      </c>
      <c r="L3" s="169"/>
      <c r="M3" s="169">
        <v>5206</v>
      </c>
      <c r="N3" s="295"/>
      <c r="O3" s="295"/>
      <c r="P3" s="295"/>
      <c r="Q3" s="295"/>
      <c r="R3" s="295"/>
      <c r="S3" s="296"/>
    </row>
    <row r="4" spans="1:24" ht="15" customHeight="1" x14ac:dyDescent="0.25">
      <c r="A4" s="346"/>
      <c r="B4" s="331" t="s">
        <v>143</v>
      </c>
      <c r="C4" s="331" t="s">
        <v>46</v>
      </c>
      <c r="D4" s="168" t="s">
        <v>151</v>
      </c>
      <c r="E4" s="169">
        <v>12746.3195</v>
      </c>
      <c r="F4" s="169">
        <v>4696.25</v>
      </c>
      <c r="G4" s="169">
        <v>8050</v>
      </c>
      <c r="H4" s="169">
        <v>501</v>
      </c>
      <c r="I4" s="169">
        <f t="shared" si="0"/>
        <v>8551</v>
      </c>
      <c r="J4" s="169"/>
      <c r="K4" s="169">
        <v>5197</v>
      </c>
      <c r="L4" s="169"/>
      <c r="M4" s="169">
        <v>5197</v>
      </c>
      <c r="N4" s="295"/>
      <c r="O4" s="295"/>
      <c r="P4" s="295"/>
      <c r="Q4" s="295"/>
      <c r="R4" s="295"/>
      <c r="S4" s="296"/>
    </row>
    <row r="5" spans="1:24" ht="15" customHeight="1" x14ac:dyDescent="0.25">
      <c r="A5" s="346"/>
      <c r="B5" s="332"/>
      <c r="C5" s="332"/>
      <c r="D5" s="168" t="s">
        <v>152</v>
      </c>
      <c r="E5" s="169">
        <v>2249.3505</v>
      </c>
      <c r="F5" s="169">
        <v>828.75</v>
      </c>
      <c r="G5" s="169">
        <v>1421</v>
      </c>
      <c r="H5" s="169">
        <v>89</v>
      </c>
      <c r="I5" s="169">
        <f t="shared" si="0"/>
        <v>1510</v>
      </c>
      <c r="J5" s="169"/>
      <c r="K5" s="169">
        <v>918</v>
      </c>
      <c r="L5" s="169"/>
      <c r="M5" s="169">
        <v>918</v>
      </c>
      <c r="N5" s="295"/>
      <c r="O5" s="295"/>
      <c r="P5" s="295"/>
      <c r="Q5" s="295"/>
      <c r="R5" s="295"/>
      <c r="S5" s="296"/>
    </row>
    <row r="6" spans="1:24" ht="15" customHeight="1" x14ac:dyDescent="0.25">
      <c r="A6" s="346"/>
      <c r="B6" s="331" t="s">
        <v>144</v>
      </c>
      <c r="C6" s="331" t="s">
        <v>46</v>
      </c>
      <c r="D6" s="168" t="s">
        <v>153</v>
      </c>
      <c r="E6" s="169">
        <v>1816.6624999999999</v>
      </c>
      <c r="F6" s="169">
        <v>668.94999999999993</v>
      </c>
      <c r="G6" s="169">
        <v>1147</v>
      </c>
      <c r="H6" s="169">
        <v>71</v>
      </c>
      <c r="I6" s="169">
        <f t="shared" si="0"/>
        <v>1218</v>
      </c>
      <c r="J6" s="169"/>
      <c r="K6" s="169">
        <v>740</v>
      </c>
      <c r="L6" s="169"/>
      <c r="M6" s="169">
        <v>740</v>
      </c>
      <c r="N6" s="295"/>
      <c r="O6" s="295"/>
      <c r="P6" s="295"/>
      <c r="Q6" s="295"/>
      <c r="R6" s="295"/>
      <c r="S6" s="296"/>
    </row>
    <row r="7" spans="1:24" ht="15" customHeight="1" x14ac:dyDescent="0.25">
      <c r="A7" s="346"/>
      <c r="B7" s="332"/>
      <c r="C7" s="332"/>
      <c r="D7" s="168" t="s">
        <v>154</v>
      </c>
      <c r="E7" s="169">
        <v>320.58749999999998</v>
      </c>
      <c r="F7" s="169">
        <v>118.05</v>
      </c>
      <c r="G7" s="157">
        <v>202</v>
      </c>
      <c r="H7" s="157">
        <v>13</v>
      </c>
      <c r="I7" s="157">
        <f t="shared" si="0"/>
        <v>215</v>
      </c>
      <c r="J7" s="157"/>
      <c r="K7" s="169">
        <v>131</v>
      </c>
      <c r="L7" s="157"/>
      <c r="M7" s="169">
        <v>131</v>
      </c>
      <c r="N7" s="295"/>
      <c r="O7" s="295"/>
      <c r="P7" s="295"/>
      <c r="Q7" s="295"/>
      <c r="R7" s="295"/>
      <c r="S7" s="296"/>
    </row>
    <row r="8" spans="1:24" x14ac:dyDescent="0.25">
      <c r="A8" s="347"/>
      <c r="B8" s="133"/>
      <c r="C8" s="136"/>
      <c r="D8" s="145"/>
      <c r="E8" s="146">
        <v>104368.534</v>
      </c>
      <c r="F8" s="147">
        <v>38451</v>
      </c>
      <c r="G8" s="148">
        <f>SUM(G2:G7)</f>
        <v>65917</v>
      </c>
      <c r="H8" s="148">
        <f>H2+H3+H4+H5+H6+H7</f>
        <v>3806</v>
      </c>
      <c r="I8" s="148">
        <f>SUM(I2:I7)</f>
        <v>69723</v>
      </c>
      <c r="J8" s="148">
        <f>J2+J3+J4+J5+J6+J7</f>
        <v>0</v>
      </c>
      <c r="K8" s="121">
        <f>SUM(K2:K7)</f>
        <v>41688</v>
      </c>
      <c r="L8" s="148"/>
      <c r="M8" s="121">
        <f>SUM(M2:M7)</f>
        <v>41688</v>
      </c>
      <c r="N8" s="297"/>
      <c r="O8" s="297"/>
      <c r="P8" s="297"/>
      <c r="Q8" s="297"/>
      <c r="R8" s="297"/>
      <c r="S8" s="298"/>
    </row>
    <row r="9" spans="1:24" ht="15" customHeight="1" x14ac:dyDescent="0.25">
      <c r="A9" s="348" t="s">
        <v>133</v>
      </c>
      <c r="B9" s="331" t="s">
        <v>145</v>
      </c>
      <c r="C9" s="335" t="s">
        <v>140</v>
      </c>
      <c r="D9" s="156" t="s">
        <v>155</v>
      </c>
      <c r="E9" s="172">
        <v>2661.37788</v>
      </c>
      <c r="F9" s="172">
        <v>980.50763999999992</v>
      </c>
      <c r="G9" s="157">
        <v>1681</v>
      </c>
      <c r="H9" s="157">
        <v>981</v>
      </c>
      <c r="I9" s="157">
        <f>H9+G9</f>
        <v>2662</v>
      </c>
      <c r="J9" s="157"/>
      <c r="K9" s="172">
        <v>1063</v>
      </c>
      <c r="L9" s="157"/>
      <c r="M9" s="172">
        <v>1063</v>
      </c>
      <c r="N9" s="295"/>
      <c r="O9" s="295"/>
      <c r="P9" s="295"/>
      <c r="Q9" s="295"/>
      <c r="R9" s="295"/>
      <c r="S9" s="296"/>
    </row>
    <row r="10" spans="1:24" ht="15" customHeight="1" x14ac:dyDescent="0.25">
      <c r="A10" s="349"/>
      <c r="B10" s="332"/>
      <c r="C10" s="336"/>
      <c r="D10" s="173" t="s">
        <v>156</v>
      </c>
      <c r="E10" s="174">
        <v>469.65491999999995</v>
      </c>
      <c r="F10" s="174">
        <v>173.03075999999999</v>
      </c>
      <c r="G10" s="157">
        <v>297</v>
      </c>
      <c r="H10" s="157">
        <v>153</v>
      </c>
      <c r="I10" s="157">
        <f>H10+G10</f>
        <v>450</v>
      </c>
      <c r="J10" s="157"/>
      <c r="K10" s="172">
        <v>167</v>
      </c>
      <c r="L10" s="157"/>
      <c r="M10" s="172">
        <v>167</v>
      </c>
      <c r="N10" s="295"/>
      <c r="O10" s="295"/>
      <c r="P10" s="295"/>
      <c r="Q10" s="295"/>
      <c r="R10" s="295"/>
      <c r="S10" s="296"/>
    </row>
    <row r="11" spans="1:24" x14ac:dyDescent="0.25">
      <c r="A11" s="350"/>
      <c r="B11" s="134"/>
      <c r="C11" s="135"/>
      <c r="D11" s="130"/>
      <c r="E11" s="149">
        <v>3131.0328</v>
      </c>
      <c r="F11" s="150">
        <v>1153.5383999999999</v>
      </c>
      <c r="G11" s="152">
        <f>SUM(G9:G10)</f>
        <v>1978</v>
      </c>
      <c r="H11" s="152">
        <f>SUM(H9:H10)</f>
        <v>1134</v>
      </c>
      <c r="I11" s="152">
        <f>SUM(I9:I10)</f>
        <v>3112</v>
      </c>
      <c r="J11" s="152">
        <f>SUM(J9:J10)</f>
        <v>0</v>
      </c>
      <c r="K11" s="151">
        <f>SUM(K9:K10)</f>
        <v>1230</v>
      </c>
      <c r="L11" s="152"/>
      <c r="M11" s="151">
        <f>SUM(M9:M10)</f>
        <v>1230</v>
      </c>
      <c r="N11" s="299"/>
      <c r="O11" s="299"/>
      <c r="P11" s="299"/>
      <c r="Q11" s="299"/>
      <c r="R11" s="299"/>
      <c r="S11" s="300"/>
    </row>
    <row r="12" spans="1:24" ht="15" customHeight="1" x14ac:dyDescent="0.25">
      <c r="A12" s="351" t="s">
        <v>134</v>
      </c>
      <c r="B12" s="333" t="s">
        <v>146</v>
      </c>
      <c r="C12" s="337" t="s">
        <v>52</v>
      </c>
      <c r="D12" s="168" t="s">
        <v>157</v>
      </c>
      <c r="E12" s="169">
        <v>85775.2</v>
      </c>
      <c r="F12" s="169">
        <v>14565.6</v>
      </c>
      <c r="G12" s="157">
        <v>71210</v>
      </c>
      <c r="H12" s="157">
        <v>7157</v>
      </c>
      <c r="I12" s="157">
        <f>H12+G12</f>
        <v>78367</v>
      </c>
      <c r="J12" s="157"/>
      <c r="K12" s="169">
        <v>76662</v>
      </c>
      <c r="L12" s="157">
        <v>-24310</v>
      </c>
      <c r="M12" s="169">
        <f>K12+L12</f>
        <v>52352</v>
      </c>
      <c r="N12" s="295">
        <v>2500.83</v>
      </c>
      <c r="O12" s="295"/>
      <c r="P12" s="295"/>
      <c r="Q12" s="295"/>
      <c r="R12" s="295"/>
      <c r="S12" s="296">
        <f>M12-N12-O12-P12-Q12-R12</f>
        <v>49851.17</v>
      </c>
      <c r="W12" s="290"/>
      <c r="X12" s="290"/>
    </row>
    <row r="13" spans="1:24" ht="15" customHeight="1" x14ac:dyDescent="0.25">
      <c r="A13" s="352"/>
      <c r="B13" s="334"/>
      <c r="C13" s="338"/>
      <c r="D13" s="168" t="s">
        <v>158</v>
      </c>
      <c r="E13" s="169">
        <v>15136.8</v>
      </c>
      <c r="F13" s="169">
        <v>2570.4</v>
      </c>
      <c r="G13" s="157">
        <v>12566</v>
      </c>
      <c r="H13" s="157">
        <v>1203</v>
      </c>
      <c r="I13" s="157">
        <f>H13+G13</f>
        <v>13769</v>
      </c>
      <c r="J13" s="157"/>
      <c r="K13" s="169">
        <v>13468</v>
      </c>
      <c r="L13" s="157">
        <v>-4290</v>
      </c>
      <c r="M13" s="169">
        <f>K13+L13</f>
        <v>9178</v>
      </c>
      <c r="N13" s="295">
        <v>441.31</v>
      </c>
      <c r="O13" s="295"/>
      <c r="P13" s="295"/>
      <c r="Q13" s="295"/>
      <c r="R13" s="295"/>
      <c r="S13" s="296">
        <f>M13-N13-O13-P13-Q13-R13</f>
        <v>8736.69</v>
      </c>
      <c r="W13" s="290"/>
      <c r="X13" s="290"/>
    </row>
    <row r="14" spans="1:24" ht="15" customHeight="1" x14ac:dyDescent="0.25">
      <c r="A14" s="352"/>
      <c r="B14" s="340" t="s">
        <v>138</v>
      </c>
      <c r="C14" s="338"/>
      <c r="D14" s="168" t="s">
        <v>161</v>
      </c>
      <c r="E14" s="169" t="s">
        <v>166</v>
      </c>
      <c r="F14" s="169" t="s">
        <v>166</v>
      </c>
      <c r="G14" s="157" t="s">
        <v>166</v>
      </c>
      <c r="H14" s="157"/>
      <c r="I14" s="157" t="s">
        <v>166</v>
      </c>
      <c r="J14" s="157">
        <v>-2556</v>
      </c>
      <c r="K14" s="169"/>
      <c r="L14" s="157">
        <v>23800</v>
      </c>
      <c r="M14" s="169">
        <f>J14+L14</f>
        <v>21244</v>
      </c>
      <c r="N14" s="295">
        <v>1935.37</v>
      </c>
      <c r="O14" s="295"/>
      <c r="P14" s="295"/>
      <c r="Q14" s="295"/>
      <c r="R14" s="295"/>
      <c r="S14" s="296">
        <f t="shared" ref="S12:S17" si="1">M14-N14</f>
        <v>19308.63</v>
      </c>
      <c r="W14" s="290"/>
      <c r="X14" s="290"/>
    </row>
    <row r="15" spans="1:24" ht="15" customHeight="1" x14ac:dyDescent="0.25">
      <c r="A15" s="352"/>
      <c r="B15" s="341"/>
      <c r="C15" s="338"/>
      <c r="D15" s="168" t="s">
        <v>162</v>
      </c>
      <c r="E15" s="169" t="s">
        <v>166</v>
      </c>
      <c r="F15" s="169" t="s">
        <v>166</v>
      </c>
      <c r="G15" s="157" t="s">
        <v>166</v>
      </c>
      <c r="H15" s="157"/>
      <c r="I15" s="157" t="s">
        <v>166</v>
      </c>
      <c r="J15" s="157">
        <v>-451</v>
      </c>
      <c r="K15" s="169"/>
      <c r="L15" s="157">
        <v>4200</v>
      </c>
      <c r="M15" s="169">
        <f>J15+L15</f>
        <v>3749</v>
      </c>
      <c r="N15" s="295">
        <v>341.53</v>
      </c>
      <c r="O15" s="295"/>
      <c r="P15" s="295"/>
      <c r="Q15" s="295"/>
      <c r="R15" s="295"/>
      <c r="S15" s="296">
        <f t="shared" si="1"/>
        <v>3407.4700000000003</v>
      </c>
      <c r="W15" s="290"/>
      <c r="X15" s="290"/>
    </row>
    <row r="16" spans="1:24" ht="15" customHeight="1" x14ac:dyDescent="0.25">
      <c r="A16" s="352"/>
      <c r="B16" s="342" t="s">
        <v>196</v>
      </c>
      <c r="C16" s="338"/>
      <c r="D16" s="168" t="s">
        <v>194</v>
      </c>
      <c r="E16" s="169" t="s">
        <v>166</v>
      </c>
      <c r="F16" s="169" t="s">
        <v>166</v>
      </c>
      <c r="G16" s="157" t="s">
        <v>166</v>
      </c>
      <c r="H16" s="157">
        <v>50</v>
      </c>
      <c r="I16" s="157">
        <f>H16</f>
        <v>50</v>
      </c>
      <c r="J16" s="157"/>
      <c r="K16" s="169">
        <v>50</v>
      </c>
      <c r="L16" s="157">
        <v>340</v>
      </c>
      <c r="M16" s="169">
        <f>L16+K16</f>
        <v>390</v>
      </c>
      <c r="N16" s="295">
        <v>41.48</v>
      </c>
      <c r="O16" s="295"/>
      <c r="P16" s="295"/>
      <c r="Q16" s="295"/>
      <c r="R16" s="295"/>
      <c r="S16" s="296">
        <f t="shared" si="1"/>
        <v>348.52</v>
      </c>
      <c r="W16" s="290"/>
      <c r="X16" s="290"/>
    </row>
    <row r="17" spans="1:24" ht="15" customHeight="1" x14ac:dyDescent="0.25">
      <c r="A17" s="352"/>
      <c r="B17" s="342"/>
      <c r="C17" s="339"/>
      <c r="D17" s="168" t="s">
        <v>195</v>
      </c>
      <c r="E17" s="168" t="s">
        <v>166</v>
      </c>
      <c r="F17" s="168" t="s">
        <v>166</v>
      </c>
      <c r="G17" s="168" t="s">
        <v>166</v>
      </c>
      <c r="H17" s="168">
        <v>30</v>
      </c>
      <c r="I17" s="168">
        <f>H17</f>
        <v>30</v>
      </c>
      <c r="J17" s="168"/>
      <c r="K17" s="168">
        <v>30</v>
      </c>
      <c r="L17" s="168">
        <v>60</v>
      </c>
      <c r="M17" s="168">
        <f>K17+L17</f>
        <v>90</v>
      </c>
      <c r="N17" s="295">
        <v>7.32</v>
      </c>
      <c r="O17" s="295"/>
      <c r="P17" s="295"/>
      <c r="Q17" s="295"/>
      <c r="R17" s="295"/>
      <c r="S17" s="296">
        <f t="shared" si="1"/>
        <v>82.68</v>
      </c>
      <c r="W17" s="290"/>
      <c r="X17" s="290"/>
    </row>
    <row r="18" spans="1:24" x14ac:dyDescent="0.25">
      <c r="A18" s="353"/>
      <c r="B18" s="131"/>
      <c r="C18" s="132"/>
      <c r="D18" s="153"/>
      <c r="E18" s="154">
        <f t="shared" ref="E18:M18" si="2">SUM(E12:E17)</f>
        <v>100912</v>
      </c>
      <c r="F18" s="155">
        <f t="shared" si="2"/>
        <v>17136</v>
      </c>
      <c r="G18" s="236">
        <f t="shared" si="2"/>
        <v>83776</v>
      </c>
      <c r="H18" s="236">
        <f t="shared" si="2"/>
        <v>8440</v>
      </c>
      <c r="I18" s="236">
        <f>SUM(I12:I17)</f>
        <v>92216</v>
      </c>
      <c r="J18" s="236">
        <f t="shared" si="2"/>
        <v>-3007</v>
      </c>
      <c r="K18" s="155">
        <f>SUM(K12:K17)</f>
        <v>90210</v>
      </c>
      <c r="L18" s="236"/>
      <c r="M18" s="155">
        <f t="shared" si="2"/>
        <v>87003</v>
      </c>
      <c r="N18" s="301">
        <f>SUM(N12:N17)</f>
        <v>5267.8399999999992</v>
      </c>
      <c r="O18" s="301"/>
      <c r="P18" s="301"/>
      <c r="Q18" s="301"/>
      <c r="R18" s="301"/>
      <c r="S18" s="302">
        <f>SUM(S12:S17)</f>
        <v>81735.16</v>
      </c>
      <c r="W18" s="290"/>
      <c r="X18" s="290"/>
    </row>
    <row r="19" spans="1:24" ht="15" customHeight="1" x14ac:dyDescent="0.25">
      <c r="A19" s="354" t="s">
        <v>136</v>
      </c>
      <c r="B19" s="331" t="s">
        <v>165</v>
      </c>
      <c r="C19" s="361" t="s">
        <v>55</v>
      </c>
      <c r="D19" s="156" t="s">
        <v>159</v>
      </c>
      <c r="E19" s="125">
        <v>12138</v>
      </c>
      <c r="F19" s="158">
        <v>4046</v>
      </c>
      <c r="G19" s="157">
        <v>8092</v>
      </c>
      <c r="H19" s="157">
        <v>4046</v>
      </c>
      <c r="I19" s="157">
        <f>H19+G19</f>
        <v>12138</v>
      </c>
      <c r="J19" s="157"/>
      <c r="K19" s="158">
        <v>12138</v>
      </c>
      <c r="L19" s="157"/>
      <c r="M19" s="158">
        <f>K19+J19</f>
        <v>12138</v>
      </c>
      <c r="N19" s="295"/>
      <c r="O19" s="295"/>
      <c r="P19" s="295"/>
      <c r="Q19" s="295"/>
      <c r="R19" s="295"/>
      <c r="S19" s="296">
        <f>M19</f>
        <v>12138</v>
      </c>
      <c r="W19" s="290"/>
      <c r="X19" s="290"/>
    </row>
    <row r="20" spans="1:24" ht="15" customHeight="1" x14ac:dyDescent="0.25">
      <c r="A20" s="355"/>
      <c r="B20" s="332"/>
      <c r="C20" s="362"/>
      <c r="D20" s="122" t="s">
        <v>160</v>
      </c>
      <c r="E20" s="123">
        <v>2142</v>
      </c>
      <c r="F20" s="127">
        <v>714</v>
      </c>
      <c r="G20" s="124">
        <v>1428</v>
      </c>
      <c r="H20" s="124">
        <v>714</v>
      </c>
      <c r="I20" s="124">
        <f>H20+G20</f>
        <v>2142</v>
      </c>
      <c r="J20" s="124"/>
      <c r="K20" s="158">
        <v>2142</v>
      </c>
      <c r="L20" s="124"/>
      <c r="M20" s="158">
        <f>K20+J20</f>
        <v>2142</v>
      </c>
      <c r="N20" s="295"/>
      <c r="O20" s="295"/>
      <c r="P20" s="295"/>
      <c r="Q20" s="295"/>
      <c r="R20" s="295"/>
      <c r="S20" s="296">
        <f>M20</f>
        <v>2142</v>
      </c>
      <c r="W20" s="290"/>
      <c r="X20" s="290"/>
    </row>
    <row r="21" spans="1:24" ht="15" customHeight="1" x14ac:dyDescent="0.25">
      <c r="A21" s="355"/>
      <c r="B21" s="243"/>
      <c r="C21" s="244"/>
      <c r="D21" s="245" t="s">
        <v>205</v>
      </c>
      <c r="E21" s="246">
        <f t="shared" ref="E21:J21" si="3">SUM(E19:E20)</f>
        <v>14280</v>
      </c>
      <c r="F21" s="247">
        <f t="shared" si="3"/>
        <v>4760</v>
      </c>
      <c r="G21" s="248">
        <f t="shared" si="3"/>
        <v>9520</v>
      </c>
      <c r="H21" s="248">
        <f t="shared" si="3"/>
        <v>4760</v>
      </c>
      <c r="I21" s="248">
        <f t="shared" si="3"/>
        <v>14280</v>
      </c>
      <c r="J21" s="248">
        <f t="shared" si="3"/>
        <v>0</v>
      </c>
      <c r="K21" s="241"/>
      <c r="L21" s="248"/>
      <c r="M21" s="241"/>
      <c r="N21" s="303"/>
      <c r="O21" s="303"/>
      <c r="P21" s="303"/>
      <c r="Q21" s="303"/>
      <c r="R21" s="303"/>
      <c r="S21" s="308">
        <f>SUM(S19:S20)</f>
        <v>14280</v>
      </c>
      <c r="W21" s="290"/>
      <c r="X21" s="290"/>
    </row>
    <row r="22" spans="1:24" ht="15" customHeight="1" x14ac:dyDescent="0.25">
      <c r="A22" s="355"/>
      <c r="B22" s="331" t="s">
        <v>138</v>
      </c>
      <c r="C22" s="340" t="s">
        <v>56</v>
      </c>
      <c r="D22" s="168" t="s">
        <v>161</v>
      </c>
      <c r="E22" s="169">
        <v>32368</v>
      </c>
      <c r="F22" s="158">
        <v>12138</v>
      </c>
      <c r="G22" s="170">
        <v>20230</v>
      </c>
      <c r="H22" s="170">
        <v>12138</v>
      </c>
      <c r="I22" s="170">
        <f>H22+G22</f>
        <v>32368</v>
      </c>
      <c r="J22" s="170"/>
      <c r="K22" s="158">
        <v>30774</v>
      </c>
      <c r="L22" s="170"/>
      <c r="M22" s="158">
        <f t="shared" ref="M22:M27" si="4">K22+J22</f>
        <v>30774</v>
      </c>
      <c r="N22" s="295"/>
      <c r="O22" s="295"/>
      <c r="P22" s="295">
        <v>12806.1</v>
      </c>
      <c r="Q22" s="295"/>
      <c r="R22" s="295"/>
      <c r="S22" s="383">
        <f>M22-N22-O22-P22-Q22-R22</f>
        <v>17967.900000000001</v>
      </c>
      <c r="W22" s="290"/>
      <c r="X22" s="290"/>
    </row>
    <row r="23" spans="1:24" ht="15" customHeight="1" x14ac:dyDescent="0.25">
      <c r="A23" s="355"/>
      <c r="B23" s="366"/>
      <c r="C23" s="363"/>
      <c r="D23" s="168" t="s">
        <v>162</v>
      </c>
      <c r="E23" s="169">
        <v>5712</v>
      </c>
      <c r="F23" s="158">
        <v>2142</v>
      </c>
      <c r="G23" s="157">
        <v>3570</v>
      </c>
      <c r="H23" s="157">
        <v>2142</v>
      </c>
      <c r="I23" s="170">
        <f t="shared" ref="I23:I27" si="5">H23+G23</f>
        <v>5712</v>
      </c>
      <c r="J23" s="157"/>
      <c r="K23" s="158">
        <v>5431</v>
      </c>
      <c r="L23" s="157"/>
      <c r="M23" s="158">
        <f t="shared" si="4"/>
        <v>5431</v>
      </c>
      <c r="N23" s="295"/>
      <c r="O23" s="295"/>
      <c r="P23" s="295">
        <v>2259.9</v>
      </c>
      <c r="Q23" s="295"/>
      <c r="R23" s="295"/>
      <c r="S23" s="296">
        <f>M23-N23-O23-P23-Q23-R23</f>
        <v>3171.1</v>
      </c>
      <c r="W23" s="290"/>
      <c r="X23" s="290"/>
    </row>
    <row r="24" spans="1:24" ht="15" customHeight="1" x14ac:dyDescent="0.25">
      <c r="A24" s="355"/>
      <c r="B24" s="366"/>
      <c r="C24" s="340" t="s">
        <v>139</v>
      </c>
      <c r="D24" s="168" t="s">
        <v>161</v>
      </c>
      <c r="E24" s="169">
        <v>23062</v>
      </c>
      <c r="F24" s="158">
        <v>8497</v>
      </c>
      <c r="G24" s="157">
        <v>14566</v>
      </c>
      <c r="H24" s="157">
        <v>8497</v>
      </c>
      <c r="I24" s="170">
        <f t="shared" si="5"/>
        <v>23063</v>
      </c>
      <c r="J24" s="157"/>
      <c r="K24" s="158">
        <v>23063</v>
      </c>
      <c r="L24" s="157"/>
      <c r="M24" s="158">
        <f t="shared" si="4"/>
        <v>23063</v>
      </c>
      <c r="N24" s="295"/>
      <c r="O24" s="295"/>
      <c r="P24" s="295"/>
      <c r="Q24" s="295"/>
      <c r="R24" s="295"/>
      <c r="S24" s="296">
        <f>M24</f>
        <v>23063</v>
      </c>
      <c r="W24" s="290"/>
      <c r="X24" s="290"/>
    </row>
    <row r="25" spans="1:24" ht="15" customHeight="1" x14ac:dyDescent="0.25">
      <c r="A25" s="355"/>
      <c r="B25" s="366"/>
      <c r="C25" s="363"/>
      <c r="D25" s="168" t="s">
        <v>162</v>
      </c>
      <c r="E25" s="169">
        <v>4070</v>
      </c>
      <c r="F25" s="158">
        <v>1499</v>
      </c>
      <c r="G25" s="171">
        <v>2570</v>
      </c>
      <c r="H25" s="171">
        <v>1499</v>
      </c>
      <c r="I25" s="170">
        <f t="shared" si="5"/>
        <v>4069</v>
      </c>
      <c r="J25" s="171"/>
      <c r="K25" s="158">
        <v>4069</v>
      </c>
      <c r="L25" s="171"/>
      <c r="M25" s="158">
        <f t="shared" si="4"/>
        <v>4069</v>
      </c>
      <c r="N25" s="295"/>
      <c r="O25" s="295"/>
      <c r="P25" s="295"/>
      <c r="Q25" s="295"/>
      <c r="R25" s="295"/>
      <c r="S25" s="296">
        <f>M25</f>
        <v>4069</v>
      </c>
      <c r="W25" s="290"/>
      <c r="X25" s="290"/>
    </row>
    <row r="26" spans="1:24" ht="15" customHeight="1" x14ac:dyDescent="0.25">
      <c r="A26" s="355"/>
      <c r="B26" s="366"/>
      <c r="C26" s="340" t="s">
        <v>58</v>
      </c>
      <c r="D26" s="168" t="s">
        <v>161</v>
      </c>
      <c r="E26" s="169">
        <v>30750</v>
      </c>
      <c r="F26" s="158">
        <v>4855</v>
      </c>
      <c r="G26" s="157">
        <v>25894</v>
      </c>
      <c r="H26" s="157">
        <v>2299</v>
      </c>
      <c r="I26" s="170">
        <f t="shared" si="5"/>
        <v>28193</v>
      </c>
      <c r="J26" s="157">
        <v>2556</v>
      </c>
      <c r="K26" s="158">
        <v>28193</v>
      </c>
      <c r="L26" s="157"/>
      <c r="M26" s="158">
        <f t="shared" si="4"/>
        <v>30749</v>
      </c>
      <c r="N26" s="295">
        <v>4023.96</v>
      </c>
      <c r="O26" s="295"/>
      <c r="P26" s="295"/>
      <c r="Q26" s="295"/>
      <c r="R26" s="295"/>
      <c r="S26" s="296">
        <f>M26-N26</f>
        <v>26725.040000000001</v>
      </c>
      <c r="W26" s="290"/>
      <c r="X26" s="290"/>
    </row>
    <row r="27" spans="1:24" ht="15" customHeight="1" x14ac:dyDescent="0.25">
      <c r="A27" s="355"/>
      <c r="B27" s="366"/>
      <c r="C27" s="363"/>
      <c r="D27" s="168" t="s">
        <v>162</v>
      </c>
      <c r="E27" s="169">
        <v>5426</v>
      </c>
      <c r="F27" s="158">
        <v>857</v>
      </c>
      <c r="G27" s="170">
        <v>4570</v>
      </c>
      <c r="H27" s="170">
        <v>406</v>
      </c>
      <c r="I27" s="170">
        <f t="shared" si="5"/>
        <v>4976</v>
      </c>
      <c r="J27" s="170">
        <v>451</v>
      </c>
      <c r="K27" s="158">
        <v>4976</v>
      </c>
      <c r="L27" s="170"/>
      <c r="M27" s="158">
        <f t="shared" si="4"/>
        <v>5427</v>
      </c>
      <c r="N27" s="295">
        <v>710.09</v>
      </c>
      <c r="O27" s="295"/>
      <c r="P27" s="295"/>
      <c r="Q27" s="295"/>
      <c r="R27" s="295"/>
      <c r="S27" s="296">
        <f>M27-N27</f>
        <v>4716.91</v>
      </c>
      <c r="W27" s="290"/>
      <c r="X27" s="290"/>
    </row>
    <row r="28" spans="1:24" s="237" customFormat="1" ht="15" customHeight="1" x14ac:dyDescent="0.25">
      <c r="A28" s="355"/>
      <c r="B28" s="249"/>
      <c r="C28" s="244"/>
      <c r="D28" s="239" t="s">
        <v>205</v>
      </c>
      <c r="E28" s="240">
        <f t="shared" ref="E28:M28" si="6">SUM(E22:E27)</f>
        <v>101388</v>
      </c>
      <c r="F28" s="241">
        <f t="shared" si="6"/>
        <v>29988</v>
      </c>
      <c r="G28" s="242">
        <f t="shared" si="6"/>
        <v>71400</v>
      </c>
      <c r="H28" s="242">
        <f>SUM(H22:H27)</f>
        <v>26981</v>
      </c>
      <c r="I28" s="242">
        <f>SUM(I22:I27)</f>
        <v>98381</v>
      </c>
      <c r="J28" s="242">
        <f t="shared" si="6"/>
        <v>3007</v>
      </c>
      <c r="K28" s="241">
        <f>SUM(K22:K27)</f>
        <v>96506</v>
      </c>
      <c r="L28" s="242"/>
      <c r="M28" s="241">
        <f t="shared" si="6"/>
        <v>99513</v>
      </c>
      <c r="N28" s="303">
        <f>SUM(N26:N27)</f>
        <v>4734.05</v>
      </c>
      <c r="O28" s="303"/>
      <c r="P28" s="303"/>
      <c r="Q28" s="303"/>
      <c r="R28" s="303"/>
      <c r="S28" s="308">
        <f>SUM(S22:S27)</f>
        <v>79712.950000000012</v>
      </c>
      <c r="T28" s="291"/>
      <c r="U28" s="291"/>
      <c r="V28" s="291"/>
      <c r="W28" s="291"/>
      <c r="X28" s="291"/>
    </row>
    <row r="29" spans="1:24" ht="15" customHeight="1" x14ac:dyDescent="0.25">
      <c r="A29" s="355"/>
      <c r="B29" s="342" t="s">
        <v>196</v>
      </c>
      <c r="C29" s="340" t="s">
        <v>58</v>
      </c>
      <c r="D29" s="168" t="s">
        <v>194</v>
      </c>
      <c r="E29" s="231"/>
      <c r="F29" s="232" t="s">
        <v>166</v>
      </c>
      <c r="G29" s="233" t="s">
        <v>166</v>
      </c>
      <c r="H29" s="233" t="s">
        <v>166</v>
      </c>
      <c r="I29" s="233" t="s">
        <v>166</v>
      </c>
      <c r="J29" s="233" t="s">
        <v>166</v>
      </c>
      <c r="K29" s="158">
        <v>0</v>
      </c>
      <c r="L29" s="170">
        <v>170</v>
      </c>
      <c r="M29" s="158">
        <f>L29</f>
        <v>170</v>
      </c>
      <c r="N29" s="295">
        <v>41.48</v>
      </c>
      <c r="O29" s="295"/>
      <c r="P29" s="295"/>
      <c r="Q29" s="295"/>
      <c r="R29" s="295"/>
      <c r="S29" s="296">
        <f>M29-N29</f>
        <v>128.52000000000001</v>
      </c>
      <c r="W29" s="290"/>
      <c r="X29" s="290"/>
    </row>
    <row r="30" spans="1:24" ht="15" customHeight="1" x14ac:dyDescent="0.25">
      <c r="A30" s="355"/>
      <c r="B30" s="342"/>
      <c r="C30" s="363"/>
      <c r="D30" s="168" t="s">
        <v>210</v>
      </c>
      <c r="E30" s="231"/>
      <c r="F30" s="232" t="s">
        <v>166</v>
      </c>
      <c r="G30" s="233" t="s">
        <v>166</v>
      </c>
      <c r="H30" s="233" t="s">
        <v>166</v>
      </c>
      <c r="I30" s="233" t="s">
        <v>166</v>
      </c>
      <c r="J30" s="233" t="s">
        <v>166</v>
      </c>
      <c r="K30" s="158">
        <v>0</v>
      </c>
      <c r="L30" s="170">
        <v>30</v>
      </c>
      <c r="M30" s="158">
        <f>L30</f>
        <v>30</v>
      </c>
      <c r="N30" s="295">
        <v>7.32</v>
      </c>
      <c r="O30" s="295"/>
      <c r="P30" s="295"/>
      <c r="Q30" s="295"/>
      <c r="R30" s="295"/>
      <c r="S30" s="296">
        <f>M30-N30</f>
        <v>22.68</v>
      </c>
      <c r="W30" s="290"/>
      <c r="X30" s="290"/>
    </row>
    <row r="31" spans="1:24" ht="15" customHeight="1" x14ac:dyDescent="0.25">
      <c r="A31" s="355"/>
      <c r="B31" s="250"/>
      <c r="C31" s="251"/>
      <c r="D31" s="252" t="s">
        <v>205</v>
      </c>
      <c r="E31" s="253"/>
      <c r="F31" s="254"/>
      <c r="G31" s="255"/>
      <c r="H31" s="255"/>
      <c r="I31" s="255" t="s">
        <v>166</v>
      </c>
      <c r="J31" s="255"/>
      <c r="K31" s="241">
        <f>SUM(K29:K30)</f>
        <v>0</v>
      </c>
      <c r="L31" s="255"/>
      <c r="M31" s="241">
        <f>SUM(M29:M30)</f>
        <v>200</v>
      </c>
      <c r="N31" s="303">
        <f>SUM(N29:N30)</f>
        <v>48.8</v>
      </c>
      <c r="O31" s="303"/>
      <c r="P31" s="303"/>
      <c r="Q31" s="303"/>
      <c r="R31" s="303"/>
      <c r="S31" s="308">
        <f>SUM(S29:S30)</f>
        <v>151.20000000000002</v>
      </c>
    </row>
    <row r="32" spans="1:24" ht="15" customHeight="1" x14ac:dyDescent="0.25">
      <c r="A32" s="355"/>
      <c r="B32" s="359" t="s">
        <v>147</v>
      </c>
      <c r="C32" s="364" t="s">
        <v>59</v>
      </c>
      <c r="D32" s="122" t="s">
        <v>163</v>
      </c>
      <c r="E32" s="123">
        <v>8092</v>
      </c>
      <c r="F32" s="123">
        <v>4046</v>
      </c>
      <c r="G32" s="124">
        <v>4046</v>
      </c>
      <c r="H32" s="124">
        <v>4046</v>
      </c>
      <c r="I32" s="124">
        <f>H32+G32</f>
        <v>8092</v>
      </c>
      <c r="J32" s="124"/>
      <c r="K32" s="158">
        <v>8092</v>
      </c>
      <c r="L32" s="124"/>
      <c r="M32" s="158">
        <f>K32+J32</f>
        <v>8092</v>
      </c>
      <c r="N32" s="295" t="s">
        <v>166</v>
      </c>
      <c r="O32" s="295"/>
      <c r="P32" s="295"/>
      <c r="Q32" s="295"/>
      <c r="R32" s="295"/>
      <c r="S32" s="296">
        <f>M32</f>
        <v>8092</v>
      </c>
    </row>
    <row r="33" spans="1:19" ht="15" customHeight="1" x14ac:dyDescent="0.25">
      <c r="A33" s="355"/>
      <c r="B33" s="360"/>
      <c r="C33" s="365"/>
      <c r="D33" s="126" t="s">
        <v>164</v>
      </c>
      <c r="E33" s="123">
        <v>1428</v>
      </c>
      <c r="F33" s="123">
        <v>714</v>
      </c>
      <c r="G33" s="126">
        <v>714</v>
      </c>
      <c r="H33" s="126">
        <v>714</v>
      </c>
      <c r="I33" s="126">
        <f>H33+G33</f>
        <v>1428</v>
      </c>
      <c r="J33" s="126"/>
      <c r="K33" s="158">
        <v>1428</v>
      </c>
      <c r="L33" s="126"/>
      <c r="M33" s="158">
        <f>K33+J33</f>
        <v>1428</v>
      </c>
      <c r="N33" s="295" t="s">
        <v>166</v>
      </c>
      <c r="O33" s="295"/>
      <c r="P33" s="295"/>
      <c r="Q33" s="295"/>
      <c r="R33" s="295"/>
      <c r="S33" s="296">
        <f>M33</f>
        <v>1428</v>
      </c>
    </row>
    <row r="34" spans="1:19" ht="15" customHeight="1" x14ac:dyDescent="0.25">
      <c r="A34" s="355"/>
      <c r="B34" s="256"/>
      <c r="C34" s="257"/>
      <c r="D34" s="258" t="s">
        <v>205</v>
      </c>
      <c r="E34" s="246">
        <f t="shared" ref="E34:M34" si="7">SUM(E32:E33)</f>
        <v>9520</v>
      </c>
      <c r="F34" s="246">
        <f t="shared" si="7"/>
        <v>4760</v>
      </c>
      <c r="G34" s="258">
        <f t="shared" si="7"/>
        <v>4760</v>
      </c>
      <c r="H34" s="258">
        <f t="shared" si="7"/>
        <v>4760</v>
      </c>
      <c r="I34" s="258">
        <f>SUM(I32:I33)</f>
        <v>9520</v>
      </c>
      <c r="J34" s="258">
        <f t="shared" si="7"/>
        <v>0</v>
      </c>
      <c r="K34" s="241">
        <f>SUM(K32:K33)</f>
        <v>9520</v>
      </c>
      <c r="L34" s="258"/>
      <c r="M34" s="241">
        <f t="shared" si="7"/>
        <v>9520</v>
      </c>
      <c r="N34" s="303"/>
      <c r="O34" s="303"/>
      <c r="P34" s="303"/>
      <c r="Q34" s="303"/>
      <c r="R34" s="303"/>
      <c r="S34" s="304">
        <f>SUM(S32:S33)</f>
        <v>9520</v>
      </c>
    </row>
    <row r="35" spans="1:19" ht="15" customHeight="1" x14ac:dyDescent="0.25">
      <c r="A35" s="356"/>
      <c r="B35" s="137"/>
      <c r="C35" s="138"/>
      <c r="D35" s="159"/>
      <c r="E35" s="160">
        <f t="shared" ref="E35:M35" si="8">SUM(E19:E20,E22:E27,E29:E30,E32:E33)</f>
        <v>125188</v>
      </c>
      <c r="F35" s="160">
        <f t="shared" si="8"/>
        <v>39508</v>
      </c>
      <c r="G35" s="235">
        <f t="shared" si="8"/>
        <v>85680</v>
      </c>
      <c r="H35" s="235">
        <f t="shared" ref="H35" si="9">SUM(H19:H20,H22:H27,H29:H30,H32:H33)</f>
        <v>36501</v>
      </c>
      <c r="I35" s="235">
        <f>SUM(I19:I20,I22:I27,I32:I33)</f>
        <v>122181</v>
      </c>
      <c r="J35" s="235">
        <f t="shared" si="8"/>
        <v>3007</v>
      </c>
      <c r="K35" s="160">
        <f>SUM(K19:K20,K22:K27,K29:K30,K32:K33)</f>
        <v>120306</v>
      </c>
      <c r="L35" s="235"/>
      <c r="M35" s="160">
        <f t="shared" si="8"/>
        <v>123513</v>
      </c>
      <c r="N35" s="305"/>
      <c r="O35" s="305"/>
      <c r="P35" s="305"/>
      <c r="Q35" s="305"/>
      <c r="R35" s="305"/>
      <c r="S35" s="307">
        <f>S21+S28+S31+S34</f>
        <v>103664.15000000001</v>
      </c>
    </row>
    <row r="36" spans="1:19" ht="15" customHeight="1" x14ac:dyDescent="0.25">
      <c r="A36" s="343" t="s">
        <v>137</v>
      </c>
      <c r="B36" s="116" t="s">
        <v>61</v>
      </c>
      <c r="C36" s="119"/>
      <c r="D36" s="225" t="s">
        <v>61</v>
      </c>
      <c r="E36" s="226">
        <v>0</v>
      </c>
      <c r="F36" s="227">
        <v>0</v>
      </c>
      <c r="G36" s="227">
        <v>0</v>
      </c>
      <c r="H36" s="227">
        <v>0</v>
      </c>
      <c r="I36" s="227"/>
      <c r="J36" s="227">
        <v>0</v>
      </c>
      <c r="K36" s="227">
        <v>0</v>
      </c>
      <c r="L36" s="227"/>
      <c r="M36" s="227">
        <v>0</v>
      </c>
      <c r="N36" s="295" t="s">
        <v>166</v>
      </c>
      <c r="O36" s="295"/>
      <c r="P36" s="295"/>
      <c r="Q36" s="295"/>
      <c r="R36" s="295"/>
      <c r="S36" s="296">
        <f>M36</f>
        <v>0</v>
      </c>
    </row>
    <row r="37" spans="1:19" ht="15" customHeight="1" x14ac:dyDescent="0.25">
      <c r="A37" s="344"/>
      <c r="B37" s="162"/>
      <c r="C37" s="163"/>
      <c r="D37" s="228"/>
      <c r="E37" s="229">
        <v>0</v>
      </c>
      <c r="F37" s="230">
        <v>0</v>
      </c>
      <c r="G37" s="230">
        <v>0</v>
      </c>
      <c r="H37" s="230">
        <v>0</v>
      </c>
      <c r="I37" s="230"/>
      <c r="J37" s="230">
        <v>0</v>
      </c>
      <c r="K37" s="230">
        <v>0</v>
      </c>
      <c r="L37" s="230"/>
      <c r="M37" s="230">
        <v>0</v>
      </c>
      <c r="N37" s="295" t="s">
        <v>166</v>
      </c>
      <c r="O37" s="295"/>
      <c r="P37" s="295"/>
      <c r="Q37" s="295"/>
      <c r="R37" s="295"/>
      <c r="S37" s="296">
        <f>M37</f>
        <v>0</v>
      </c>
    </row>
    <row r="38" spans="1:19" ht="36" x14ac:dyDescent="0.25">
      <c r="A38" s="129"/>
      <c r="B38" s="357" t="s">
        <v>44</v>
      </c>
      <c r="C38" s="357"/>
      <c r="D38" s="358"/>
      <c r="E38" s="148">
        <v>333598.7928</v>
      </c>
      <c r="F38" s="259">
        <v>96248.53839999999</v>
      </c>
      <c r="G38" s="261">
        <f>SUM(G35,G18,G11,G8)</f>
        <v>237351</v>
      </c>
      <c r="H38" s="261">
        <f>SUM(H35,H18,H11,H8)</f>
        <v>49881</v>
      </c>
      <c r="I38" s="261">
        <f>SUM(I8+I11+I18+I35)</f>
        <v>287232</v>
      </c>
      <c r="J38" s="261">
        <f>SUM(J35,J18,J11,J8)</f>
        <v>0</v>
      </c>
      <c r="K38" s="260">
        <f>SUM(K8,K11,K18,K35)</f>
        <v>253434</v>
      </c>
      <c r="L38" s="261"/>
      <c r="M38" s="260">
        <f>SUM(M8,M11,M18,M35)</f>
        <v>253434</v>
      </c>
      <c r="N38" s="297"/>
      <c r="O38" s="297"/>
      <c r="P38" s="297"/>
      <c r="Q38" s="297"/>
      <c r="R38" s="297"/>
      <c r="S38" s="298"/>
    </row>
    <row r="41" spans="1:19" x14ac:dyDescent="0.25">
      <c r="C41" s="165" t="s">
        <v>167</v>
      </c>
      <c r="D41" s="166">
        <v>40.799999999999997</v>
      </c>
    </row>
    <row r="42" spans="1:19" x14ac:dyDescent="0.25">
      <c r="C42" s="165" t="s">
        <v>168</v>
      </c>
      <c r="D42" s="164">
        <v>2965.26</v>
      </c>
      <c r="E42" s="120">
        <v>2520</v>
      </c>
      <c r="F42" s="120">
        <v>445</v>
      </c>
    </row>
    <row r="43" spans="1:19" x14ac:dyDescent="0.25">
      <c r="C43" s="165" t="s">
        <v>169</v>
      </c>
      <c r="D43" s="166">
        <v>2276.9</v>
      </c>
    </row>
    <row r="44" spans="1:19" x14ac:dyDescent="0.25">
      <c r="C44" s="165" t="s">
        <v>170</v>
      </c>
      <c r="D44" s="166">
        <v>3015.88</v>
      </c>
    </row>
    <row r="45" spans="1:19" x14ac:dyDescent="0.25">
      <c r="C45" s="167"/>
    </row>
    <row r="46" spans="1:19" x14ac:dyDescent="0.25">
      <c r="C46" s="118" t="s">
        <v>197</v>
      </c>
      <c r="D46" s="120">
        <v>1875</v>
      </c>
      <c r="E46" s="120">
        <v>1594</v>
      </c>
      <c r="F46" s="120">
        <v>281</v>
      </c>
    </row>
    <row r="47" spans="1:19" x14ac:dyDescent="0.25">
      <c r="C47" s="118" t="s">
        <v>198</v>
      </c>
    </row>
    <row r="48" spans="1:19" x14ac:dyDescent="0.25">
      <c r="C48" s="118" t="s">
        <v>199</v>
      </c>
    </row>
    <row r="49" spans="3:6" x14ac:dyDescent="0.25">
      <c r="C49" s="118" t="s">
        <v>200</v>
      </c>
    </row>
    <row r="50" spans="3:6" ht="30" x14ac:dyDescent="0.25">
      <c r="C50" s="118" t="s">
        <v>201</v>
      </c>
      <c r="D50" s="120" t="s">
        <v>202</v>
      </c>
      <c r="E50" s="120" t="s">
        <v>203</v>
      </c>
      <c r="F50" s="234" t="s">
        <v>204</v>
      </c>
    </row>
  </sheetData>
  <mergeCells count="28">
    <mergeCell ref="B38:D38"/>
    <mergeCell ref="B32:B33"/>
    <mergeCell ref="B19:B20"/>
    <mergeCell ref="C19:C20"/>
    <mergeCell ref="C22:C23"/>
    <mergeCell ref="C24:C25"/>
    <mergeCell ref="C26:C27"/>
    <mergeCell ref="C32:C33"/>
    <mergeCell ref="B22:B27"/>
    <mergeCell ref="B29:B30"/>
    <mergeCell ref="C29:C30"/>
    <mergeCell ref="A36:A37"/>
    <mergeCell ref="A2:A8"/>
    <mergeCell ref="A9:A11"/>
    <mergeCell ref="A12:A18"/>
    <mergeCell ref="A19:A35"/>
    <mergeCell ref="B9:B10"/>
    <mergeCell ref="B12:B13"/>
    <mergeCell ref="C9:C10"/>
    <mergeCell ref="C2:C3"/>
    <mergeCell ref="B2:B3"/>
    <mergeCell ref="C4:C5"/>
    <mergeCell ref="C6:C7"/>
    <mergeCell ref="B4:B5"/>
    <mergeCell ref="B6:B7"/>
    <mergeCell ref="C12:C17"/>
    <mergeCell ref="B14:B15"/>
    <mergeCell ref="B16:B17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H59"/>
  <sheetViews>
    <sheetView workbookViewId="0">
      <selection activeCell="E17" sqref="A1:XFD1048576"/>
    </sheetView>
  </sheetViews>
  <sheetFormatPr defaultRowHeight="15" x14ac:dyDescent="0.25"/>
  <cols>
    <col min="3" max="3" width="19.140625" style="264" bestFit="1" customWidth="1"/>
    <col min="4" max="4" width="39.85546875" bestFit="1" customWidth="1"/>
    <col min="5" max="5" width="27.7109375" bestFit="1" customWidth="1"/>
    <col min="6" max="6" width="48.5703125" bestFit="1" customWidth="1"/>
  </cols>
  <sheetData>
    <row r="3" spans="3:6" x14ac:dyDescent="0.25">
      <c r="D3" s="280">
        <v>4.76</v>
      </c>
    </row>
    <row r="5" spans="3:6" x14ac:dyDescent="0.25">
      <c r="C5" s="265" t="s">
        <v>130</v>
      </c>
    </row>
    <row r="6" spans="3:6" x14ac:dyDescent="0.25">
      <c r="C6" s="266"/>
      <c r="D6" s="279"/>
    </row>
    <row r="7" spans="3:6" x14ac:dyDescent="0.25">
      <c r="C7" s="266"/>
      <c r="D7" s="279"/>
    </row>
    <row r="8" spans="3:6" x14ac:dyDescent="0.25">
      <c r="C8" s="266"/>
      <c r="D8" s="279"/>
    </row>
    <row r="9" spans="3:6" x14ac:dyDescent="0.25">
      <c r="C9" s="266"/>
      <c r="D9" s="279"/>
    </row>
    <row r="10" spans="3:6" x14ac:dyDescent="0.25">
      <c r="C10" s="266"/>
      <c r="D10" s="279"/>
    </row>
    <row r="11" spans="3:6" x14ac:dyDescent="0.25">
      <c r="C11" s="267"/>
      <c r="D11" s="279"/>
    </row>
    <row r="12" spans="3:6" x14ac:dyDescent="0.25">
      <c r="C12" s="268"/>
      <c r="D12" s="282"/>
      <c r="F12" s="283"/>
    </row>
    <row r="13" spans="3:6" x14ac:dyDescent="0.25">
      <c r="C13" s="267"/>
      <c r="D13" s="279"/>
    </row>
    <row r="14" spans="3:6" x14ac:dyDescent="0.25">
      <c r="C14" s="267"/>
      <c r="D14" s="279"/>
    </row>
    <row r="15" spans="3:6" x14ac:dyDescent="0.25">
      <c r="C15" s="269"/>
      <c r="D15" s="282"/>
      <c r="F15" s="283"/>
    </row>
    <row r="16" spans="3:6" x14ac:dyDescent="0.25">
      <c r="C16" s="267"/>
      <c r="D16" s="279"/>
    </row>
    <row r="17" spans="3:6" x14ac:dyDescent="0.25">
      <c r="C17" s="267"/>
      <c r="D17" s="279"/>
      <c r="E17" s="283" t="s">
        <v>236</v>
      </c>
    </row>
    <row r="18" spans="3:6" x14ac:dyDescent="0.25">
      <c r="C18" s="267"/>
      <c r="D18" s="279"/>
    </row>
    <row r="19" spans="3:6" x14ac:dyDescent="0.25">
      <c r="C19" s="267"/>
      <c r="D19" s="279"/>
    </row>
    <row r="20" spans="3:6" x14ac:dyDescent="0.25">
      <c r="C20" s="267"/>
      <c r="D20" s="279"/>
    </row>
    <row r="21" spans="3:6" x14ac:dyDescent="0.25">
      <c r="C21" s="266"/>
      <c r="D21" s="279"/>
    </row>
    <row r="22" spans="3:6" x14ac:dyDescent="0.25">
      <c r="C22" s="270"/>
      <c r="D22" s="282"/>
      <c r="F22" s="283"/>
    </row>
    <row r="23" spans="3:6" x14ac:dyDescent="0.25">
      <c r="C23" s="267"/>
      <c r="D23" s="279"/>
    </row>
    <row r="24" spans="3:6" x14ac:dyDescent="0.25">
      <c r="C24" s="271"/>
      <c r="D24" s="279"/>
    </row>
    <row r="25" spans="3:6" x14ac:dyDescent="0.25">
      <c r="C25" s="272"/>
      <c r="D25" s="282"/>
    </row>
    <row r="26" spans="3:6" x14ac:dyDescent="0.25">
      <c r="C26" s="267"/>
      <c r="D26" s="279"/>
    </row>
    <row r="27" spans="3:6" x14ac:dyDescent="0.25">
      <c r="C27" s="267"/>
      <c r="D27" s="281"/>
    </row>
    <row r="28" spans="3:6" x14ac:dyDescent="0.25">
      <c r="C28" s="267"/>
      <c r="D28" s="279"/>
    </row>
    <row r="29" spans="3:6" x14ac:dyDescent="0.25">
      <c r="C29" s="267"/>
      <c r="D29" s="281"/>
    </row>
    <row r="30" spans="3:6" x14ac:dyDescent="0.25">
      <c r="C30" s="267"/>
      <c r="D30" s="279"/>
    </row>
    <row r="31" spans="3:6" x14ac:dyDescent="0.25">
      <c r="C31" s="267"/>
      <c r="D31" s="281"/>
    </row>
    <row r="32" spans="3:6" x14ac:dyDescent="0.25">
      <c r="C32" s="273"/>
      <c r="D32" s="282"/>
    </row>
    <row r="33" spans="3:6" x14ac:dyDescent="0.25">
      <c r="C33" s="274"/>
      <c r="D33" s="279"/>
    </row>
    <row r="34" spans="3:6" x14ac:dyDescent="0.25">
      <c r="C34" s="274"/>
      <c r="D34" s="279"/>
    </row>
    <row r="35" spans="3:6" x14ac:dyDescent="0.25">
      <c r="C35" s="275"/>
      <c r="D35" s="282"/>
    </row>
    <row r="36" spans="3:6" x14ac:dyDescent="0.25">
      <c r="C36" s="271"/>
      <c r="D36" s="279"/>
    </row>
    <row r="37" spans="3:6" x14ac:dyDescent="0.25">
      <c r="C37" s="276"/>
      <c r="D37" s="279"/>
    </row>
    <row r="38" spans="3:6" x14ac:dyDescent="0.25">
      <c r="C38" s="277"/>
      <c r="D38" s="282"/>
    </row>
    <row r="39" spans="3:6" x14ac:dyDescent="0.25">
      <c r="C39" s="278"/>
      <c r="D39" s="282"/>
      <c r="F39" s="283"/>
    </row>
    <row r="40" spans="3:6" x14ac:dyDescent="0.25">
      <c r="C40" s="262"/>
      <c r="D40" s="279"/>
    </row>
    <row r="41" spans="3:6" x14ac:dyDescent="0.25">
      <c r="C41" s="263"/>
      <c r="D41" s="279"/>
    </row>
    <row r="42" spans="3:6" x14ac:dyDescent="0.25">
      <c r="C42" s="268"/>
      <c r="D42" s="282"/>
    </row>
    <row r="51" spans="4:8" ht="15.75" thickBot="1" x14ac:dyDescent="0.3"/>
    <row r="52" spans="4:8" ht="15.75" thickBot="1" x14ac:dyDescent="0.3">
      <c r="D52" s="284" t="s">
        <v>211</v>
      </c>
      <c r="E52" s="285" t="s">
        <v>212</v>
      </c>
      <c r="F52" s="285" t="s">
        <v>213</v>
      </c>
      <c r="G52">
        <v>799.58</v>
      </c>
      <c r="H52" s="286" t="s">
        <v>214</v>
      </c>
    </row>
    <row r="53" spans="4:8" ht="15.75" thickBot="1" x14ac:dyDescent="0.3">
      <c r="D53" s="287" t="s">
        <v>211</v>
      </c>
      <c r="E53" s="288" t="s">
        <v>215</v>
      </c>
      <c r="F53" s="288" t="s">
        <v>216</v>
      </c>
      <c r="G53">
        <v>238.24</v>
      </c>
      <c r="H53" s="289" t="s">
        <v>217</v>
      </c>
    </row>
    <row r="54" spans="4:8" ht="15.75" thickBot="1" x14ac:dyDescent="0.3">
      <c r="D54" s="287" t="s">
        <v>211</v>
      </c>
      <c r="E54" s="288" t="s">
        <v>218</v>
      </c>
      <c r="F54" s="288" t="s">
        <v>219</v>
      </c>
      <c r="G54">
        <v>1773.11</v>
      </c>
      <c r="H54" s="289" t="s">
        <v>220</v>
      </c>
    </row>
    <row r="55" spans="4:8" ht="15.75" thickBot="1" x14ac:dyDescent="0.3">
      <c r="D55" s="287" t="s">
        <v>211</v>
      </c>
      <c r="E55" s="288" t="s">
        <v>221</v>
      </c>
      <c r="F55" s="288" t="s">
        <v>222</v>
      </c>
      <c r="G55" s="289" t="s">
        <v>223</v>
      </c>
      <c r="H55" s="289" t="s">
        <v>224</v>
      </c>
    </row>
    <row r="56" spans="4:8" ht="15.75" thickBot="1" x14ac:dyDescent="0.3">
      <c r="D56" s="287" t="s">
        <v>211</v>
      </c>
      <c r="E56" s="288" t="s">
        <v>221</v>
      </c>
      <c r="F56" s="288" t="s">
        <v>225</v>
      </c>
      <c r="G56" s="289" t="s">
        <v>226</v>
      </c>
      <c r="H56" s="289" t="s">
        <v>227</v>
      </c>
    </row>
    <row r="57" spans="4:8" ht="15.75" thickBot="1" x14ac:dyDescent="0.3">
      <c r="D57" s="287" t="s">
        <v>211</v>
      </c>
      <c r="E57" s="288" t="s">
        <v>221</v>
      </c>
      <c r="F57" s="288" t="s">
        <v>228</v>
      </c>
      <c r="G57" s="289" t="s">
        <v>229</v>
      </c>
      <c r="H57" s="289" t="s">
        <v>230</v>
      </c>
    </row>
    <row r="58" spans="4:8" ht="15.75" thickBot="1" x14ac:dyDescent="0.3">
      <c r="D58" s="287" t="s">
        <v>211</v>
      </c>
      <c r="E58" s="288" t="s">
        <v>221</v>
      </c>
      <c r="F58" s="288" t="s">
        <v>231</v>
      </c>
      <c r="G58" s="289" t="s">
        <v>232</v>
      </c>
      <c r="H58" s="289" t="s">
        <v>233</v>
      </c>
    </row>
    <row r="59" spans="4:8" ht="15.75" thickBot="1" x14ac:dyDescent="0.3">
      <c r="D59" s="287" t="s">
        <v>211</v>
      </c>
      <c r="E59" s="288" t="s">
        <v>221</v>
      </c>
      <c r="F59" s="288" t="s">
        <v>234</v>
      </c>
      <c r="G59" s="289" t="s">
        <v>223</v>
      </c>
      <c r="H59" s="289" t="s">
        <v>235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8"/>
  <sheetViews>
    <sheetView workbookViewId="0">
      <selection activeCell="O3" sqref="O1:P1048576"/>
    </sheetView>
  </sheetViews>
  <sheetFormatPr defaultRowHeight="15" x14ac:dyDescent="0.25"/>
  <cols>
    <col min="2" max="2" width="15.140625" bestFit="1" customWidth="1"/>
    <col min="4" max="4" width="23.7109375" customWidth="1"/>
    <col min="5" max="5" width="16.140625" bestFit="1" customWidth="1"/>
    <col min="6" max="6" width="10.5703125" bestFit="1" customWidth="1"/>
  </cols>
  <sheetData>
    <row r="1" spans="1:18" x14ac:dyDescent="0.25">
      <c r="A1" s="378" t="s">
        <v>171</v>
      </c>
      <c r="B1" s="378" t="s">
        <v>172</v>
      </c>
      <c r="C1" s="378" t="s">
        <v>173</v>
      </c>
      <c r="D1" s="377" t="s">
        <v>77</v>
      </c>
      <c r="E1" s="379" t="s">
        <v>82</v>
      </c>
      <c r="F1" s="377" t="s">
        <v>83</v>
      </c>
      <c r="G1" s="377" t="s">
        <v>78</v>
      </c>
      <c r="H1" s="377" t="s">
        <v>79</v>
      </c>
      <c r="I1" s="377" t="s">
        <v>174</v>
      </c>
      <c r="J1" s="377" t="s">
        <v>175</v>
      </c>
      <c r="K1" s="377"/>
      <c r="L1" s="377"/>
      <c r="M1" s="377" t="s">
        <v>176</v>
      </c>
      <c r="N1" s="377"/>
      <c r="O1" s="377"/>
      <c r="P1" s="377"/>
      <c r="Q1" s="377"/>
      <c r="R1" s="377"/>
    </row>
    <row r="2" spans="1:18" x14ac:dyDescent="0.25">
      <c r="A2" s="378"/>
      <c r="B2" s="378"/>
      <c r="C2" s="378"/>
      <c r="D2" s="377"/>
      <c r="E2" s="379"/>
      <c r="F2" s="377"/>
      <c r="G2" s="377"/>
      <c r="H2" s="377"/>
      <c r="I2" s="377"/>
      <c r="J2" s="377" t="s">
        <v>177</v>
      </c>
      <c r="K2" s="377"/>
      <c r="L2" s="377"/>
      <c r="M2" s="377" t="s">
        <v>177</v>
      </c>
      <c r="N2" s="377"/>
      <c r="O2" s="377"/>
      <c r="P2" s="377"/>
      <c r="Q2" s="377"/>
      <c r="R2" s="377"/>
    </row>
    <row r="3" spans="1:18" x14ac:dyDescent="0.25">
      <c r="A3" s="378"/>
      <c r="B3" s="378"/>
      <c r="C3" s="378"/>
      <c r="D3" s="377"/>
      <c r="E3" s="379"/>
      <c r="F3" s="377"/>
      <c r="G3" s="377"/>
      <c r="H3" s="377"/>
      <c r="I3" s="377"/>
      <c r="J3" s="175">
        <v>4420</v>
      </c>
      <c r="K3" s="175">
        <v>4300</v>
      </c>
      <c r="L3" s="176">
        <v>4430</v>
      </c>
      <c r="M3" s="175">
        <v>4428</v>
      </c>
      <c r="N3" s="175">
        <v>4429</v>
      </c>
      <c r="O3" s="175">
        <v>4308</v>
      </c>
      <c r="P3" s="175">
        <v>4309</v>
      </c>
      <c r="Q3" s="176">
        <v>4438</v>
      </c>
      <c r="R3" s="176">
        <v>4439</v>
      </c>
    </row>
    <row r="4" spans="1:18" x14ac:dyDescent="0.25">
      <c r="A4" s="368" t="s">
        <v>110</v>
      </c>
      <c r="B4" s="369"/>
      <c r="C4" s="369"/>
      <c r="D4" s="369"/>
      <c r="E4" s="369"/>
      <c r="F4" s="369"/>
      <c r="G4" s="369"/>
      <c r="H4" s="369"/>
      <c r="I4" s="369"/>
      <c r="J4" s="369"/>
      <c r="K4" s="369"/>
      <c r="L4" s="369"/>
      <c r="M4" s="369"/>
      <c r="N4" s="369"/>
      <c r="O4" s="369"/>
      <c r="P4" s="369"/>
      <c r="Q4" s="369"/>
      <c r="R4" s="370"/>
    </row>
    <row r="5" spans="1:18" ht="25.5" x14ac:dyDescent="0.25">
      <c r="A5" s="371" t="s">
        <v>178</v>
      </c>
      <c r="B5" s="375">
        <v>44446</v>
      </c>
      <c r="C5" s="376">
        <f>SUM(I5:I15)</f>
        <v>3377.1899999999996</v>
      </c>
      <c r="D5" s="177" t="s">
        <v>97</v>
      </c>
      <c r="E5" s="178" t="s">
        <v>96</v>
      </c>
      <c r="F5" s="179">
        <v>44455</v>
      </c>
      <c r="G5" s="180">
        <v>196.5</v>
      </c>
      <c r="H5" s="181" t="s">
        <v>179</v>
      </c>
      <c r="I5" s="182">
        <v>1092.93</v>
      </c>
      <c r="J5" s="183">
        <v>1092.93</v>
      </c>
      <c r="K5" s="184"/>
      <c r="L5" s="185"/>
      <c r="M5" s="183">
        <v>928.9905</v>
      </c>
      <c r="N5" s="183">
        <v>163.93950000000007</v>
      </c>
      <c r="O5" s="184"/>
      <c r="P5" s="184"/>
      <c r="Q5" s="177"/>
      <c r="R5" s="177"/>
    </row>
    <row r="6" spans="1:18" ht="25.5" x14ac:dyDescent="0.25">
      <c r="A6" s="371"/>
      <c r="B6" s="375"/>
      <c r="C6" s="376"/>
      <c r="D6" s="177" t="s">
        <v>94</v>
      </c>
      <c r="E6" s="178">
        <v>94100</v>
      </c>
      <c r="F6" s="179">
        <v>44455</v>
      </c>
      <c r="G6" s="180">
        <v>4</v>
      </c>
      <c r="H6" s="181" t="s">
        <v>179</v>
      </c>
      <c r="I6" s="182">
        <v>22.25</v>
      </c>
      <c r="J6" s="183">
        <v>22.25</v>
      </c>
      <c r="K6" s="184"/>
      <c r="L6" s="185"/>
      <c r="M6" s="183">
        <v>18.912499999999998</v>
      </c>
      <c r="N6" s="183">
        <v>3.3375000000000021</v>
      </c>
      <c r="O6" s="184"/>
      <c r="P6" s="184"/>
      <c r="Q6" s="177"/>
      <c r="R6" s="177"/>
    </row>
    <row r="7" spans="1:18" ht="38.25" x14ac:dyDescent="0.25">
      <c r="A7" s="371"/>
      <c r="B7" s="375"/>
      <c r="C7" s="376"/>
      <c r="D7" s="177" t="s">
        <v>103</v>
      </c>
      <c r="E7" s="178">
        <v>159918</v>
      </c>
      <c r="F7" s="179">
        <v>44453</v>
      </c>
      <c r="G7" s="180">
        <v>150</v>
      </c>
      <c r="H7" s="181" t="s">
        <v>179</v>
      </c>
      <c r="I7" s="182">
        <v>834.3</v>
      </c>
      <c r="J7" s="183">
        <v>834.3</v>
      </c>
      <c r="K7" s="184"/>
      <c r="L7" s="185"/>
      <c r="M7" s="183">
        <v>709.15499999999997</v>
      </c>
      <c r="N7" s="183">
        <v>125.14499999999998</v>
      </c>
      <c r="O7" s="184"/>
      <c r="P7" s="184"/>
      <c r="Q7" s="177"/>
      <c r="R7" s="177"/>
    </row>
    <row r="8" spans="1:18" ht="51" x14ac:dyDescent="0.25">
      <c r="A8" s="371"/>
      <c r="B8" s="375"/>
      <c r="C8" s="376"/>
      <c r="D8" s="177" t="s">
        <v>95</v>
      </c>
      <c r="E8" s="178" t="s">
        <v>128</v>
      </c>
      <c r="F8" s="179">
        <v>44445</v>
      </c>
      <c r="G8" s="180">
        <v>70.66</v>
      </c>
      <c r="H8" s="181" t="s">
        <v>179</v>
      </c>
      <c r="I8" s="182">
        <v>393.01</v>
      </c>
      <c r="J8" s="183">
        <v>393.01</v>
      </c>
      <c r="K8" s="184"/>
      <c r="L8" s="185"/>
      <c r="M8" s="183">
        <v>334.05849999999998</v>
      </c>
      <c r="N8" s="183">
        <v>58.95150000000001</v>
      </c>
      <c r="O8" s="184"/>
      <c r="P8" s="184"/>
      <c r="Q8" s="177"/>
      <c r="R8" s="177"/>
    </row>
    <row r="9" spans="1:18" ht="25.5" x14ac:dyDescent="0.25">
      <c r="A9" s="371"/>
      <c r="B9" s="375"/>
      <c r="C9" s="376"/>
      <c r="D9" s="177" t="s">
        <v>87</v>
      </c>
      <c r="E9" s="178">
        <v>620785004091</v>
      </c>
      <c r="F9" s="179">
        <v>44452</v>
      </c>
      <c r="G9" s="180">
        <v>43.75</v>
      </c>
      <c r="H9" s="186" t="s">
        <v>84</v>
      </c>
      <c r="I9" s="183">
        <v>43.75</v>
      </c>
      <c r="J9" s="183">
        <v>43.75</v>
      </c>
      <c r="K9" s="184"/>
      <c r="L9" s="185"/>
      <c r="M9" s="183">
        <v>37.1875</v>
      </c>
      <c r="N9" s="183">
        <v>6.5625</v>
      </c>
      <c r="O9" s="184"/>
      <c r="P9" s="184"/>
      <c r="Q9" s="177"/>
      <c r="R9" s="177"/>
    </row>
    <row r="10" spans="1:18" ht="25.5" x14ac:dyDescent="0.25">
      <c r="A10" s="371"/>
      <c r="B10" s="375"/>
      <c r="C10" s="376"/>
      <c r="D10" s="177" t="s">
        <v>91</v>
      </c>
      <c r="E10" s="178">
        <v>101320211722073</v>
      </c>
      <c r="F10" s="179">
        <v>44456</v>
      </c>
      <c r="G10" s="180">
        <v>12</v>
      </c>
      <c r="H10" s="186" t="s">
        <v>80</v>
      </c>
      <c r="I10" s="183">
        <v>12</v>
      </c>
      <c r="J10" s="183">
        <v>12</v>
      </c>
      <c r="K10" s="184"/>
      <c r="L10" s="185"/>
      <c r="M10" s="183">
        <v>10.199999999999999</v>
      </c>
      <c r="N10" s="183">
        <v>1.8000000000000007</v>
      </c>
      <c r="O10" s="184"/>
      <c r="P10" s="184"/>
      <c r="Q10" s="177"/>
      <c r="R10" s="177"/>
    </row>
    <row r="11" spans="1:18" ht="25.5" x14ac:dyDescent="0.25">
      <c r="A11" s="371"/>
      <c r="B11" s="375"/>
      <c r="C11" s="376"/>
      <c r="D11" s="177" t="s">
        <v>90</v>
      </c>
      <c r="E11" s="178" t="s">
        <v>180</v>
      </c>
      <c r="F11" s="179">
        <v>44456</v>
      </c>
      <c r="G11" s="180">
        <v>30</v>
      </c>
      <c r="H11" s="186" t="s">
        <v>80</v>
      </c>
      <c r="I11" s="183">
        <v>30</v>
      </c>
      <c r="J11" s="183">
        <v>30</v>
      </c>
      <c r="K11" s="184"/>
      <c r="L11" s="185"/>
      <c r="M11" s="183">
        <v>25.5</v>
      </c>
      <c r="N11" s="183">
        <v>4.5</v>
      </c>
      <c r="O11" s="184"/>
      <c r="P11" s="184"/>
      <c r="Q11" s="177"/>
      <c r="R11" s="177"/>
    </row>
    <row r="12" spans="1:18" ht="25.5" x14ac:dyDescent="0.25">
      <c r="A12" s="371"/>
      <c r="B12" s="375"/>
      <c r="C12" s="376"/>
      <c r="D12" s="177" t="s">
        <v>106</v>
      </c>
      <c r="E12" s="178" t="s">
        <v>107</v>
      </c>
      <c r="F12" s="179">
        <v>44460</v>
      </c>
      <c r="G12" s="180">
        <v>130</v>
      </c>
      <c r="H12" s="186" t="s">
        <v>80</v>
      </c>
      <c r="I12" s="183">
        <v>130</v>
      </c>
      <c r="J12" s="183">
        <v>130</v>
      </c>
      <c r="K12" s="184"/>
      <c r="L12" s="185"/>
      <c r="M12" s="183">
        <v>110.5</v>
      </c>
      <c r="N12" s="183">
        <v>19.5</v>
      </c>
      <c r="O12" s="184"/>
      <c r="P12" s="184"/>
      <c r="Q12" s="177"/>
      <c r="R12" s="177"/>
    </row>
    <row r="13" spans="1:18" ht="25.5" x14ac:dyDescent="0.25">
      <c r="A13" s="371"/>
      <c r="B13" s="375"/>
      <c r="C13" s="376"/>
      <c r="D13" s="177" t="s">
        <v>100</v>
      </c>
      <c r="E13" s="178" t="s">
        <v>101</v>
      </c>
      <c r="F13" s="179">
        <v>44452</v>
      </c>
      <c r="G13" s="180">
        <v>50</v>
      </c>
      <c r="H13" s="186" t="s">
        <v>80</v>
      </c>
      <c r="I13" s="183">
        <v>50</v>
      </c>
      <c r="J13" s="183">
        <v>50</v>
      </c>
      <c r="K13" s="184"/>
      <c r="L13" s="185"/>
      <c r="M13" s="183">
        <v>42.5</v>
      </c>
      <c r="N13" s="183">
        <v>7.5</v>
      </c>
      <c r="O13" s="184"/>
      <c r="P13" s="184"/>
      <c r="Q13" s="177"/>
      <c r="R13" s="177"/>
    </row>
    <row r="14" spans="1:18" x14ac:dyDescent="0.25">
      <c r="A14" s="371"/>
      <c r="B14" s="375"/>
      <c r="C14" s="376"/>
      <c r="D14" s="177" t="s">
        <v>181</v>
      </c>
      <c r="E14" s="178"/>
      <c r="F14" s="179"/>
      <c r="G14" s="180">
        <v>124.25</v>
      </c>
      <c r="H14" s="181" t="s">
        <v>179</v>
      </c>
      <c r="I14" s="182">
        <v>691.08</v>
      </c>
      <c r="J14" s="183">
        <v>691.08</v>
      </c>
      <c r="K14" s="184"/>
      <c r="L14" s="185"/>
      <c r="M14" s="183">
        <v>587.41800000000001</v>
      </c>
      <c r="N14" s="183">
        <v>103.66200000000003</v>
      </c>
      <c r="O14" s="184"/>
      <c r="P14" s="184"/>
      <c r="Q14" s="177"/>
      <c r="R14" s="177"/>
    </row>
    <row r="15" spans="1:18" x14ac:dyDescent="0.25">
      <c r="A15" s="371"/>
      <c r="B15" s="375"/>
      <c r="C15" s="376"/>
      <c r="D15" s="177" t="s">
        <v>182</v>
      </c>
      <c r="E15" s="178"/>
      <c r="F15" s="179"/>
      <c r="G15" s="180">
        <v>14</v>
      </c>
      <c r="H15" s="181" t="s">
        <v>179</v>
      </c>
      <c r="I15" s="182">
        <v>77.87</v>
      </c>
      <c r="J15" s="183">
        <v>77.87</v>
      </c>
      <c r="K15" s="184"/>
      <c r="L15" s="185"/>
      <c r="M15" s="183">
        <v>66.189499999999995</v>
      </c>
      <c r="N15" s="183">
        <v>11.680500000000009</v>
      </c>
      <c r="O15" s="184"/>
      <c r="P15" s="184"/>
      <c r="Q15" s="177"/>
      <c r="R15" s="177"/>
    </row>
    <row r="16" spans="1:18" ht="25.5" x14ac:dyDescent="0.25">
      <c r="A16" s="371" t="s">
        <v>183</v>
      </c>
      <c r="B16" s="375">
        <v>44446</v>
      </c>
      <c r="C16" s="376">
        <f>SUM(I16:I24)</f>
        <v>2116.5099999999998</v>
      </c>
      <c r="D16" s="177" t="s">
        <v>93</v>
      </c>
      <c r="E16" s="178">
        <v>94099</v>
      </c>
      <c r="F16" s="179">
        <v>44455</v>
      </c>
      <c r="G16" s="180">
        <v>4</v>
      </c>
      <c r="H16" s="187" t="s">
        <v>179</v>
      </c>
      <c r="I16" s="188">
        <v>22.25</v>
      </c>
      <c r="J16" s="180">
        <v>22.25</v>
      </c>
      <c r="K16" s="184"/>
      <c r="L16" s="185"/>
      <c r="M16" s="183">
        <v>18.912499999999998</v>
      </c>
      <c r="N16" s="183">
        <v>3.3375000000000021</v>
      </c>
      <c r="O16" s="184"/>
      <c r="P16" s="184"/>
      <c r="Q16" s="177"/>
      <c r="R16" s="177"/>
    </row>
    <row r="17" spans="1:18" ht="25.5" x14ac:dyDescent="0.25">
      <c r="A17" s="371"/>
      <c r="B17" s="375"/>
      <c r="C17" s="376"/>
      <c r="D17" s="177" t="s">
        <v>92</v>
      </c>
      <c r="E17" s="178">
        <v>101320211722074</v>
      </c>
      <c r="F17" s="179">
        <v>44456</v>
      </c>
      <c r="G17" s="180">
        <v>12</v>
      </c>
      <c r="H17" s="189" t="s">
        <v>80</v>
      </c>
      <c r="I17" s="188">
        <v>12</v>
      </c>
      <c r="J17" s="180">
        <v>12</v>
      </c>
      <c r="K17" s="184"/>
      <c r="L17" s="185"/>
      <c r="M17" s="183">
        <v>10.199999999999999</v>
      </c>
      <c r="N17" s="183">
        <v>1.8000000000000007</v>
      </c>
      <c r="O17" s="184"/>
      <c r="P17" s="184"/>
      <c r="Q17" s="177"/>
      <c r="R17" s="177"/>
    </row>
    <row r="18" spans="1:18" ht="25.5" x14ac:dyDescent="0.25">
      <c r="A18" s="371"/>
      <c r="B18" s="375"/>
      <c r="C18" s="376"/>
      <c r="D18" s="177" t="s">
        <v>99</v>
      </c>
      <c r="E18" s="178" t="s">
        <v>98</v>
      </c>
      <c r="F18" s="179">
        <v>44455</v>
      </c>
      <c r="G18" s="180">
        <v>190.5</v>
      </c>
      <c r="H18" s="187" t="s">
        <v>179</v>
      </c>
      <c r="I18" s="188">
        <v>1059.56</v>
      </c>
      <c r="J18" s="180">
        <v>1059.56</v>
      </c>
      <c r="K18" s="184"/>
      <c r="L18" s="185"/>
      <c r="M18" s="183">
        <v>900.62599999999998</v>
      </c>
      <c r="N18" s="183">
        <v>158.93399999999997</v>
      </c>
      <c r="O18" s="184"/>
      <c r="P18" s="184"/>
      <c r="Q18" s="177"/>
      <c r="R18" s="177"/>
    </row>
    <row r="19" spans="1:18" ht="25.5" x14ac:dyDescent="0.25">
      <c r="A19" s="371"/>
      <c r="B19" s="375"/>
      <c r="C19" s="376"/>
      <c r="D19" s="177" t="s">
        <v>86</v>
      </c>
      <c r="E19" s="190" t="s">
        <v>85</v>
      </c>
      <c r="F19" s="179">
        <v>44452</v>
      </c>
      <c r="G19" s="180">
        <v>43.75</v>
      </c>
      <c r="H19" s="189" t="s">
        <v>80</v>
      </c>
      <c r="I19" s="188">
        <v>43.75</v>
      </c>
      <c r="J19" s="180">
        <v>43.75</v>
      </c>
      <c r="K19" s="184"/>
      <c r="L19" s="185"/>
      <c r="M19" s="183">
        <v>37.1875</v>
      </c>
      <c r="N19" s="183">
        <v>6.5625</v>
      </c>
      <c r="O19" s="184"/>
      <c r="P19" s="184"/>
      <c r="Q19" s="177"/>
      <c r="R19" s="177"/>
    </row>
    <row r="20" spans="1:18" ht="25.5" x14ac:dyDescent="0.25">
      <c r="A20" s="371"/>
      <c r="B20" s="375"/>
      <c r="C20" s="376"/>
      <c r="D20" s="177" t="s">
        <v>89</v>
      </c>
      <c r="E20" s="178" t="s">
        <v>88</v>
      </c>
      <c r="F20" s="179">
        <v>44456</v>
      </c>
      <c r="G20" s="180">
        <v>30</v>
      </c>
      <c r="H20" s="189" t="s">
        <v>80</v>
      </c>
      <c r="I20" s="188">
        <v>30</v>
      </c>
      <c r="J20" s="180">
        <v>30</v>
      </c>
      <c r="K20" s="184"/>
      <c r="L20" s="185"/>
      <c r="M20" s="183">
        <v>25.5</v>
      </c>
      <c r="N20" s="183">
        <v>4.5</v>
      </c>
      <c r="O20" s="184"/>
      <c r="P20" s="184"/>
      <c r="Q20" s="177"/>
      <c r="R20" s="177"/>
    </row>
    <row r="21" spans="1:18" ht="25.5" x14ac:dyDescent="0.25">
      <c r="A21" s="371"/>
      <c r="B21" s="375"/>
      <c r="C21" s="376"/>
      <c r="D21" s="177" t="s">
        <v>104</v>
      </c>
      <c r="E21" s="178" t="s">
        <v>105</v>
      </c>
      <c r="F21" s="179">
        <v>44460</v>
      </c>
      <c r="G21" s="180">
        <v>130</v>
      </c>
      <c r="H21" s="189" t="s">
        <v>80</v>
      </c>
      <c r="I21" s="180">
        <v>130</v>
      </c>
      <c r="J21" s="180">
        <v>130</v>
      </c>
      <c r="K21" s="191"/>
      <c r="L21" s="192"/>
      <c r="M21" s="183">
        <v>110.5</v>
      </c>
      <c r="N21" s="183">
        <v>19.5</v>
      </c>
      <c r="O21" s="191"/>
      <c r="P21" s="191"/>
      <c r="Q21" s="193"/>
      <c r="R21" s="193"/>
    </row>
    <row r="22" spans="1:18" ht="25.5" x14ac:dyDescent="0.25">
      <c r="A22" s="371"/>
      <c r="B22" s="375"/>
      <c r="C22" s="376"/>
      <c r="D22" s="177" t="s">
        <v>100</v>
      </c>
      <c r="E22" s="178" t="s">
        <v>102</v>
      </c>
      <c r="F22" s="179">
        <v>44452</v>
      </c>
      <c r="G22" s="180">
        <v>50</v>
      </c>
      <c r="H22" s="189" t="s">
        <v>80</v>
      </c>
      <c r="I22" s="180">
        <v>50</v>
      </c>
      <c r="J22" s="180">
        <v>50</v>
      </c>
      <c r="K22" s="191"/>
      <c r="L22" s="192"/>
      <c r="M22" s="183">
        <v>42.5</v>
      </c>
      <c r="N22" s="183">
        <v>7.5</v>
      </c>
      <c r="O22" s="191"/>
      <c r="P22" s="191"/>
      <c r="Q22" s="193"/>
      <c r="R22" s="193"/>
    </row>
    <row r="23" spans="1:18" x14ac:dyDescent="0.25">
      <c r="A23" s="371"/>
      <c r="B23" s="375"/>
      <c r="C23" s="376"/>
      <c r="D23" s="177" t="s">
        <v>181</v>
      </c>
      <c r="E23" s="178"/>
      <c r="F23" s="179"/>
      <c r="G23" s="180">
        <v>124.25</v>
      </c>
      <c r="H23" s="187" t="s">
        <v>179</v>
      </c>
      <c r="I23" s="188">
        <v>691.08</v>
      </c>
      <c r="J23" s="180">
        <v>691.08</v>
      </c>
      <c r="K23" s="191"/>
      <c r="L23" s="192"/>
      <c r="M23" s="183">
        <v>587.41800000000001</v>
      </c>
      <c r="N23" s="183">
        <v>103.66200000000003</v>
      </c>
      <c r="O23" s="191"/>
      <c r="P23" s="191"/>
      <c r="Q23" s="193"/>
      <c r="R23" s="193"/>
    </row>
    <row r="24" spans="1:18" x14ac:dyDescent="0.25">
      <c r="A24" s="371"/>
      <c r="B24" s="375"/>
      <c r="C24" s="376"/>
      <c r="D24" s="177" t="s">
        <v>182</v>
      </c>
      <c r="E24" s="178"/>
      <c r="F24" s="179"/>
      <c r="G24" s="180">
        <v>14</v>
      </c>
      <c r="H24" s="187" t="s">
        <v>179</v>
      </c>
      <c r="I24" s="188">
        <v>77.87</v>
      </c>
      <c r="J24" s="180">
        <v>77.87</v>
      </c>
      <c r="K24" s="191"/>
      <c r="L24" s="192"/>
      <c r="M24" s="183">
        <v>66.189499999999995</v>
      </c>
      <c r="N24" s="183">
        <v>11.680500000000009</v>
      </c>
      <c r="O24" s="191"/>
      <c r="P24" s="191"/>
      <c r="Q24" s="193"/>
      <c r="R24" s="193"/>
    </row>
    <row r="25" spans="1:18" ht="51" x14ac:dyDescent="0.25">
      <c r="A25" s="194" t="s">
        <v>184</v>
      </c>
      <c r="B25" s="179">
        <v>44459</v>
      </c>
      <c r="C25" s="195">
        <v>942.98</v>
      </c>
      <c r="D25" s="177" t="s">
        <v>109</v>
      </c>
      <c r="E25" s="178" t="s">
        <v>108</v>
      </c>
      <c r="F25" s="179">
        <v>44459</v>
      </c>
      <c r="G25" s="184">
        <v>942.98</v>
      </c>
      <c r="H25" s="186" t="s">
        <v>80</v>
      </c>
      <c r="I25" s="191">
        <v>942.98</v>
      </c>
      <c r="J25" s="191"/>
      <c r="K25" s="191">
        <v>942.98</v>
      </c>
      <c r="L25" s="192"/>
      <c r="M25" s="191"/>
      <c r="N25" s="191"/>
      <c r="O25" s="183">
        <v>801.53300000000002</v>
      </c>
      <c r="P25" s="183">
        <v>141.447</v>
      </c>
      <c r="Q25" s="193"/>
      <c r="R25" s="193"/>
    </row>
    <row r="26" spans="1:18" x14ac:dyDescent="0.25">
      <c r="A26" s="368" t="s">
        <v>81</v>
      </c>
      <c r="B26" s="369"/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69"/>
      <c r="P26" s="369"/>
      <c r="Q26" s="369"/>
      <c r="R26" s="370"/>
    </row>
    <row r="27" spans="1:18" ht="38.25" x14ac:dyDescent="0.25">
      <c r="A27" s="371" t="s">
        <v>185</v>
      </c>
      <c r="B27" s="372">
        <v>44516</v>
      </c>
      <c r="C27" s="373">
        <f>SUM(I27:I31)</f>
        <v>1929.6600000000003</v>
      </c>
      <c r="D27" s="196" t="s">
        <v>124</v>
      </c>
      <c r="E27" s="197" t="s">
        <v>125</v>
      </c>
      <c r="F27" s="198">
        <v>44524</v>
      </c>
      <c r="G27" s="199">
        <v>680</v>
      </c>
      <c r="H27" s="200" t="s">
        <v>112</v>
      </c>
      <c r="I27" s="201">
        <v>440.56</v>
      </c>
      <c r="J27" s="202">
        <v>440.56</v>
      </c>
      <c r="K27" s="202"/>
      <c r="L27" s="202"/>
      <c r="M27" s="183">
        <v>374.476</v>
      </c>
      <c r="N27" s="183">
        <v>66.084000000000003</v>
      </c>
      <c r="O27" s="202"/>
      <c r="P27" s="202"/>
      <c r="Q27" s="193"/>
      <c r="R27" s="193"/>
    </row>
    <row r="28" spans="1:18" ht="38.25" x14ac:dyDescent="0.25">
      <c r="A28" s="371"/>
      <c r="B28" s="372"/>
      <c r="C28" s="374"/>
      <c r="D28" s="203" t="s">
        <v>119</v>
      </c>
      <c r="E28" s="204" t="s">
        <v>120</v>
      </c>
      <c r="F28" s="205">
        <v>44525</v>
      </c>
      <c r="G28" s="206">
        <v>981.15</v>
      </c>
      <c r="H28" s="207" t="s">
        <v>112</v>
      </c>
      <c r="I28" s="201">
        <v>635.66</v>
      </c>
      <c r="J28" s="202">
        <v>635.66</v>
      </c>
      <c r="K28" s="202"/>
      <c r="L28" s="202"/>
      <c r="M28" s="183">
        <v>540.31099999999992</v>
      </c>
      <c r="N28" s="183">
        <v>95.349000000000046</v>
      </c>
      <c r="O28" s="202"/>
      <c r="P28" s="202"/>
      <c r="Q28" s="193"/>
      <c r="R28" s="193"/>
    </row>
    <row r="29" spans="1:18" ht="38.25" x14ac:dyDescent="0.25">
      <c r="A29" s="371"/>
      <c r="B29" s="372"/>
      <c r="C29" s="374"/>
      <c r="D29" s="203" t="s">
        <v>117</v>
      </c>
      <c r="E29" s="204" t="s">
        <v>118</v>
      </c>
      <c r="F29" s="205">
        <v>44524</v>
      </c>
      <c r="G29" s="206">
        <v>400</v>
      </c>
      <c r="H29" s="207" t="s">
        <v>112</v>
      </c>
      <c r="I29" s="201">
        <v>259.16000000000003</v>
      </c>
      <c r="J29" s="202">
        <v>259.16000000000003</v>
      </c>
      <c r="K29" s="202"/>
      <c r="L29" s="202"/>
      <c r="M29" s="183">
        <v>220.286</v>
      </c>
      <c r="N29" s="183">
        <v>38.874000000000024</v>
      </c>
      <c r="O29" s="202"/>
      <c r="P29" s="202"/>
      <c r="Q29" s="193"/>
      <c r="R29" s="193"/>
    </row>
    <row r="30" spans="1:18" ht="38.25" x14ac:dyDescent="0.25">
      <c r="A30" s="371"/>
      <c r="B30" s="372"/>
      <c r="C30" s="374"/>
      <c r="D30" s="177" t="s">
        <v>111</v>
      </c>
      <c r="E30" s="178">
        <v>333056419474</v>
      </c>
      <c r="F30" s="179">
        <v>44525</v>
      </c>
      <c r="G30" s="208">
        <v>6</v>
      </c>
      <c r="H30" s="207" t="s">
        <v>112</v>
      </c>
      <c r="I30" s="201">
        <v>3.9</v>
      </c>
      <c r="J30" s="202">
        <v>3.9</v>
      </c>
      <c r="K30" s="202"/>
      <c r="L30" s="202"/>
      <c r="M30" s="183">
        <v>3.3149999999999999</v>
      </c>
      <c r="N30" s="183">
        <v>0.58499999999999996</v>
      </c>
      <c r="O30" s="202"/>
      <c r="P30" s="202"/>
      <c r="Q30" s="193"/>
      <c r="R30" s="193"/>
    </row>
    <row r="31" spans="1:18" x14ac:dyDescent="0.25">
      <c r="A31" s="371"/>
      <c r="B31" s="372"/>
      <c r="C31" s="374"/>
      <c r="D31" s="177" t="s">
        <v>181</v>
      </c>
      <c r="E31" s="209"/>
      <c r="F31" s="209"/>
      <c r="G31" s="202">
        <v>121.1</v>
      </c>
      <c r="H31" s="189" t="s">
        <v>186</v>
      </c>
      <c r="I31" s="201">
        <v>590.38</v>
      </c>
      <c r="J31" s="202">
        <v>590.38</v>
      </c>
      <c r="K31" s="202"/>
      <c r="L31" s="202"/>
      <c r="M31" s="183">
        <v>501.82299999999998</v>
      </c>
      <c r="N31" s="183">
        <v>88.557000000000016</v>
      </c>
      <c r="O31" s="202"/>
      <c r="P31" s="202"/>
      <c r="Q31" s="193"/>
      <c r="R31" s="193"/>
    </row>
    <row r="32" spans="1:18" ht="38.25" x14ac:dyDescent="0.25">
      <c r="A32" s="371" t="s">
        <v>185</v>
      </c>
      <c r="B32" s="372">
        <v>44516</v>
      </c>
      <c r="C32" s="373">
        <f>SUM(I32:I35)</f>
        <v>1294</v>
      </c>
      <c r="D32" s="196" t="s">
        <v>127</v>
      </c>
      <c r="E32" s="197" t="s">
        <v>126</v>
      </c>
      <c r="F32" s="198">
        <v>44524</v>
      </c>
      <c r="G32" s="199">
        <v>680</v>
      </c>
      <c r="H32" s="200" t="s">
        <v>112</v>
      </c>
      <c r="I32" s="201">
        <v>440.56</v>
      </c>
      <c r="J32" s="199">
        <v>440.56</v>
      </c>
      <c r="K32" s="202"/>
      <c r="L32" s="202"/>
      <c r="M32" s="183">
        <v>374.476</v>
      </c>
      <c r="N32" s="183">
        <v>66.084000000000003</v>
      </c>
      <c r="O32" s="202"/>
      <c r="P32" s="202"/>
      <c r="Q32" s="193"/>
      <c r="R32" s="193"/>
    </row>
    <row r="33" spans="1:18" ht="38.25" x14ac:dyDescent="0.25">
      <c r="A33" s="371"/>
      <c r="B33" s="372"/>
      <c r="C33" s="374"/>
      <c r="D33" s="203" t="s">
        <v>114</v>
      </c>
      <c r="E33" s="204" t="s">
        <v>115</v>
      </c>
      <c r="F33" s="205">
        <v>44524</v>
      </c>
      <c r="G33" s="206" t="s">
        <v>116</v>
      </c>
      <c r="H33" s="207" t="s">
        <v>112</v>
      </c>
      <c r="I33" s="201">
        <v>259.16000000000003</v>
      </c>
      <c r="J33" s="199">
        <v>259.16000000000003</v>
      </c>
      <c r="K33" s="202"/>
      <c r="L33" s="202"/>
      <c r="M33" s="183">
        <v>220.286</v>
      </c>
      <c r="N33" s="183">
        <v>38.874000000000024</v>
      </c>
      <c r="O33" s="202"/>
      <c r="P33" s="202"/>
      <c r="Q33" s="193"/>
      <c r="R33" s="193"/>
    </row>
    <row r="34" spans="1:18" ht="38.25" x14ac:dyDescent="0.25">
      <c r="A34" s="371"/>
      <c r="B34" s="372"/>
      <c r="C34" s="374"/>
      <c r="D34" s="203" t="s">
        <v>113</v>
      </c>
      <c r="E34" s="178">
        <v>333056419480</v>
      </c>
      <c r="F34" s="179">
        <v>44525</v>
      </c>
      <c r="G34" s="208">
        <v>6</v>
      </c>
      <c r="H34" s="207" t="s">
        <v>112</v>
      </c>
      <c r="I34" s="201">
        <v>3.9</v>
      </c>
      <c r="J34" s="199">
        <v>3.9</v>
      </c>
      <c r="K34" s="206"/>
      <c r="L34" s="206"/>
      <c r="M34" s="183">
        <v>3.3149999999999999</v>
      </c>
      <c r="N34" s="183">
        <v>0.58499999999999996</v>
      </c>
      <c r="O34" s="206"/>
      <c r="P34" s="206"/>
      <c r="Q34" s="193"/>
      <c r="R34" s="193"/>
    </row>
    <row r="35" spans="1:18" x14ac:dyDescent="0.25">
      <c r="A35" s="371"/>
      <c r="B35" s="372"/>
      <c r="C35" s="374"/>
      <c r="D35" s="177" t="s">
        <v>181</v>
      </c>
      <c r="E35" s="210"/>
      <c r="F35" s="211"/>
      <c r="G35" s="199">
        <v>121.1</v>
      </c>
      <c r="H35" s="211" t="s">
        <v>186</v>
      </c>
      <c r="I35" s="201">
        <v>590.38</v>
      </c>
      <c r="J35" s="199">
        <v>590.38</v>
      </c>
      <c r="K35" s="206"/>
      <c r="L35" s="206"/>
      <c r="M35" s="183">
        <v>501.82299999999998</v>
      </c>
      <c r="N35" s="183">
        <v>88.557000000000016</v>
      </c>
      <c r="O35" s="206"/>
      <c r="P35" s="206"/>
      <c r="Q35" s="193"/>
      <c r="R35" s="193"/>
    </row>
    <row r="36" spans="1:18" ht="38.25" x14ac:dyDescent="0.25">
      <c r="A36" s="194" t="s">
        <v>187</v>
      </c>
      <c r="B36" s="212">
        <v>44510</v>
      </c>
      <c r="C36" s="213">
        <v>2022.28</v>
      </c>
      <c r="D36" s="214" t="s">
        <v>122</v>
      </c>
      <c r="E36" s="215" t="s">
        <v>121</v>
      </c>
      <c r="F36" s="198">
        <v>44510</v>
      </c>
      <c r="G36" s="216">
        <v>2022.28</v>
      </c>
      <c r="H36" s="186" t="s">
        <v>80</v>
      </c>
      <c r="I36" s="199">
        <v>2022.28</v>
      </c>
      <c r="J36" s="199"/>
      <c r="K36" s="206">
        <v>2022.28</v>
      </c>
      <c r="L36" s="206"/>
      <c r="M36" s="199"/>
      <c r="N36" s="199"/>
      <c r="O36" s="183">
        <v>1718.9379999999999</v>
      </c>
      <c r="P36" s="183">
        <v>303.3420000000001</v>
      </c>
      <c r="Q36" s="193"/>
      <c r="R36" s="193"/>
    </row>
    <row r="37" spans="1:18" ht="38.25" x14ac:dyDescent="0.25">
      <c r="A37" s="203" t="s">
        <v>188</v>
      </c>
      <c r="B37" s="205">
        <v>44518</v>
      </c>
      <c r="C37" s="217">
        <v>40.799999999999997</v>
      </c>
      <c r="D37" s="214" t="s">
        <v>123</v>
      </c>
      <c r="E37" s="218">
        <v>1066369367</v>
      </c>
      <c r="F37" s="198">
        <v>44522</v>
      </c>
      <c r="G37" s="216">
        <v>40.799999999999997</v>
      </c>
      <c r="H37" s="186" t="s">
        <v>80</v>
      </c>
      <c r="I37" s="199">
        <v>40.799999999999997</v>
      </c>
      <c r="J37" s="199"/>
      <c r="K37" s="206"/>
      <c r="L37" s="206">
        <v>40.799999999999997</v>
      </c>
      <c r="M37" s="199"/>
      <c r="N37" s="199"/>
      <c r="O37" s="206"/>
      <c r="P37" s="206"/>
      <c r="Q37" s="183">
        <v>34.68</v>
      </c>
      <c r="R37" s="183">
        <v>6.1199999999999974</v>
      </c>
    </row>
    <row r="38" spans="1:18" x14ac:dyDescent="0.25">
      <c r="A38" s="367" t="s">
        <v>189</v>
      </c>
      <c r="B38" s="367"/>
      <c r="C38" s="367"/>
      <c r="D38" s="367"/>
      <c r="E38" s="367"/>
      <c r="F38" s="367"/>
      <c r="G38" s="367"/>
      <c r="H38" s="367"/>
      <c r="I38" s="195">
        <f>SUM(I5:I37)</f>
        <v>11723.419999999998</v>
      </c>
      <c r="J38" s="195">
        <f t="shared" ref="J38:R38" si="0">SUM(J5:J37)</f>
        <v>8717.3599999999988</v>
      </c>
      <c r="K38" s="195">
        <f t="shared" si="0"/>
        <v>2965.26</v>
      </c>
      <c r="L38" s="195">
        <f t="shared" si="0"/>
        <v>40.799999999999997</v>
      </c>
      <c r="M38" s="195">
        <f t="shared" si="0"/>
        <v>7409.7559999999985</v>
      </c>
      <c r="N38" s="195">
        <f t="shared" si="0"/>
        <v>1307.6040000000003</v>
      </c>
      <c r="O38" s="195">
        <f t="shared" si="0"/>
        <v>2520.471</v>
      </c>
      <c r="P38" s="195">
        <f t="shared" si="0"/>
        <v>444.7890000000001</v>
      </c>
      <c r="Q38" s="195">
        <f t="shared" si="0"/>
        <v>34.68</v>
      </c>
      <c r="R38" s="195">
        <f t="shared" si="0"/>
        <v>6.1199999999999974</v>
      </c>
    </row>
  </sheetData>
  <mergeCells count="28">
    <mergeCell ref="F1:F3"/>
    <mergeCell ref="A1:A3"/>
    <mergeCell ref="B1:B3"/>
    <mergeCell ref="C1:C3"/>
    <mergeCell ref="D1:D3"/>
    <mergeCell ref="E1:E3"/>
    <mergeCell ref="G1:G3"/>
    <mergeCell ref="H1:H3"/>
    <mergeCell ref="I1:I3"/>
    <mergeCell ref="J1:L1"/>
    <mergeCell ref="M1:R1"/>
    <mergeCell ref="J2:L2"/>
    <mergeCell ref="M2:R2"/>
    <mergeCell ref="A4:R4"/>
    <mergeCell ref="A5:A15"/>
    <mergeCell ref="B5:B15"/>
    <mergeCell ref="C5:C15"/>
    <mergeCell ref="A16:A24"/>
    <mergeCell ref="B16:B24"/>
    <mergeCell ref="C16:C24"/>
    <mergeCell ref="A38:H38"/>
    <mergeCell ref="A26:R26"/>
    <mergeCell ref="A27:A31"/>
    <mergeCell ref="B27:B31"/>
    <mergeCell ref="C27:C31"/>
    <mergeCell ref="A32:A35"/>
    <mergeCell ref="B32:B35"/>
    <mergeCell ref="C32:C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5"/>
  <sheetViews>
    <sheetView workbookViewId="0">
      <selection activeCell="F42" sqref="F42"/>
    </sheetView>
  </sheetViews>
  <sheetFormatPr defaultRowHeight="15" x14ac:dyDescent="0.25"/>
  <cols>
    <col min="1" max="1" width="9.5703125" style="219" bestFit="1" customWidth="1"/>
    <col min="2" max="2" width="15.140625" style="219" bestFit="1" customWidth="1"/>
    <col min="3" max="3" width="9.140625" style="219"/>
    <col min="4" max="4" width="13.85546875" style="219" bestFit="1" customWidth="1"/>
    <col min="5" max="5" width="9.140625" style="219"/>
    <col min="6" max="6" width="10.5703125" style="219" bestFit="1" customWidth="1"/>
    <col min="7" max="18" width="9.140625" style="219"/>
    <col min="19" max="21" width="9.140625" style="224"/>
    <col min="22" max="16384" width="9.140625" style="219"/>
  </cols>
  <sheetData>
    <row r="1" spans="1:15" s="219" customFormat="1" ht="12.75" x14ac:dyDescent="0.2">
      <c r="A1" s="378" t="s">
        <v>171</v>
      </c>
      <c r="B1" s="378" t="s">
        <v>172</v>
      </c>
      <c r="C1" s="378" t="s">
        <v>173</v>
      </c>
      <c r="D1" s="377" t="s">
        <v>77</v>
      </c>
      <c r="E1" s="379" t="s">
        <v>82</v>
      </c>
      <c r="F1" s="377" t="s">
        <v>83</v>
      </c>
      <c r="G1" s="377" t="s">
        <v>78</v>
      </c>
      <c r="H1" s="377" t="s">
        <v>79</v>
      </c>
      <c r="I1" s="377" t="s">
        <v>174</v>
      </c>
      <c r="J1" s="377" t="s">
        <v>176</v>
      </c>
      <c r="K1" s="377"/>
      <c r="L1" s="377"/>
      <c r="M1" s="377"/>
      <c r="N1" s="377"/>
      <c r="O1" s="377"/>
    </row>
    <row r="2" spans="1:15" s="219" customFormat="1" ht="12.75" x14ac:dyDescent="0.2">
      <c r="A2" s="378"/>
      <c r="B2" s="378"/>
      <c r="C2" s="378"/>
      <c r="D2" s="377"/>
      <c r="E2" s="379"/>
      <c r="F2" s="377"/>
      <c r="G2" s="377"/>
      <c r="H2" s="377"/>
      <c r="I2" s="377"/>
      <c r="J2" s="377" t="s">
        <v>177</v>
      </c>
      <c r="K2" s="377"/>
      <c r="L2" s="377"/>
      <c r="M2" s="377"/>
      <c r="N2" s="377"/>
      <c r="O2" s="377"/>
    </row>
    <row r="3" spans="1:15" s="219" customFormat="1" ht="12.75" x14ac:dyDescent="0.2">
      <c r="A3" s="378"/>
      <c r="B3" s="378"/>
      <c r="C3" s="378"/>
      <c r="D3" s="377"/>
      <c r="E3" s="379"/>
      <c r="F3" s="377"/>
      <c r="G3" s="377"/>
      <c r="H3" s="377"/>
      <c r="I3" s="377"/>
      <c r="J3" s="175">
        <v>4428</v>
      </c>
      <c r="K3" s="175">
        <v>4429</v>
      </c>
      <c r="L3" s="175">
        <v>4308</v>
      </c>
      <c r="M3" s="175">
        <v>4309</v>
      </c>
      <c r="N3" s="176">
        <v>4438</v>
      </c>
      <c r="O3" s="176">
        <v>4439</v>
      </c>
    </row>
    <row r="4" spans="1:15" s="219" customFormat="1" ht="12.75" x14ac:dyDescent="0.2">
      <c r="A4" s="368" t="s">
        <v>190</v>
      </c>
      <c r="B4" s="369"/>
      <c r="C4" s="369"/>
      <c r="D4" s="369"/>
      <c r="E4" s="369"/>
      <c r="F4" s="369"/>
      <c r="G4" s="369"/>
      <c r="H4" s="369"/>
      <c r="I4" s="369"/>
      <c r="J4" s="369"/>
      <c r="K4" s="369"/>
      <c r="L4" s="369"/>
      <c r="M4" s="369"/>
      <c r="N4" s="369"/>
      <c r="O4" s="370"/>
    </row>
    <row r="5" spans="1:15" s="219" customFormat="1" ht="25.5" x14ac:dyDescent="0.2">
      <c r="A5" s="194" t="s">
        <v>191</v>
      </c>
      <c r="B5" s="179">
        <v>44636</v>
      </c>
      <c r="C5" s="220">
        <v>1857</v>
      </c>
      <c r="D5" s="177" t="s">
        <v>192</v>
      </c>
      <c r="E5" s="178" t="s">
        <v>96</v>
      </c>
      <c r="F5" s="179">
        <v>44636</v>
      </c>
      <c r="G5" s="180" t="s">
        <v>166</v>
      </c>
      <c r="H5" s="181"/>
      <c r="I5" s="220">
        <v>1857</v>
      </c>
      <c r="J5" s="183"/>
      <c r="K5" s="183"/>
      <c r="L5" s="184">
        <v>1593.75</v>
      </c>
      <c r="M5" s="184">
        <v>281.25</v>
      </c>
      <c r="N5" s="177"/>
      <c r="O5" s="177"/>
    </row>
    <row r="6" spans="1:15" s="219" customFormat="1" ht="12.75" x14ac:dyDescent="0.2">
      <c r="A6" s="368" t="s">
        <v>193</v>
      </c>
      <c r="B6" s="369"/>
      <c r="C6" s="369"/>
      <c r="D6" s="369"/>
      <c r="E6" s="369"/>
      <c r="F6" s="369"/>
      <c r="G6" s="369"/>
      <c r="H6" s="369"/>
      <c r="I6" s="369"/>
      <c r="J6" s="369"/>
      <c r="K6" s="369"/>
      <c r="L6" s="369"/>
      <c r="M6" s="369"/>
      <c r="N6" s="369"/>
      <c r="O6" s="370"/>
    </row>
    <row r="7" spans="1:15" s="219" customFormat="1" ht="12.75" x14ac:dyDescent="0.2">
      <c r="A7" s="221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</row>
    <row r="8" spans="1:15" s="219" customFormat="1" ht="12.75" x14ac:dyDescent="0.2">
      <c r="A8" s="221"/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</row>
    <row r="9" spans="1:15" s="219" customFormat="1" ht="12.75" x14ac:dyDescent="0.2">
      <c r="A9" s="221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</row>
    <row r="10" spans="1:15" s="219" customFormat="1" ht="12.75" x14ac:dyDescent="0.2">
      <c r="A10" s="221"/>
      <c r="B10" s="221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</row>
    <row r="11" spans="1:15" s="219" customFormat="1" ht="12.75" x14ac:dyDescent="0.2">
      <c r="A11" s="221"/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</row>
    <row r="12" spans="1:15" s="219" customFormat="1" ht="12.75" x14ac:dyDescent="0.2">
      <c r="A12" s="221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</row>
    <row r="13" spans="1:15" s="219" customFormat="1" ht="12.75" x14ac:dyDescent="0.2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</row>
    <row r="14" spans="1:15" s="219" customFormat="1" ht="12.75" x14ac:dyDescent="0.2">
      <c r="A14" s="221"/>
      <c r="B14" s="221"/>
      <c r="C14" s="221"/>
      <c r="D14" s="221"/>
      <c r="E14" s="221"/>
      <c r="F14" s="221"/>
      <c r="G14" s="221"/>
      <c r="H14" s="221"/>
      <c r="I14" s="221"/>
      <c r="J14" s="221"/>
      <c r="K14" s="221"/>
      <c r="L14" s="221"/>
      <c r="M14" s="221"/>
      <c r="N14" s="221"/>
      <c r="O14" s="221"/>
    </row>
    <row r="15" spans="1:15" s="219" customFormat="1" ht="12.75" x14ac:dyDescent="0.2">
      <c r="A15" s="221"/>
      <c r="B15" s="221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</row>
    <row r="16" spans="1:15" s="219" customFormat="1" ht="12.75" x14ac:dyDescent="0.2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</row>
    <row r="17" spans="1:15" s="219" customFormat="1" ht="12.75" x14ac:dyDescent="0.2">
      <c r="A17" s="221"/>
      <c r="B17" s="221"/>
      <c r="C17" s="221"/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</row>
    <row r="18" spans="1:15" s="219" customFormat="1" ht="12.75" x14ac:dyDescent="0.2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1"/>
    </row>
    <row r="19" spans="1:15" s="219" customFormat="1" ht="12.75" x14ac:dyDescent="0.2">
      <c r="A19" s="221"/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</row>
    <row r="20" spans="1:15" s="219" customFormat="1" ht="12.75" x14ac:dyDescent="0.2">
      <c r="A20" s="221"/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</row>
    <row r="21" spans="1:15" s="219" customFormat="1" ht="12.75" x14ac:dyDescent="0.2">
      <c r="A21" s="221"/>
      <c r="B21" s="221"/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</row>
    <row r="22" spans="1:15" s="219" customFormat="1" ht="12.75" x14ac:dyDescent="0.2">
      <c r="A22" s="221"/>
      <c r="B22" s="221"/>
      <c r="C22" s="221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</row>
    <row r="23" spans="1:15" s="219" customFormat="1" ht="12.75" x14ac:dyDescent="0.2">
      <c r="A23" s="194"/>
      <c r="B23" s="194"/>
      <c r="C23" s="194"/>
      <c r="D23" s="194"/>
      <c r="E23" s="194"/>
      <c r="F23" s="194"/>
      <c r="G23" s="194"/>
      <c r="H23" s="194"/>
      <c r="I23" s="220"/>
      <c r="J23" s="183"/>
      <c r="K23" s="183"/>
      <c r="L23" s="184"/>
      <c r="M23" s="184"/>
      <c r="N23" s="177"/>
      <c r="O23" s="177"/>
    </row>
    <row r="24" spans="1:15" s="219" customFormat="1" ht="12.75" x14ac:dyDescent="0.2">
      <c r="A24" s="380" t="s">
        <v>189</v>
      </c>
      <c r="B24" s="381"/>
      <c r="C24" s="381"/>
      <c r="D24" s="381"/>
      <c r="E24" s="381"/>
      <c r="F24" s="381"/>
      <c r="G24" s="381"/>
      <c r="H24" s="381"/>
      <c r="I24" s="382"/>
      <c r="J24" s="222"/>
      <c r="K24" s="222"/>
      <c r="L24" s="223">
        <f>SUM(L5)</f>
        <v>1593.75</v>
      </c>
      <c r="M24" s="223">
        <f>SUM(M5)</f>
        <v>281.25</v>
      </c>
      <c r="N24" s="222"/>
      <c r="O24" s="222"/>
    </row>
    <row r="25" spans="1:15" s="219" customFormat="1" ht="12.75" x14ac:dyDescent="0.2"/>
    <row r="26" spans="1:15" s="219" customFormat="1" ht="12.75" x14ac:dyDescent="0.2"/>
    <row r="27" spans="1:15" s="219" customFormat="1" ht="12.75" x14ac:dyDescent="0.2"/>
    <row r="28" spans="1:15" s="219" customFormat="1" ht="12.75" x14ac:dyDescent="0.2"/>
    <row r="29" spans="1:15" s="219" customFormat="1" ht="12.75" x14ac:dyDescent="0.2"/>
    <row r="30" spans="1:15" s="219" customFormat="1" ht="12.75" x14ac:dyDescent="0.2"/>
    <row r="31" spans="1:15" s="219" customFormat="1" ht="12.75" x14ac:dyDescent="0.2"/>
    <row r="32" spans="1:15" s="219" customFormat="1" ht="12.75" x14ac:dyDescent="0.2"/>
    <row r="33" s="219" customFormat="1" ht="12.75" x14ac:dyDescent="0.2"/>
    <row r="34" s="219" customFormat="1" ht="12.75" x14ac:dyDescent="0.2"/>
    <row r="35" s="219" customFormat="1" ht="12.75" x14ac:dyDescent="0.2"/>
  </sheetData>
  <mergeCells count="14">
    <mergeCell ref="A6:O6"/>
    <mergeCell ref="A24:I24"/>
    <mergeCell ref="G1:G3"/>
    <mergeCell ref="H1:H3"/>
    <mergeCell ref="I1:I3"/>
    <mergeCell ref="J1:O1"/>
    <mergeCell ref="J2:O2"/>
    <mergeCell ref="A4:O4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TOTAL BUDGET</vt:lpstr>
      <vt:lpstr>PP1</vt:lpstr>
      <vt:lpstr>Zbiorczy</vt:lpstr>
      <vt:lpstr>Budżet </vt:lpstr>
      <vt:lpstr>Arkusz1</vt:lpstr>
      <vt:lpstr>Koszty I etap</vt:lpstr>
      <vt:lpstr>Koszty II etap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LAMBERT</dc:creator>
  <cp:lastModifiedBy>Jarosz Wojciech</cp:lastModifiedBy>
  <cp:lastPrinted>2022-05-24T08:01:30Z</cp:lastPrinted>
  <dcterms:created xsi:type="dcterms:W3CDTF">2017-03-28T12:10:03Z</dcterms:created>
  <dcterms:modified xsi:type="dcterms:W3CDTF">2022-09-27T05:45:03Z</dcterms:modified>
</cp:coreProperties>
</file>