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3\yand\Desktop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H5" i="2"/>
  <c r="D5" i="2"/>
  <c r="F52" i="1"/>
  <c r="F55" i="1" s="1"/>
  <c r="B2" i="2" l="1"/>
  <c r="D2" i="2" s="1"/>
  <c r="D7" i="2" s="1"/>
  <c r="F57" i="1"/>
  <c r="F2" i="2" s="1"/>
  <c r="H2" i="2" s="1"/>
  <c r="H7" i="2" s="1"/>
  <c r="J2" i="2" l="1"/>
  <c r="L2" i="2" s="1"/>
  <c r="L7" i="2" s="1"/>
</calcChain>
</file>

<file path=xl/sharedStrings.xml><?xml version="1.0" encoding="utf-8"?>
<sst xmlns="http://schemas.openxmlformats.org/spreadsheetml/2006/main" count="237" uniqueCount="129">
  <si>
    <t>Part</t>
  </si>
  <si>
    <t>Value</t>
  </si>
  <si>
    <t>Device</t>
  </si>
  <si>
    <t>Package</t>
  </si>
  <si>
    <t>Description</t>
  </si>
  <si>
    <t>C1</t>
  </si>
  <si>
    <t>10nF</t>
  </si>
  <si>
    <t>C-EUC0805</t>
  </si>
  <si>
    <t>C0805</t>
  </si>
  <si>
    <t>C2</t>
  </si>
  <si>
    <t>.15uF</t>
  </si>
  <si>
    <t>C-EUC0402</t>
  </si>
  <si>
    <t>C0402</t>
  </si>
  <si>
    <t>C3</t>
  </si>
  <si>
    <t>1uF</t>
  </si>
  <si>
    <t>C4</t>
  </si>
  <si>
    <t>C5</t>
  </si>
  <si>
    <t>22pF</t>
  </si>
  <si>
    <t>C6</t>
  </si>
  <si>
    <t>C7</t>
  </si>
  <si>
    <t>.1uF</t>
  </si>
  <si>
    <t>C8</t>
  </si>
  <si>
    <t>C9</t>
  </si>
  <si>
    <t>C10</t>
  </si>
  <si>
    <t>33pF</t>
  </si>
  <si>
    <t>C11</t>
  </si>
  <si>
    <t>C12</t>
  </si>
  <si>
    <t>IC1</t>
  </si>
  <si>
    <t>MSGEQ7SOIC</t>
  </si>
  <si>
    <t>SOIC8</t>
  </si>
  <si>
    <t>J1</t>
  </si>
  <si>
    <t>POWER_JACKPTH</t>
  </si>
  <si>
    <t>POWER_JACK_PTH</t>
  </si>
  <si>
    <t>Power</t>
  </si>
  <si>
    <t>JP1</t>
  </si>
  <si>
    <t>SPI</t>
  </si>
  <si>
    <t>PINHD-2X3</t>
  </si>
  <si>
    <t>2X03</t>
  </si>
  <si>
    <t>JP2</t>
  </si>
  <si>
    <t>SERIAL</t>
  </si>
  <si>
    <t>PINHD-1X6</t>
  </si>
  <si>
    <t>1X06</t>
  </si>
  <si>
    <t>JP3</t>
  </si>
  <si>
    <t>LED_R</t>
  </si>
  <si>
    <t>PINHD-1X9</t>
  </si>
  <si>
    <t>1X09</t>
  </si>
  <si>
    <t>JP4</t>
  </si>
  <si>
    <t>LED_G</t>
  </si>
  <si>
    <t>JP5</t>
  </si>
  <si>
    <t>LED_B</t>
  </si>
  <si>
    <t>JP6</t>
  </si>
  <si>
    <t>LED_SUPPLY</t>
  </si>
  <si>
    <t>PINHD-1X3</t>
  </si>
  <si>
    <t>1X03</t>
  </si>
  <si>
    <t>Q1</t>
  </si>
  <si>
    <t>16MHz</t>
  </si>
  <si>
    <t>CRYSTALHC49UP</t>
  </si>
  <si>
    <t>HC49UP</t>
  </si>
  <si>
    <t>CRYSTAL</t>
  </si>
  <si>
    <t>Q2</t>
  </si>
  <si>
    <t>IRF9530</t>
  </si>
  <si>
    <t>TO220BV</t>
  </si>
  <si>
    <t>Q3</t>
  </si>
  <si>
    <t>Q4</t>
  </si>
  <si>
    <t>R1</t>
  </si>
  <si>
    <t>22k</t>
  </si>
  <si>
    <t>R-US_R0805</t>
  </si>
  <si>
    <t>R0805</t>
  </si>
  <si>
    <t>R2</t>
  </si>
  <si>
    <t>R3</t>
  </si>
  <si>
    <t>200k</t>
  </si>
  <si>
    <t>R4</t>
  </si>
  <si>
    <t>4.7k</t>
  </si>
  <si>
    <t>R5</t>
  </si>
  <si>
    <t>1k</t>
  </si>
  <si>
    <t>R6</t>
  </si>
  <si>
    <t>1.9k</t>
  </si>
  <si>
    <t>R-US_R0402</t>
  </si>
  <si>
    <t>R0402</t>
  </si>
  <si>
    <t>R7</t>
  </si>
  <si>
    <t>R8</t>
  </si>
  <si>
    <t>R9</t>
  </si>
  <si>
    <t>R-US_R1210</t>
  </si>
  <si>
    <t>R1210</t>
  </si>
  <si>
    <t>R10</t>
  </si>
  <si>
    <t>R11</t>
  </si>
  <si>
    <t>R12</t>
  </si>
  <si>
    <t>R13</t>
  </si>
  <si>
    <t>R14</t>
  </si>
  <si>
    <t>U1</t>
  </si>
  <si>
    <t>ATMEGA328P-AU</t>
  </si>
  <si>
    <t>U2</t>
  </si>
  <si>
    <t>TLC5940-RHB</t>
  </si>
  <si>
    <t>QFN-32</t>
  </si>
  <si>
    <t>U3</t>
  </si>
  <si>
    <t>X1</t>
  </si>
  <si>
    <t>1503_02</t>
  </si>
  <si>
    <t>Pin Header</t>
  </si>
  <si>
    <t>7-band Graphic equalizer</t>
  </si>
  <si>
    <t>Capacitor</t>
  </si>
  <si>
    <t>Resistor</t>
  </si>
  <si>
    <t>8-bit Microcontroller</t>
  </si>
  <si>
    <t>P-Channel Power MOSFET</t>
  </si>
  <si>
    <t>16-channel LED Driver</t>
  </si>
  <si>
    <t>3.5mm Jack</t>
  </si>
  <si>
    <t>Cost @ 500 units</t>
  </si>
  <si>
    <t>QFP80P-32N</t>
  </si>
  <si>
    <t>Components</t>
  </si>
  <si>
    <t>Additional Parts</t>
  </si>
  <si>
    <t>PCB</t>
  </si>
  <si>
    <t>RGB LEDs</t>
  </si>
  <si>
    <t>Qty:27</t>
  </si>
  <si>
    <t>DC Power Supply</t>
  </si>
  <si>
    <t>Additional Wire</t>
  </si>
  <si>
    <t>Qty:15 in</t>
  </si>
  <si>
    <t>Case - Acrylic</t>
  </si>
  <si>
    <t>Case - Plastic</t>
  </si>
  <si>
    <t>Total:</t>
  </si>
  <si>
    <t>Not in Final Design</t>
  </si>
  <si>
    <t>Estimate @ 10000 Units:</t>
  </si>
  <si>
    <t>Production Cost</t>
  </si>
  <si>
    <t>x 500 =</t>
  </si>
  <si>
    <t>Setup/Labor</t>
  </si>
  <si>
    <t>Gross</t>
  </si>
  <si>
    <t>Net</t>
  </si>
  <si>
    <t>x10000</t>
  </si>
  <si>
    <t>10000 @ $30</t>
  </si>
  <si>
    <t>10000 @ $45</t>
  </si>
  <si>
    <t>500 @ $45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</si>
</sst>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7"/>
  <sheetViews>
    <sheetView topLeftCell="A16" zoomScale="70" zoomScaleNormal="70" workbookViewId="0">
      <selection activeCell="I34" sqref="I34"/>
    </sheetView>
  </sheetViews>
  <sheetFormatPr defaultRowHeight="15" x14ac:dyDescent="0.25"/>
  <cols>
    <col min="1" max="1" width="17" bestFit="1" customWidth="1"/>
    <col min="2" max="2" width="16.42578125" bestFit="1" customWidth="1"/>
    <col min="3" max="3" width="18.5703125" customWidth="1"/>
    <col min="4" max="4" width="17.5703125" bestFit="1" customWidth="1"/>
    <col min="5" max="5" width="24.140625" customWidth="1"/>
    <col min="6" max="6" width="14.42578125" customWidth="1"/>
    <col min="7" max="7" width="18.5703125" customWidth="1"/>
  </cols>
  <sheetData>
    <row r="1" spans="1:6" s="2" customFormat="1" ht="2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105</v>
      </c>
    </row>
    <row r="2" spans="1:6" s="2" customFormat="1" ht="21" x14ac:dyDescent="0.35">
      <c r="A2" s="4" t="s">
        <v>107</v>
      </c>
    </row>
    <row r="3" spans="1:6" x14ac:dyDescent="0.25">
      <c r="A3" t="s">
        <v>5</v>
      </c>
      <c r="B3" t="s">
        <v>6</v>
      </c>
      <c r="C3" t="s">
        <v>7</v>
      </c>
      <c r="D3" t="s">
        <v>8</v>
      </c>
      <c r="E3" t="s">
        <v>99</v>
      </c>
      <c r="F3">
        <v>9.9000000000000008E-3</v>
      </c>
    </row>
    <row r="4" spans="1:6" x14ac:dyDescent="0.25">
      <c r="A4" t="s">
        <v>9</v>
      </c>
      <c r="B4" t="s">
        <v>10</v>
      </c>
      <c r="C4" t="s">
        <v>11</v>
      </c>
      <c r="D4" t="s">
        <v>12</v>
      </c>
      <c r="E4" t="s">
        <v>99</v>
      </c>
      <c r="F4">
        <v>9.9000000000000008E-3</v>
      </c>
    </row>
    <row r="5" spans="1:6" x14ac:dyDescent="0.25">
      <c r="A5" t="s">
        <v>13</v>
      </c>
      <c r="B5" t="s">
        <v>14</v>
      </c>
      <c r="C5" t="s">
        <v>7</v>
      </c>
      <c r="D5" t="s">
        <v>8</v>
      </c>
      <c r="E5" t="s">
        <v>99</v>
      </c>
      <c r="F5">
        <v>9.9000000000000008E-3</v>
      </c>
    </row>
    <row r="6" spans="1:6" x14ac:dyDescent="0.25">
      <c r="A6" t="s">
        <v>15</v>
      </c>
      <c r="B6" t="s">
        <v>10</v>
      </c>
      <c r="C6" t="s">
        <v>11</v>
      </c>
      <c r="D6" t="s">
        <v>12</v>
      </c>
      <c r="E6" t="s">
        <v>99</v>
      </c>
      <c r="F6">
        <v>9.9000000000000008E-3</v>
      </c>
    </row>
    <row r="7" spans="1:6" x14ac:dyDescent="0.25">
      <c r="A7" t="s">
        <v>16</v>
      </c>
      <c r="B7" t="s">
        <v>17</v>
      </c>
      <c r="C7" t="s">
        <v>7</v>
      </c>
      <c r="D7" t="s">
        <v>8</v>
      </c>
      <c r="E7" t="s">
        <v>99</v>
      </c>
      <c r="F7">
        <v>9.9000000000000008E-3</v>
      </c>
    </row>
    <row r="8" spans="1:6" x14ac:dyDescent="0.25">
      <c r="A8" t="s">
        <v>18</v>
      </c>
      <c r="B8" t="s">
        <v>10</v>
      </c>
      <c r="C8" t="s">
        <v>11</v>
      </c>
      <c r="D8" t="s">
        <v>12</v>
      </c>
      <c r="E8" t="s">
        <v>99</v>
      </c>
      <c r="F8">
        <v>9.9000000000000008E-3</v>
      </c>
    </row>
    <row r="9" spans="1:6" x14ac:dyDescent="0.25">
      <c r="A9" t="s">
        <v>19</v>
      </c>
      <c r="B9" t="s">
        <v>20</v>
      </c>
      <c r="C9" t="s">
        <v>7</v>
      </c>
      <c r="D9" t="s">
        <v>8</v>
      </c>
      <c r="E9" t="s">
        <v>99</v>
      </c>
      <c r="F9">
        <v>9.9000000000000008E-3</v>
      </c>
    </row>
    <row r="10" spans="1:6" x14ac:dyDescent="0.25">
      <c r="A10" t="s">
        <v>21</v>
      </c>
      <c r="B10" t="s">
        <v>10</v>
      </c>
      <c r="C10" t="s">
        <v>11</v>
      </c>
      <c r="D10" t="s">
        <v>12</v>
      </c>
      <c r="E10" t="s">
        <v>99</v>
      </c>
      <c r="F10">
        <v>9.9000000000000008E-3</v>
      </c>
    </row>
    <row r="11" spans="1:6" x14ac:dyDescent="0.25">
      <c r="A11" t="s">
        <v>22</v>
      </c>
      <c r="B11" t="s">
        <v>17</v>
      </c>
      <c r="C11" t="s">
        <v>7</v>
      </c>
      <c r="D11" t="s">
        <v>8</v>
      </c>
      <c r="E11" t="s">
        <v>99</v>
      </c>
      <c r="F11">
        <v>9.9000000000000008E-3</v>
      </c>
    </row>
    <row r="12" spans="1:6" x14ac:dyDescent="0.25">
      <c r="A12" t="s">
        <v>23</v>
      </c>
      <c r="B12" t="s">
        <v>24</v>
      </c>
      <c r="C12" t="s">
        <v>7</v>
      </c>
      <c r="D12" t="s">
        <v>8</v>
      </c>
      <c r="E12" t="s">
        <v>99</v>
      </c>
      <c r="F12">
        <v>9.9000000000000008E-3</v>
      </c>
    </row>
    <row r="13" spans="1:6" x14ac:dyDescent="0.25">
      <c r="A13" t="s">
        <v>25</v>
      </c>
      <c r="B13" t="s">
        <v>10</v>
      </c>
      <c r="C13" t="s">
        <v>11</v>
      </c>
      <c r="D13" t="s">
        <v>12</v>
      </c>
      <c r="E13" t="s">
        <v>99</v>
      </c>
      <c r="F13">
        <v>9.9000000000000008E-3</v>
      </c>
    </row>
    <row r="14" spans="1:6" x14ac:dyDescent="0.25">
      <c r="A14" t="s">
        <v>26</v>
      </c>
      <c r="B14" t="s">
        <v>10</v>
      </c>
      <c r="C14" t="s">
        <v>11</v>
      </c>
      <c r="D14" t="s">
        <v>12</v>
      </c>
      <c r="E14" t="s">
        <v>99</v>
      </c>
      <c r="F14">
        <v>9.9000000000000008E-3</v>
      </c>
    </row>
    <row r="15" spans="1:6" x14ac:dyDescent="0.25">
      <c r="A15" t="s">
        <v>64</v>
      </c>
      <c r="B15" t="s">
        <v>65</v>
      </c>
      <c r="C15" t="s">
        <v>66</v>
      </c>
      <c r="D15" t="s">
        <v>67</v>
      </c>
      <c r="E15" t="s">
        <v>100</v>
      </c>
      <c r="F15">
        <v>2.8999999999999998E-3</v>
      </c>
    </row>
    <row r="16" spans="1:6" x14ac:dyDescent="0.25">
      <c r="A16" t="s">
        <v>68</v>
      </c>
      <c r="B16" t="s">
        <v>65</v>
      </c>
      <c r="C16" t="s">
        <v>66</v>
      </c>
      <c r="D16" t="s">
        <v>67</v>
      </c>
      <c r="E16" t="s">
        <v>100</v>
      </c>
      <c r="F16">
        <v>2.8999999999999998E-3</v>
      </c>
    </row>
    <row r="17" spans="1:7" x14ac:dyDescent="0.25">
      <c r="A17" t="s">
        <v>69</v>
      </c>
      <c r="B17" t="s">
        <v>70</v>
      </c>
      <c r="C17" t="s">
        <v>66</v>
      </c>
      <c r="D17" t="s">
        <v>67</v>
      </c>
      <c r="E17" t="s">
        <v>100</v>
      </c>
      <c r="F17">
        <v>2.8999999999999998E-3</v>
      </c>
    </row>
    <row r="18" spans="1:7" x14ac:dyDescent="0.25">
      <c r="A18" t="s">
        <v>71</v>
      </c>
      <c r="B18" t="s">
        <v>72</v>
      </c>
      <c r="C18" t="s">
        <v>66</v>
      </c>
      <c r="D18" t="s">
        <v>67</v>
      </c>
      <c r="E18" t="s">
        <v>100</v>
      </c>
      <c r="F18">
        <v>2.8999999999999998E-3</v>
      </c>
    </row>
    <row r="19" spans="1:7" x14ac:dyDescent="0.25">
      <c r="A19" t="s">
        <v>73</v>
      </c>
      <c r="B19" t="s">
        <v>74</v>
      </c>
      <c r="C19" t="s">
        <v>66</v>
      </c>
      <c r="D19" t="s">
        <v>67</v>
      </c>
      <c r="E19" t="s">
        <v>100</v>
      </c>
      <c r="F19">
        <v>2.8999999999999998E-3</v>
      </c>
    </row>
    <row r="20" spans="1:7" x14ac:dyDescent="0.25">
      <c r="A20" t="s">
        <v>75</v>
      </c>
      <c r="B20" t="s">
        <v>76</v>
      </c>
      <c r="C20" t="s">
        <v>77</v>
      </c>
      <c r="D20" t="s">
        <v>78</v>
      </c>
      <c r="E20" t="s">
        <v>100</v>
      </c>
      <c r="F20">
        <v>2.8999999999999998E-3</v>
      </c>
    </row>
    <row r="21" spans="1:7" x14ac:dyDescent="0.25">
      <c r="A21" t="s">
        <v>79</v>
      </c>
      <c r="B21" t="s">
        <v>76</v>
      </c>
      <c r="C21" t="s">
        <v>77</v>
      </c>
      <c r="D21" t="s">
        <v>78</v>
      </c>
      <c r="E21" t="s">
        <v>100</v>
      </c>
      <c r="F21">
        <v>2.8999999999999998E-3</v>
      </c>
    </row>
    <row r="22" spans="1:7" x14ac:dyDescent="0.25">
      <c r="A22" t="s">
        <v>80</v>
      </c>
      <c r="B22" t="s">
        <v>74</v>
      </c>
      <c r="C22" t="s">
        <v>66</v>
      </c>
      <c r="D22" t="s">
        <v>67</v>
      </c>
      <c r="E22" t="s">
        <v>100</v>
      </c>
      <c r="F22">
        <v>2.8999999999999998E-3</v>
      </c>
    </row>
    <row r="23" spans="1:7" x14ac:dyDescent="0.25">
      <c r="A23" t="s">
        <v>81</v>
      </c>
      <c r="B23">
        <v>0</v>
      </c>
      <c r="C23" t="s">
        <v>82</v>
      </c>
      <c r="D23" t="s">
        <v>83</v>
      </c>
      <c r="E23" t="s">
        <v>100</v>
      </c>
      <c r="F23">
        <v>2.8999999999999998E-3</v>
      </c>
    </row>
    <row r="24" spans="1:7" x14ac:dyDescent="0.25">
      <c r="A24" t="s">
        <v>84</v>
      </c>
      <c r="B24" t="s">
        <v>74</v>
      </c>
      <c r="C24" t="s">
        <v>66</v>
      </c>
      <c r="D24" t="s">
        <v>67</v>
      </c>
      <c r="E24" t="s">
        <v>100</v>
      </c>
      <c r="F24">
        <v>2.8999999999999998E-3</v>
      </c>
    </row>
    <row r="25" spans="1:7" x14ac:dyDescent="0.25">
      <c r="A25" t="s">
        <v>85</v>
      </c>
      <c r="B25">
        <v>0</v>
      </c>
      <c r="C25" t="s">
        <v>77</v>
      </c>
      <c r="D25" t="s">
        <v>78</v>
      </c>
      <c r="E25" t="s">
        <v>100</v>
      </c>
      <c r="F25">
        <v>2.8999999999999998E-3</v>
      </c>
    </row>
    <row r="26" spans="1:7" x14ac:dyDescent="0.25">
      <c r="A26" t="s">
        <v>86</v>
      </c>
      <c r="B26">
        <v>0</v>
      </c>
      <c r="C26" t="s">
        <v>77</v>
      </c>
      <c r="D26" t="s">
        <v>78</v>
      </c>
      <c r="E26" t="s">
        <v>100</v>
      </c>
      <c r="F26">
        <v>2.8999999999999998E-3</v>
      </c>
    </row>
    <row r="27" spans="1:7" x14ac:dyDescent="0.25">
      <c r="A27" t="s">
        <v>87</v>
      </c>
      <c r="B27">
        <v>0</v>
      </c>
      <c r="C27" t="s">
        <v>77</v>
      </c>
      <c r="D27" t="s">
        <v>78</v>
      </c>
      <c r="E27" t="s">
        <v>100</v>
      </c>
      <c r="F27">
        <v>2.8999999999999998E-3</v>
      </c>
    </row>
    <row r="28" spans="1:7" x14ac:dyDescent="0.25">
      <c r="A28" t="s">
        <v>88</v>
      </c>
      <c r="B28">
        <v>0</v>
      </c>
      <c r="C28" t="s">
        <v>77</v>
      </c>
      <c r="D28" t="s">
        <v>78</v>
      </c>
      <c r="E28" t="s">
        <v>100</v>
      </c>
      <c r="F28">
        <v>2.8999999999999998E-3</v>
      </c>
    </row>
    <row r="29" spans="1:7" x14ac:dyDescent="0.25">
      <c r="A29" t="s">
        <v>34</v>
      </c>
      <c r="B29" t="s">
        <v>35</v>
      </c>
      <c r="C29" t="s">
        <v>36</v>
      </c>
      <c r="D29" t="s">
        <v>37</v>
      </c>
      <c r="E29" t="s">
        <v>97</v>
      </c>
      <c r="F29">
        <v>0.13420000000000001</v>
      </c>
    </row>
    <row r="30" spans="1:7" x14ac:dyDescent="0.25">
      <c r="A30" t="s">
        <v>38</v>
      </c>
      <c r="B30" t="s">
        <v>39</v>
      </c>
      <c r="C30" t="s">
        <v>40</v>
      </c>
      <c r="D30" t="s">
        <v>41</v>
      </c>
      <c r="E30" t="s">
        <v>97</v>
      </c>
      <c r="F30">
        <v>0.69611999999999996</v>
      </c>
    </row>
    <row r="31" spans="1:7" x14ac:dyDescent="0.25">
      <c r="A31" t="s">
        <v>42</v>
      </c>
      <c r="B31" t="s">
        <v>43</v>
      </c>
      <c r="C31" t="s">
        <v>44</v>
      </c>
      <c r="D31" t="s">
        <v>45</v>
      </c>
      <c r="E31" t="s">
        <v>97</v>
      </c>
      <c r="F31" s="6"/>
    </row>
    <row r="32" spans="1:7" x14ac:dyDescent="0.25">
      <c r="A32" t="s">
        <v>46</v>
      </c>
      <c r="B32" t="s">
        <v>47</v>
      </c>
      <c r="C32" t="s">
        <v>44</v>
      </c>
      <c r="D32" t="s">
        <v>45</v>
      </c>
      <c r="E32" t="s">
        <v>97</v>
      </c>
      <c r="F32" s="6"/>
      <c r="G32" t="s">
        <v>118</v>
      </c>
    </row>
    <row r="33" spans="1:6" x14ac:dyDescent="0.25">
      <c r="A33" t="s">
        <v>48</v>
      </c>
      <c r="B33" t="s">
        <v>49</v>
      </c>
      <c r="C33" t="s">
        <v>44</v>
      </c>
      <c r="D33" t="s">
        <v>45</v>
      </c>
      <c r="E33" t="s">
        <v>97</v>
      </c>
      <c r="F33" s="6"/>
    </row>
    <row r="34" spans="1:6" x14ac:dyDescent="0.25">
      <c r="A34" t="s">
        <v>50</v>
      </c>
      <c r="B34" t="s">
        <v>51</v>
      </c>
      <c r="C34" t="s">
        <v>52</v>
      </c>
      <c r="D34" t="s">
        <v>53</v>
      </c>
      <c r="E34" t="s">
        <v>97</v>
      </c>
      <c r="F34" s="6"/>
    </row>
    <row r="35" spans="1:6" x14ac:dyDescent="0.25">
      <c r="A35" t="s">
        <v>54</v>
      </c>
      <c r="B35" t="s">
        <v>55</v>
      </c>
      <c r="C35" t="s">
        <v>56</v>
      </c>
      <c r="D35" t="s">
        <v>57</v>
      </c>
      <c r="E35" t="s">
        <v>58</v>
      </c>
      <c r="F35">
        <v>0.15884000000000001</v>
      </c>
    </row>
    <row r="36" spans="1:6" x14ac:dyDescent="0.25">
      <c r="A36" t="s">
        <v>59</v>
      </c>
      <c r="B36" t="s">
        <v>60</v>
      </c>
      <c r="C36" t="s">
        <v>60</v>
      </c>
      <c r="D36" t="s">
        <v>61</v>
      </c>
      <c r="E36" t="s">
        <v>102</v>
      </c>
      <c r="F36" s="16">
        <v>0.79610000000000003</v>
      </c>
    </row>
    <row r="37" spans="1:6" x14ac:dyDescent="0.25">
      <c r="A37" t="s">
        <v>62</v>
      </c>
      <c r="B37" t="s">
        <v>60</v>
      </c>
      <c r="C37" t="s">
        <v>60</v>
      </c>
      <c r="D37" t="s">
        <v>61</v>
      </c>
      <c r="E37" t="s">
        <v>102</v>
      </c>
      <c r="F37" s="16">
        <v>0.79610000000000003</v>
      </c>
    </row>
    <row r="38" spans="1:6" x14ac:dyDescent="0.25">
      <c r="A38" t="s">
        <v>63</v>
      </c>
      <c r="B38" t="s">
        <v>60</v>
      </c>
      <c r="C38" t="s">
        <v>60</v>
      </c>
      <c r="D38" t="s">
        <v>61</v>
      </c>
      <c r="E38" t="s">
        <v>102</v>
      </c>
      <c r="F38" s="16">
        <v>0.79610000000000003</v>
      </c>
    </row>
    <row r="39" spans="1:6" x14ac:dyDescent="0.25">
      <c r="A39" t="s">
        <v>27</v>
      </c>
      <c r="B39" t="s">
        <v>28</v>
      </c>
      <c r="C39" t="s">
        <v>28</v>
      </c>
      <c r="D39" t="s">
        <v>29</v>
      </c>
      <c r="E39" t="s">
        <v>98</v>
      </c>
      <c r="F39" s="17">
        <v>4.46</v>
      </c>
    </row>
    <row r="40" spans="1:6" x14ac:dyDescent="0.25">
      <c r="A40" t="s">
        <v>89</v>
      </c>
      <c r="B40" t="s">
        <v>90</v>
      </c>
      <c r="C40" t="s">
        <v>90</v>
      </c>
      <c r="D40" t="s">
        <v>106</v>
      </c>
      <c r="E40" t="s">
        <v>101</v>
      </c>
      <c r="F40">
        <v>2.2605200000000001</v>
      </c>
    </row>
    <row r="41" spans="1:6" x14ac:dyDescent="0.25">
      <c r="A41" t="s">
        <v>91</v>
      </c>
      <c r="B41" t="s">
        <v>92</v>
      </c>
      <c r="C41" t="s">
        <v>92</v>
      </c>
      <c r="D41" t="s">
        <v>93</v>
      </c>
      <c r="E41" t="s">
        <v>103</v>
      </c>
      <c r="F41">
        <v>1.76986</v>
      </c>
    </row>
    <row r="42" spans="1:6" x14ac:dyDescent="0.25">
      <c r="A42" t="s">
        <v>94</v>
      </c>
      <c r="B42" t="s">
        <v>92</v>
      </c>
      <c r="C42" t="s">
        <v>92</v>
      </c>
      <c r="D42" t="s">
        <v>93</v>
      </c>
      <c r="E42" t="s">
        <v>103</v>
      </c>
      <c r="F42">
        <v>1.76986</v>
      </c>
    </row>
    <row r="43" spans="1:6" x14ac:dyDescent="0.25">
      <c r="A43" t="s">
        <v>95</v>
      </c>
      <c r="B43" t="s">
        <v>96</v>
      </c>
      <c r="C43" t="s">
        <v>96</v>
      </c>
      <c r="D43" t="s">
        <v>96</v>
      </c>
      <c r="E43" t="s">
        <v>104</v>
      </c>
      <c r="F43">
        <v>0.63558000000000003</v>
      </c>
    </row>
    <row r="44" spans="1:6" x14ac:dyDescent="0.25">
      <c r="A44" t="s">
        <v>30</v>
      </c>
      <c r="B44" t="s">
        <v>31</v>
      </c>
      <c r="C44" t="s">
        <v>31</v>
      </c>
      <c r="D44" t="s">
        <v>32</v>
      </c>
      <c r="E44" t="s">
        <v>33</v>
      </c>
      <c r="F44">
        <v>0.81774000000000002</v>
      </c>
    </row>
    <row r="47" spans="1:6" ht="15.75" x14ac:dyDescent="0.25">
      <c r="A47" s="4" t="s">
        <v>108</v>
      </c>
    </row>
    <row r="48" spans="1:6" x14ac:dyDescent="0.25">
      <c r="A48" t="s">
        <v>109</v>
      </c>
      <c r="F48">
        <v>5</v>
      </c>
    </row>
    <row r="49" spans="1:6" x14ac:dyDescent="0.25">
      <c r="A49" t="s">
        <v>115</v>
      </c>
      <c r="F49">
        <v>0.8</v>
      </c>
    </row>
    <row r="50" spans="1:6" x14ac:dyDescent="0.25">
      <c r="A50" t="s">
        <v>116</v>
      </c>
      <c r="F50">
        <v>2</v>
      </c>
    </row>
    <row r="51" spans="1:6" x14ac:dyDescent="0.25">
      <c r="A51" t="s">
        <v>112</v>
      </c>
      <c r="F51">
        <v>5.07</v>
      </c>
    </row>
    <row r="52" spans="1:6" x14ac:dyDescent="0.25">
      <c r="A52" t="s">
        <v>110</v>
      </c>
      <c r="B52" t="s">
        <v>111</v>
      </c>
      <c r="D52">
        <v>0.06</v>
      </c>
      <c r="F52">
        <f>D52*27</f>
        <v>1.6199999999999999</v>
      </c>
    </row>
    <row r="53" spans="1:6" x14ac:dyDescent="0.25">
      <c r="A53" t="s">
        <v>113</v>
      </c>
      <c r="B53" t="s">
        <v>114</v>
      </c>
      <c r="F53">
        <v>2.75</v>
      </c>
    </row>
    <row r="55" spans="1:6" ht="23.25" x14ac:dyDescent="0.35">
      <c r="E55" s="5" t="s">
        <v>117</v>
      </c>
      <c r="F55" s="1">
        <f>SUM(F3:F52)</f>
        <v>29.74042</v>
      </c>
    </row>
    <row r="57" spans="1:6" ht="18.75" x14ac:dyDescent="0.3">
      <c r="D57" s="3" t="s">
        <v>119</v>
      </c>
      <c r="F57" s="1">
        <f>F55*0.5</f>
        <v>14.87021</v>
      </c>
    </row>
  </sheetData>
  <pageMargins left="0.7" right="0.7" top="0.75" bottom="0.75" header="0.3" footer="0.3"/>
  <pageSetup scale="7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L14" sqref="L14"/>
    </sheetView>
  </sheetViews>
  <sheetFormatPr defaultRowHeight="15" x14ac:dyDescent="0.25"/>
  <cols>
    <col min="1" max="1" width="20.42578125" customWidth="1"/>
  </cols>
  <sheetData>
    <row r="1" spans="1:12" ht="23.25" x14ac:dyDescent="0.35">
      <c r="B1" s="15" t="s">
        <v>128</v>
      </c>
      <c r="C1" s="15"/>
      <c r="D1" s="15"/>
      <c r="E1" s="5"/>
      <c r="F1" s="15" t="s">
        <v>126</v>
      </c>
      <c r="G1" s="15"/>
      <c r="H1" s="15"/>
      <c r="J1" s="15" t="s">
        <v>127</v>
      </c>
      <c r="K1" s="15"/>
      <c r="L1" s="15"/>
    </row>
    <row r="2" spans="1:12" x14ac:dyDescent="0.25">
      <c r="A2" t="s">
        <v>120</v>
      </c>
      <c r="B2" s="7">
        <f>Sheet1!F55</f>
        <v>29.74042</v>
      </c>
      <c r="C2" s="8" t="s">
        <v>121</v>
      </c>
      <c r="D2" s="9">
        <f>B2*500</f>
        <v>14870.210000000001</v>
      </c>
      <c r="F2" s="7">
        <f>Sheet1!F57</f>
        <v>14.87021</v>
      </c>
      <c r="G2" s="8" t="s">
        <v>125</v>
      </c>
      <c r="H2" s="9">
        <f>F2*10000</f>
        <v>148702.1</v>
      </c>
      <c r="J2" s="7">
        <f>F2</f>
        <v>14.87021</v>
      </c>
      <c r="K2" s="8" t="s">
        <v>125</v>
      </c>
      <c r="L2" s="9">
        <f>J2*10000</f>
        <v>148702.1</v>
      </c>
    </row>
    <row r="3" spans="1:12" x14ac:dyDescent="0.25">
      <c r="A3" t="s">
        <v>122</v>
      </c>
      <c r="B3" s="10"/>
      <c r="C3" s="11"/>
      <c r="D3" s="6">
        <v>2200</v>
      </c>
      <c r="F3" s="10"/>
      <c r="G3" s="11"/>
      <c r="H3" s="6">
        <v>8000</v>
      </c>
      <c r="J3" s="10"/>
      <c r="K3" s="11"/>
      <c r="L3" s="6">
        <v>8000</v>
      </c>
    </row>
    <row r="4" spans="1:12" x14ac:dyDescent="0.25">
      <c r="B4" s="10"/>
      <c r="C4" s="11"/>
      <c r="D4" s="6"/>
      <c r="F4" s="10"/>
      <c r="G4" s="11"/>
      <c r="H4" s="6"/>
      <c r="J4" s="10"/>
      <c r="K4" s="11"/>
      <c r="L4" s="6"/>
    </row>
    <row r="5" spans="1:12" x14ac:dyDescent="0.25">
      <c r="A5" t="s">
        <v>123</v>
      </c>
      <c r="B5" s="10">
        <v>45</v>
      </c>
      <c r="C5" s="11" t="s">
        <v>121</v>
      </c>
      <c r="D5" s="6">
        <f>B5*500</f>
        <v>22500</v>
      </c>
      <c r="F5" s="10">
        <v>30</v>
      </c>
      <c r="G5" s="11" t="s">
        <v>125</v>
      </c>
      <c r="H5" s="6">
        <f>F5*10000</f>
        <v>300000</v>
      </c>
      <c r="J5" s="10">
        <v>45</v>
      </c>
      <c r="K5" s="11" t="s">
        <v>125</v>
      </c>
      <c r="L5" s="6">
        <f>J5*10000</f>
        <v>450000</v>
      </c>
    </row>
    <row r="6" spans="1:12" x14ac:dyDescent="0.25">
      <c r="B6" s="10"/>
      <c r="C6" s="11"/>
      <c r="D6" s="6"/>
      <c r="F6" s="10"/>
      <c r="G6" s="11"/>
      <c r="H6" s="6"/>
      <c r="J6" s="10"/>
      <c r="K6" s="11"/>
      <c r="L6" s="6"/>
    </row>
    <row r="7" spans="1:12" x14ac:dyDescent="0.25">
      <c r="A7" t="s">
        <v>124</v>
      </c>
      <c r="B7" s="12"/>
      <c r="C7" s="13"/>
      <c r="D7" s="14">
        <f>D5-D2+D3</f>
        <v>9829.7899999999991</v>
      </c>
      <c r="F7" s="12"/>
      <c r="G7" s="13"/>
      <c r="H7" s="14">
        <f t="shared" ref="H7" si="0">H5-H2+H3</f>
        <v>159297.9</v>
      </c>
      <c r="J7" s="12"/>
      <c r="K7" s="13"/>
      <c r="L7" s="14">
        <f t="shared" ref="L7" si="1">L5-L2+L3</f>
        <v>309297.90000000002</v>
      </c>
    </row>
    <row r="8" spans="1:12" x14ac:dyDescent="0.25">
      <c r="B8" s="11"/>
      <c r="C8" s="11"/>
      <c r="D8" s="11"/>
      <c r="F8" s="11"/>
      <c r="G8" s="11"/>
      <c r="H8" s="11"/>
      <c r="J8" s="11"/>
      <c r="K8" s="11"/>
      <c r="L8" s="11"/>
    </row>
  </sheetData>
  <mergeCells count="3">
    <mergeCell ref="B1:D1"/>
    <mergeCell ref="F1:H1"/>
    <mergeCell ref="J1:L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Yand</dc:creator>
  <cp:lastModifiedBy>Evan Yand</cp:lastModifiedBy>
  <cp:lastPrinted>2016-12-09T22:53:57Z</cp:lastPrinted>
  <dcterms:created xsi:type="dcterms:W3CDTF">2016-12-08T00:37:12Z</dcterms:created>
  <dcterms:modified xsi:type="dcterms:W3CDTF">2016-12-09T22:59:31Z</dcterms:modified>
</cp:coreProperties>
</file>