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056a016985b89/Documents/LA County/Project/"/>
    </mc:Choice>
  </mc:AlternateContent>
  <xr:revisionPtr revIDLastSave="5" documentId="8_{FBE6ECAB-5E88-4734-AAC0-28B2FA2F0845}" xr6:coauthVersionLast="47" xr6:coauthVersionMax="47" xr10:uidLastSave="{D811C535-0EC4-4138-B7AF-B0932A4DC6D6}"/>
  <bookViews>
    <workbookView minimized="1" xWindow="366" yWindow="366" windowWidth="17280" windowHeight="8994" xr2:uid="{C781B402-0772-4ECD-BBA6-05B906C8A354}"/>
  </bookViews>
  <sheets>
    <sheet name="Project Details" sheetId="1" r:id="rId1"/>
  </sheets>
  <externalReferences>
    <externalReference r:id="rId2"/>
  </externalReferences>
  <definedNames>
    <definedName name="_xlnm._FilterDatabase" localSheetId="0" hidden="1">'Project Details'!$I$1:$J$1</definedName>
    <definedName name="Display_Week">'[1]Gantt Schedule Template'!$E$4</definedName>
    <definedName name="Project_Start">'[1]Gantt Schedule Template'!$E$3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 s="1"/>
  <c r="N17" i="1"/>
  <c r="M38" i="1"/>
  <c r="M39" i="1"/>
  <c r="M40" i="1"/>
  <c r="M52" i="1"/>
  <c r="N52" i="1"/>
  <c r="M53" i="1"/>
  <c r="M54" i="1"/>
  <c r="L51" i="1"/>
  <c r="L50" i="1"/>
  <c r="L49" i="1"/>
  <c r="L48" i="1"/>
  <c r="L47" i="1"/>
  <c r="L46" i="1"/>
  <c r="L45" i="1"/>
  <c r="L44" i="1"/>
  <c r="L54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17" i="1"/>
  <c r="L18" i="1" s="1"/>
  <c r="L53" i="1" l="1"/>
  <c r="L39" i="1"/>
  <c r="L57" i="1" s="1"/>
  <c r="M56" i="1"/>
  <c r="L40" i="1"/>
  <c r="L58" i="1" s="1"/>
  <c r="M58" i="1"/>
  <c r="M57" i="1"/>
  <c r="N38" i="1"/>
  <c r="L52" i="1"/>
  <c r="L38" i="1"/>
  <c r="L56" i="1" l="1"/>
</calcChain>
</file>

<file path=xl/sharedStrings.xml><?xml version="1.0" encoding="utf-8"?>
<sst xmlns="http://schemas.openxmlformats.org/spreadsheetml/2006/main" count="247" uniqueCount="201">
  <si>
    <t>PCS ID</t>
  </si>
  <si>
    <t>PCA</t>
  </si>
  <si>
    <t>DSO Number</t>
  </si>
  <si>
    <t>Project Name</t>
  </si>
  <si>
    <t>Address</t>
  </si>
  <si>
    <t>Google Map</t>
  </si>
  <si>
    <t>RT Mileage from PW-HQ</t>
  </si>
  <si>
    <t>Developer</t>
  </si>
  <si>
    <t>Supervisory District</t>
  </si>
  <si>
    <t xml:space="preserve"> Housing Type</t>
  </si>
  <si>
    <t># Rooms</t>
  </si>
  <si>
    <t>Client Rooms</t>
  </si>
  <si>
    <t>Staff Rooms</t>
  </si>
  <si>
    <t>PROJECT HOMEKEY 1.0</t>
  </si>
  <si>
    <t>P9700256/P97256AC</t>
  </si>
  <si>
    <t>General Admin Account</t>
  </si>
  <si>
    <t>P9700248/P97248AC</t>
  </si>
  <si>
    <t>Baldwin Park</t>
  </si>
  <si>
    <t xml:space="preserve">14510 Garvey Avenue
Baldwin Park CA 91706 </t>
  </si>
  <si>
    <t>https://goo.gl/maps/Kn25EVaiXnzToj3g7</t>
  </si>
  <si>
    <t>A Community of Friends</t>
  </si>
  <si>
    <t>PSH</t>
  </si>
  <si>
    <t>P9700249/P97249AC</t>
  </si>
  <si>
    <t>1116 S Long Beach Blvd
Compton, CA 90221</t>
  </si>
  <si>
    <t>https://goo.gl/maps/ByPdRN3TeHeoRvoBA</t>
  </si>
  <si>
    <t>HOPICS (+CDRG)</t>
  </si>
  <si>
    <t>P9700250/P97250AC</t>
  </si>
  <si>
    <t>1154-1172 South 7th Avenue
Hacienda Heights CA 91745</t>
  </si>
  <si>
    <t>https://goo.gl/maps/rbnSqeujWbsNU93E7</t>
  </si>
  <si>
    <t>WORKS</t>
  </si>
  <si>
    <t>P9700253/P97253AC</t>
  </si>
  <si>
    <t>AM-23PW0300</t>
  </si>
  <si>
    <t>Harbor City</t>
  </si>
  <si>
    <t>820 Sepulveda Blvd
Harbor City, CA 90710</t>
  </si>
  <si>
    <t>https://goo.gl/maps/W6scZbFaJAa6gvQp7</t>
  </si>
  <si>
    <t>Brilliant Corners</t>
  </si>
  <si>
    <t>P9700251/P97251AC</t>
  </si>
  <si>
    <t>AM-23PW0301</t>
  </si>
  <si>
    <t xml:space="preserve">5665 East 7th Street
Long Beach CA 90804 </t>
  </si>
  <si>
    <t>https://goo.gl/maps/UqNTPvSvWQzMLc3M7</t>
  </si>
  <si>
    <t>Linc Housing</t>
  </si>
  <si>
    <t>P9700252/P97252AC</t>
  </si>
  <si>
    <t>AM-23PW0299</t>
  </si>
  <si>
    <t xml:space="preserve">1133 Atlantic Avenue
Long Beach CA 90813 </t>
  </si>
  <si>
    <t>https://goo.gl/maps/u9KMEfbFgrh27B2r5</t>
  </si>
  <si>
    <t>P9700254/P97254AC</t>
  </si>
  <si>
    <t xml:space="preserve">Norwalk </t>
  </si>
  <si>
    <t xml:space="preserve">10646 East Rosecrans Avenue
Norwalk CA 90650 </t>
  </si>
  <si>
    <t>https://goo.gl/maps/qcp4ngNWXiEr86faA</t>
  </si>
  <si>
    <t>Weingart Center Association</t>
  </si>
  <si>
    <t>P9700255/P97255AC</t>
  </si>
  <si>
    <t>8221 South Pioneer Boulevard
Whittier CA 90606</t>
  </si>
  <si>
    <t>https://goo.gl/maps/abdwUWHYEErSz4af6</t>
  </si>
  <si>
    <t>Holos (Clifford Beers Housing, Inc.)</t>
  </si>
  <si>
    <t>Willow Tree Inn (DHS)</t>
  </si>
  <si>
    <t>1919 W. Artesia Blvd
Compton CA 90220</t>
  </si>
  <si>
    <t>https://goo.gl/maps/Dyt7mMoRedFeQuTEA</t>
  </si>
  <si>
    <t>DHS/Housing for Health</t>
  </si>
  <si>
    <t>Studio 6 (Commerce)</t>
  </si>
  <si>
    <t>7701 East Slauson Avenue Commerce, CA 90040</t>
  </si>
  <si>
    <t>https://goo.gl/maps/wmJsQQP1a7oT3Bnj9</t>
  </si>
  <si>
    <t>LAC Homeless Services</t>
  </si>
  <si>
    <t>PROJECT HOMEKEY 2.0</t>
  </si>
  <si>
    <t>P9700234/P97234AC</t>
  </si>
  <si>
    <t>Moonstone</t>
  </si>
  <si>
    <t>716 S Pacific Coast Hwy
Redondo Beach, CA 90277</t>
  </si>
  <si>
    <t>https://goo.gl/maps/4mCdhW7uiQ47UCkSA</t>
  </si>
  <si>
    <t>Century Affordable Development, Inc.</t>
  </si>
  <si>
    <t>2299</t>
  </si>
  <si>
    <t>P9700235/P97235AC</t>
  </si>
  <si>
    <t>Avenida</t>
  </si>
  <si>
    <t>321 N Vermont Ave
Los Angeles, CA 90004</t>
  </si>
  <si>
    <t>https://goo.gl/maps/it6L9gqo3FAagvVw9</t>
  </si>
  <si>
    <t>2300</t>
  </si>
  <si>
    <t>P9700236/P97236AC</t>
  </si>
  <si>
    <t>43145 &amp; 43135 Sierra Hwy 
Lancaster, CA 93534</t>
  </si>
  <si>
    <t>https://goo.gl/maps/bYG93rpDMYMsXkN98</t>
  </si>
  <si>
    <t>Hope of the Valley Rescue Mission (+CDRG)</t>
  </si>
  <si>
    <t>Family Interim</t>
  </si>
  <si>
    <t>2308</t>
  </si>
  <si>
    <t>P9700237/P97237AC</t>
  </si>
  <si>
    <t>20157 Ventura Blvd
Woodland Hills, CA 91364</t>
  </si>
  <si>
    <t>https://goo.gl/maps/otjdPanLX82FmtDK8</t>
  </si>
  <si>
    <t>2302</t>
  </si>
  <si>
    <t>P9700238/P97238AC</t>
  </si>
  <si>
    <t>355 S Alvarado St
Los Angeles, CA 90057</t>
  </si>
  <si>
    <t>https://goo.gl/maps/EXYWtGNex6uociaT9</t>
  </si>
  <si>
    <t>2303</t>
  </si>
  <si>
    <t>P9700239/P97239AC</t>
  </si>
  <si>
    <t>Dunamis House</t>
  </si>
  <si>
    <t>506 N Evergreen Ave
Los Angeles, CA 90033</t>
  </si>
  <si>
    <t>https://goo.gl/maps/HjGYr4BiMhm5NZvRA</t>
  </si>
  <si>
    <t>Los Angeles Room &amp; Board</t>
  </si>
  <si>
    <t>Youth Interim</t>
  </si>
  <si>
    <t>2304</t>
  </si>
  <si>
    <t>P9700240/P97240AC</t>
  </si>
  <si>
    <t>Excelsior House</t>
  </si>
  <si>
    <t>1164 N Kenmore
Los Angeles, CA 90029</t>
  </si>
  <si>
    <t>https://goo.gl/maps/iEifb2JAV6e5S6kUA</t>
  </si>
  <si>
    <t>2305</t>
  </si>
  <si>
    <t>P9700241/P97241AC</t>
  </si>
  <si>
    <t>1730-1740 E Compton Blvd
Compton, CA 90221</t>
  </si>
  <si>
    <t>https://goo.gl/maps/7fweLdrZjnqJBbM76</t>
  </si>
  <si>
    <t>HOPICS (Special Service for Groups, Inc.)</t>
  </si>
  <si>
    <t>2309</t>
  </si>
  <si>
    <t>P9700243/P97243AC</t>
  </si>
  <si>
    <t>Ramona Motel</t>
  </si>
  <si>
    <t>3211 W Jefferson Blvd
Los Angeles, CA 90018</t>
  </si>
  <si>
    <t>https://goo.gl/maps/LzczXWtM7P4GiY7C9</t>
  </si>
  <si>
    <t>St. Joseph Center (CRCD)</t>
  </si>
  <si>
    <t>2306</t>
  </si>
  <si>
    <t>P9700242/P97242AC</t>
  </si>
  <si>
    <t>11834-11838 Aviation Blvd
Inglewood, CA 90304</t>
  </si>
  <si>
    <t>https://goo.gl/maps/RBRKtg8ARu5P9km56</t>
  </si>
  <si>
    <t>Venice Community Housing Corporation</t>
  </si>
  <si>
    <t>2310</t>
  </si>
  <si>
    <t>P9700244/P97244AC</t>
  </si>
  <si>
    <t>111 S Gaffey St
San Pedro, CA 90731</t>
  </si>
  <si>
    <t>https://goo.gl/maps/RkMBN4NtAjXbrPgc6</t>
  </si>
  <si>
    <t>Volunteers of America of Los Angeles</t>
  </si>
  <si>
    <t>Adult Interim</t>
  </si>
  <si>
    <t>2311</t>
  </si>
  <si>
    <t>P9700245/P97245AC</t>
  </si>
  <si>
    <t>North Hollywood</t>
  </si>
  <si>
    <t>6724 N Tujunga Ave
North Hollywood, CA 91606</t>
  </si>
  <si>
    <t>https://goo.gl/maps/Tpefzb6wTcLAcNzV7</t>
  </si>
  <si>
    <t>2312</t>
  </si>
  <si>
    <t>P9700246/P97246AC</t>
  </si>
  <si>
    <t>Willows / Sea Rock Inn</t>
  </si>
  <si>
    <t>14032 S Vermont Ave
Gardena, CA 90247</t>
  </si>
  <si>
    <t>https://goo.gl/maps/5PQZuA5xcuTYpyuA6</t>
  </si>
  <si>
    <t>Weingart Center Association (+CDRG)</t>
  </si>
  <si>
    <t>2313</t>
  </si>
  <si>
    <t>P9700247/P97247AC</t>
  </si>
  <si>
    <t>Greenleaf / La Casa</t>
  </si>
  <si>
    <t>10317 Whittier Blvd
Whittier, CA 90606</t>
  </si>
  <si>
    <t>https://goo.gl/maps/y3okfQ9exhF3RMdW9</t>
  </si>
  <si>
    <t>El Monte (Hilda Solis Rose Court)</t>
  </si>
  <si>
    <t>10024 Valley Blvd
El Monte, CA 91731</t>
  </si>
  <si>
    <t>https://maps.app.goo.gl/Lc6uenHKy9mNVsNt5</t>
  </si>
  <si>
    <t>City of El Monte</t>
  </si>
  <si>
    <t>P9700224/P97224AC</t>
  </si>
  <si>
    <t>Total PSH</t>
  </si>
  <si>
    <t>Total Interim</t>
  </si>
  <si>
    <t>PROJECT HOMEKEY 3.0</t>
  </si>
  <si>
    <t>P9700288/P97288AC</t>
  </si>
  <si>
    <t>P9700296/P97296AC</t>
  </si>
  <si>
    <t>Covenant House California (HDT)</t>
  </si>
  <si>
    <t>5601 Hollywood Blvd
Los Angeles, CA 90028</t>
  </si>
  <si>
    <t>https://maps.app.goo.gl/xtQuSAqbZHep8pmA9</t>
  </si>
  <si>
    <t>Covenant House California</t>
  </si>
  <si>
    <t>P9700295/P97295AC</t>
  </si>
  <si>
    <t>Wellnest, Emotional Health &amp; Wellness</t>
  </si>
  <si>
    <t>3787 Vermont Ave
(1020 Exposition Blvd)
Los Angeles, CA 90007</t>
  </si>
  <si>
    <t>https://maps.app.goo.gl/9q74RD7ztFhfqMiS7</t>
  </si>
  <si>
    <t>Wellnest Emotional Health &amp; Wellness</t>
  </si>
  <si>
    <t>P9700294/P97294AC</t>
  </si>
  <si>
    <t>Sierra Lancaster (3 Sites)</t>
  </si>
  <si>
    <t>42137 + 42233 + 42445 Sierra Hwy
Lancaster, CA 93535</t>
  </si>
  <si>
    <t>https://maps.app.goo.gl/TREYrMnoR4gjTtqr5</t>
  </si>
  <si>
    <t>Hope the Mission</t>
  </si>
  <si>
    <t>P9700293/P97293AC</t>
  </si>
  <si>
    <t>Palmdale (Knight's Inn)</t>
  </si>
  <si>
    <t>130 E Palmdale Blvd
Palmdale, CA 93550</t>
  </si>
  <si>
    <t>https://maps.app.goo.gl/zPpvAK1uP5j1z4Pm7</t>
  </si>
  <si>
    <t>P9700292/P97292AC</t>
  </si>
  <si>
    <t>Lancaster Pathway Home</t>
  </si>
  <si>
    <t>44131 Sierra Hwy
Lancaster, CA 93534</t>
  </si>
  <si>
    <t>https://maps.app.goo.gl/QgqVTkw4uHHJfzKbA</t>
  </si>
  <si>
    <t>P9700291/P97291AC</t>
  </si>
  <si>
    <t>Weingart Sycamore</t>
  </si>
  <si>
    <t>13921 Francisquito Ave
Baldwin Park, CA 91706</t>
  </si>
  <si>
    <t>https://maps.app.goo.gl/gMRirtegQR1VkCJF6</t>
  </si>
  <si>
    <t>P9700290/P97290AC</t>
  </si>
  <si>
    <t>Weingart Primrose</t>
  </si>
  <si>
    <t>401 E Albertoni Street
Carson, CA 90746</t>
  </si>
  <si>
    <t>https://maps.app.goo.gl/XKFmDojfLPBP96B38</t>
  </si>
  <si>
    <t>P9700289/P97289AC</t>
  </si>
  <si>
    <t>Butterfly's Haven - Woodlawn</t>
  </si>
  <si>
    <t>3811 S. Woodlawn Ave
Los Angeles, CA 90011</t>
  </si>
  <si>
    <t>https://maps.app.goo.gl/1qV5PDi3rvkWm6Ri7</t>
  </si>
  <si>
    <t>Butterfly's Haven</t>
  </si>
  <si>
    <t>Total Project Homekey 1+2+3</t>
  </si>
  <si>
    <t>Grand Total Units</t>
  </si>
  <si>
    <t>Compton East</t>
  </si>
  <si>
    <t>7th Ave Village</t>
  </si>
  <si>
    <t>Long Beach Crescent</t>
  </si>
  <si>
    <t>Long Beach Zephyr</t>
  </si>
  <si>
    <t>Laurel Grove</t>
  </si>
  <si>
    <t>The Woodland</t>
  </si>
  <si>
    <t>The Sierras</t>
  </si>
  <si>
    <t>The Alvarado</t>
  </si>
  <si>
    <t>Lemon House</t>
  </si>
  <si>
    <t>Aviation Apts</t>
  </si>
  <si>
    <t>Louie Dominguez Resource Center</t>
  </si>
  <si>
    <t>Canceled</t>
  </si>
  <si>
    <t>Grand Total PSH</t>
  </si>
  <si>
    <t>Grand Total Interim</t>
  </si>
  <si>
    <t>PHK1 Total Units</t>
  </si>
  <si>
    <t>PHK2 Total Units</t>
  </si>
  <si>
    <t>PHK3 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</si>
</sst>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theme="0" tint="-0.34998626667073579"/>
      <name val="Segoe UI"/>
      <family val="2"/>
    </font>
    <font>
      <sz val="10"/>
      <name val="Segoe UI"/>
      <family val="2"/>
    </font>
    <font>
      <sz val="8"/>
      <color theme="0" tint="-0.34998626667073579"/>
      <name val="Segoe UI"/>
      <family val="2"/>
    </font>
    <font>
      <sz val="11"/>
      <color theme="0"/>
      <name val="Segoe UI"/>
      <family val="2"/>
    </font>
    <font>
      <i/>
      <sz val="11"/>
      <color theme="0" tint="-0.249977111117893"/>
      <name val="Segoe UI"/>
      <family val="2"/>
    </font>
    <font>
      <i/>
      <sz val="11"/>
      <color theme="0" tint="-0.34998626667073579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00B050"/>
      <name val="Segoe UI"/>
      <family val="2"/>
    </font>
    <font>
      <i/>
      <sz val="11"/>
      <color theme="1"/>
      <name val="Segoe UI"/>
      <family val="2"/>
    </font>
    <font>
      <sz val="8"/>
      <name val="Segoe UI"/>
      <family val="2"/>
    </font>
    <font>
      <b/>
      <sz val="14"/>
      <name val="Segoe UI"/>
      <family val="2"/>
    </font>
    <font>
      <i/>
      <sz val="10"/>
      <color theme="0" tint="-0.34998626667073579"/>
      <name val="Segoe UI"/>
      <family val="2"/>
    </font>
    <font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Segoe UI"/>
      <family val="2"/>
    </font>
    <font>
      <b/>
      <sz val="11"/>
      <color rgb="FF00B050"/>
      <name val="Segoe UI"/>
      <family val="2"/>
    </font>
    <font>
      <u/>
      <sz val="10"/>
      <color theme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B050"/>
      <name val="Segoe UI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Segoe UI"/>
      <family val="2"/>
    </font>
    <font>
      <b/>
      <i/>
      <sz val="10"/>
      <color theme="1"/>
      <name val="Calibri"/>
      <family val="2"/>
      <scheme val="minor"/>
    </font>
    <font>
      <b/>
      <strike/>
      <sz val="11"/>
      <color theme="0"/>
      <name val="Segoe UI"/>
      <family val="2"/>
    </font>
    <font>
      <strike/>
      <sz val="11"/>
      <color theme="0"/>
      <name val="Calibri"/>
      <family val="2"/>
      <scheme val="minor"/>
    </font>
    <font>
      <strike/>
      <u/>
      <sz val="11"/>
      <color theme="0"/>
      <name val="Calibri"/>
      <family val="2"/>
      <scheme val="minor"/>
    </font>
    <font>
      <i/>
      <strike/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 style="thick">
        <color rgb="FFFF5050"/>
      </right>
      <top/>
      <bottom/>
      <diagonal/>
    </border>
    <border>
      <left style="thick">
        <color rgb="FFFF5050"/>
      </left>
      <right style="thick">
        <color rgb="FFFF5050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 indent="1"/>
    </xf>
    <xf numFmtId="0" fontId="6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14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49" fontId="8" fillId="0" borderId="3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49" fontId="19" fillId="0" borderId="0" xfId="0" applyNumberFormat="1" applyFont="1" applyAlignment="1">
      <alignment horizontal="left" wrapText="1" indent="1"/>
    </xf>
    <xf numFmtId="49" fontId="19" fillId="0" borderId="0" xfId="0" applyNumberFormat="1" applyFont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 wrapText="1" indent="1"/>
    </xf>
    <xf numFmtId="0" fontId="0" fillId="0" borderId="5" xfId="0" applyBorder="1" applyAlignment="1">
      <alignment horizontal="left" wrapText="1"/>
    </xf>
    <xf numFmtId="0" fontId="21" fillId="0" borderId="5" xfId="1" applyFont="1" applyBorder="1" applyAlignment="1">
      <alignment horizontal="center" wrapText="1"/>
    </xf>
    <xf numFmtId="0" fontId="22" fillId="0" borderId="5" xfId="1" applyFont="1" applyBorder="1" applyAlignment="1">
      <alignment horizontal="center" wrapText="1"/>
    </xf>
    <xf numFmtId="0" fontId="15" fillId="0" borderId="5" xfId="0" applyFont="1" applyBorder="1" applyAlignment="1">
      <alignment wrapText="1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0" fillId="0" borderId="8" xfId="0" applyFont="1" applyBorder="1" applyAlignment="1">
      <alignment horizontal="left" wrapText="1" indent="1"/>
    </xf>
    <xf numFmtId="0" fontId="0" fillId="0" borderId="8" xfId="0" applyBorder="1" applyAlignment="1">
      <alignment horizontal="left" wrapText="1"/>
    </xf>
    <xf numFmtId="0" fontId="21" fillId="0" borderId="8" xfId="1" applyFont="1" applyBorder="1" applyAlignment="1">
      <alignment horizontal="center" wrapText="1"/>
    </xf>
    <xf numFmtId="0" fontId="22" fillId="0" borderId="8" xfId="1" applyFont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9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0" borderId="8" xfId="1" applyBorder="1" applyAlignment="1">
      <alignment horizontal="center" wrapText="1"/>
    </xf>
    <xf numFmtId="0" fontId="0" fillId="0" borderId="8" xfId="0" applyBorder="1" applyAlignment="1">
      <alignment wrapText="1"/>
    </xf>
    <xf numFmtId="0" fontId="15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left" wrapText="1" indent="1"/>
    </xf>
    <xf numFmtId="0" fontId="0" fillId="0" borderId="11" xfId="0" applyBorder="1" applyAlignment="1">
      <alignment horizontal="left" wrapText="1"/>
    </xf>
    <xf numFmtId="0" fontId="21" fillId="0" borderId="11" xfId="1" applyFont="1" applyBorder="1" applyAlignment="1">
      <alignment horizontal="center" wrapText="1"/>
    </xf>
    <xf numFmtId="0" fontId="22" fillId="0" borderId="11" xfId="1" applyFont="1" applyBorder="1" applyAlignment="1">
      <alignment horizontal="center" wrapText="1"/>
    </xf>
    <xf numFmtId="0" fontId="15" fillId="0" borderId="11" xfId="0" applyFont="1" applyBorder="1" applyAlignment="1">
      <alignment wrapText="1"/>
    </xf>
    <xf numFmtId="0" fontId="9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wrapText="1"/>
    </xf>
    <xf numFmtId="0" fontId="9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left" wrapText="1" indent="1"/>
    </xf>
    <xf numFmtId="0" fontId="0" fillId="0" borderId="0" xfId="0" applyAlignment="1">
      <alignment horizontal="left" wrapText="1"/>
    </xf>
    <xf numFmtId="0" fontId="1" fillId="0" borderId="0" xfId="1" applyBorder="1" applyAlignment="1">
      <alignment horizontal="center" wrapText="1"/>
    </xf>
    <xf numFmtId="0" fontId="22" fillId="0" borderId="0" xfId="1" applyFont="1" applyBorder="1" applyAlignment="1">
      <alignment horizontal="center" wrapText="1"/>
    </xf>
    <xf numFmtId="0" fontId="15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left" wrapText="1" indent="1"/>
    </xf>
    <xf numFmtId="0" fontId="0" fillId="0" borderId="16" xfId="0" applyBorder="1" applyAlignment="1">
      <alignment horizontal="left" wrapText="1"/>
    </xf>
    <xf numFmtId="0" fontId="1" fillId="0" borderId="16" xfId="1" applyBorder="1" applyAlignment="1">
      <alignment horizontal="center" wrapText="1"/>
    </xf>
    <xf numFmtId="0" fontId="22" fillId="0" borderId="16" xfId="1" applyFont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23" fillId="0" borderId="0" xfId="0" applyFont="1" applyAlignment="1">
      <alignment horizontal="center"/>
    </xf>
    <xf numFmtId="49" fontId="7" fillId="0" borderId="0" xfId="0" applyNumberFormat="1" applyFont="1" applyAlignment="1">
      <alignment wrapText="1"/>
    </xf>
    <xf numFmtId="0" fontId="20" fillId="0" borderId="5" xfId="0" applyFont="1" applyBorder="1" applyAlignment="1">
      <alignment horizontal="left" indent="1"/>
    </xf>
    <xf numFmtId="0" fontId="0" fillId="0" borderId="5" xfId="0" applyBorder="1" applyAlignment="1">
      <alignment wrapText="1"/>
    </xf>
    <xf numFmtId="0" fontId="1" fillId="0" borderId="5" xfId="1" applyBorder="1" applyAlignment="1">
      <alignment horizontal="center" wrapText="1"/>
    </xf>
    <xf numFmtId="0" fontId="17" fillId="0" borderId="5" xfId="1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9" fontId="0" fillId="0" borderId="8" xfId="0" applyNumberFormat="1" applyBorder="1" applyAlignment="1">
      <alignment horizontal="center"/>
    </xf>
    <xf numFmtId="0" fontId="20" fillId="0" borderId="8" xfId="0" applyFont="1" applyBorder="1" applyAlignment="1">
      <alignment horizontal="left" indent="1"/>
    </xf>
    <xf numFmtId="0" fontId="17" fillId="0" borderId="8" xfId="1" applyFont="1" applyBorder="1" applyAlignment="1">
      <alignment horizontal="center" wrapTex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 wrapText="1"/>
    </xf>
    <xf numFmtId="49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19" xfId="0" applyFont="1" applyBorder="1" applyAlignment="1">
      <alignment horizontal="left" wrapText="1" indent="1"/>
    </xf>
    <xf numFmtId="0" fontId="0" fillId="0" borderId="19" xfId="0" applyBorder="1" applyAlignment="1">
      <alignment wrapText="1"/>
    </xf>
    <xf numFmtId="0" fontId="1" fillId="0" borderId="19" xfId="1" applyBorder="1" applyAlignment="1">
      <alignment horizontal="center" wrapText="1"/>
    </xf>
    <xf numFmtId="0" fontId="17" fillId="0" borderId="19" xfId="1" applyFont="1" applyBorder="1" applyAlignment="1">
      <alignment horizontal="center" wrapText="1"/>
    </xf>
    <xf numFmtId="0" fontId="1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0" fillId="0" borderId="11" xfId="0" applyFont="1" applyBorder="1" applyAlignment="1">
      <alignment horizontal="left" indent="1"/>
    </xf>
    <xf numFmtId="0" fontId="1" fillId="0" borderId="11" xfId="1" applyBorder="1" applyAlignment="1">
      <alignment horizontal="center" wrapText="1"/>
    </xf>
    <xf numFmtId="0" fontId="17" fillId="0" borderId="11" xfId="1" applyFont="1" applyBorder="1" applyAlignment="1">
      <alignment horizontal="center" wrapText="1"/>
    </xf>
    <xf numFmtId="0" fontId="15" fillId="0" borderId="12" xfId="0" applyFont="1" applyBorder="1" applyAlignment="1">
      <alignment horizontal="center"/>
    </xf>
    <xf numFmtId="0" fontId="2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5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17" fillId="0" borderId="0" xfId="0" applyFont="1"/>
    <xf numFmtId="0" fontId="20" fillId="0" borderId="0" xfId="0" applyFont="1" applyAlignment="1">
      <alignment horizontal="left" wrapText="1" indent="1"/>
    </xf>
    <xf numFmtId="0" fontId="4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left" indent="1"/>
    </xf>
    <xf numFmtId="0" fontId="25" fillId="0" borderId="22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25" fillId="0" borderId="14" xfId="0" applyFont="1" applyBorder="1" applyAlignment="1">
      <alignment horizontal="right"/>
    </xf>
    <xf numFmtId="0" fontId="18" fillId="0" borderId="22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1" fillId="0" borderId="0" xfId="1" applyFont="1" applyBorder="1" applyAlignment="1">
      <alignment horizontal="center" wrapText="1"/>
    </xf>
    <xf numFmtId="0" fontId="10" fillId="0" borderId="16" xfId="0" applyFont="1" applyBorder="1" applyAlignment="1">
      <alignment horizontal="left" indent="1"/>
    </xf>
    <xf numFmtId="0" fontId="9" fillId="0" borderId="16" xfId="0" applyFont="1" applyBorder="1" applyAlignment="1">
      <alignment horizontal="left" indent="1"/>
    </xf>
    <xf numFmtId="0" fontId="7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24" fillId="0" borderId="22" xfId="0" applyFont="1" applyBorder="1" applyAlignment="1">
      <alignment horizontal="left" indent="1"/>
    </xf>
    <xf numFmtId="0" fontId="11" fillId="0" borderId="22" xfId="0" applyFont="1" applyBorder="1" applyAlignment="1">
      <alignment horizontal="left" indent="1"/>
    </xf>
    <xf numFmtId="0" fontId="7" fillId="0" borderId="22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3" fontId="27" fillId="0" borderId="22" xfId="0" applyNumberFormat="1" applyFont="1" applyBorder="1" applyAlignment="1">
      <alignment horizontal="center"/>
    </xf>
    <xf numFmtId="3" fontId="26" fillId="0" borderId="0" xfId="0" applyNumberFormat="1" applyFont="1" applyAlignment="1">
      <alignment horizontal="center"/>
    </xf>
    <xf numFmtId="0" fontId="28" fillId="3" borderId="8" xfId="0" applyFont="1" applyFill="1" applyBorder="1" applyAlignment="1">
      <alignment horizontal="left" wrapText="1" indent="1"/>
    </xf>
    <xf numFmtId="0" fontId="29" fillId="3" borderId="8" xfId="0" applyFont="1" applyFill="1" applyBorder="1" applyAlignment="1">
      <alignment wrapText="1"/>
    </xf>
    <xf numFmtId="0" fontId="30" fillId="3" borderId="8" xfId="1" applyFont="1" applyFill="1" applyBorder="1" applyAlignment="1">
      <alignment horizontal="center" wrapText="1"/>
    </xf>
    <xf numFmtId="0" fontId="31" fillId="3" borderId="8" xfId="1" applyFont="1" applyFill="1" applyBorder="1" applyAlignment="1">
      <alignment horizontal="center" wrapText="1"/>
    </xf>
    <xf numFmtId="0" fontId="29" fillId="3" borderId="9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8" xfId="0" applyFont="1" applyFill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23" fillId="0" borderId="0" xfId="0" applyFont="1" applyAlignment="1">
      <alignment horizontal="right"/>
    </xf>
    <xf numFmtId="3" fontId="33" fillId="0" borderId="22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center"/>
    </xf>
    <xf numFmtId="0" fontId="33" fillId="0" borderId="22" xfId="0" applyFont="1" applyBorder="1" applyAlignment="1">
      <alignment horizontal="right"/>
    </xf>
    <xf numFmtId="0" fontId="33" fillId="0" borderId="0" xfId="0" applyFont="1" applyAlignment="1">
      <alignment horizontal="right"/>
    </xf>
    <xf numFmtId="49" fontId="13" fillId="0" borderId="5" xfId="0" applyNumberFormat="1" applyFont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acounty-my.sharepoint.com/personal/who_dpw_lacounty_gov/Documents/Homekey%20Sharepoint/Project%20Homekey%20-%20Overview.xlsx" TargetMode="External"/><Relationship Id="rId1" Type="http://schemas.openxmlformats.org/officeDocument/2006/relationships/externalLinkPath" Target="Project%20Homekey%20-%20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op Downs"/>
      <sheetName val="Gantt Schedule Template"/>
      <sheetName val="PMD Homeless Projects"/>
      <sheetName val="Sheet1"/>
      <sheetName val="Schedule_Construction Meetings"/>
      <sheetName val="Bar Graph"/>
      <sheetName val="Status Update Summary"/>
      <sheetName val="Plan Check Progress"/>
      <sheetName val="Schedule_20230928"/>
      <sheetName val="Schedule_20230817"/>
      <sheetName val="Schedule_20230724"/>
      <sheetName val="Schedule_20230316"/>
      <sheetName val="Schedule_20230223"/>
      <sheetName val="Schedule_20230126"/>
      <sheetName val="Schedule_20221219"/>
      <sheetName val="Schedule_20221206"/>
      <sheetName val="Schedule_20221102"/>
      <sheetName val="Schedule_20221026"/>
      <sheetName val="Schedule_20221019"/>
      <sheetName val="Schedule_20221013"/>
      <sheetName val="Project Details"/>
      <sheetName val="Units-Costs - CEO &quot;Dev't Costs&quot;"/>
      <sheetName val="LAC $ - CEO &quot;Payment Info&quot;"/>
      <sheetName val="Avenida HCD"/>
      <sheetName val="Schedule_20220920"/>
      <sheetName val="HCD $ - CEO &quot;Property Status&quot;"/>
      <sheetName val="Summary (Old)"/>
      <sheetName val="Holos Whittier_20230207"/>
      <sheetName val="Sierra HCD"/>
      <sheetName val="818 HCD"/>
      <sheetName val="Lyfe HCD"/>
      <sheetName val="Dunamis HCD"/>
      <sheetName val="Excelsior HCD"/>
      <sheetName val="Tropicana HCD"/>
      <sheetName val="Ramona HCD"/>
      <sheetName val="LAX HCD (Application)"/>
      <sheetName val="LAX HCD Revised"/>
      <sheetName val="San Pedro HCD_Original"/>
      <sheetName val="Moonstone HCD_20220823"/>
      <sheetName val="Moonstone HCD_Original"/>
      <sheetName val="San Pedro HCD_20220506"/>
      <sheetName val="NoHo HCD_Original"/>
      <sheetName val="NoHo HCD_20221216"/>
      <sheetName val="NoHo HCD_20220623"/>
      <sheetName val="Willows HCD"/>
      <sheetName val="Greenleaf HCD"/>
      <sheetName val="HK1 Summary"/>
      <sheetName val="Development Costs"/>
      <sheetName val="Active"/>
    </sheetNames>
    <sheetDataSet>
      <sheetData sheetId="0"/>
      <sheetData sheetId="1">
        <row r="3">
          <cell r="E3">
            <v>45649</v>
          </cell>
        </row>
        <row r="4">
          <cell r="E4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C3">
            <v>44</v>
          </cell>
        </row>
        <row r="4">
          <cell r="C4">
            <v>38</v>
          </cell>
        </row>
        <row r="5">
          <cell r="C5">
            <v>40</v>
          </cell>
        </row>
        <row r="6">
          <cell r="C6">
            <v>40</v>
          </cell>
        </row>
        <row r="7">
          <cell r="C7">
            <v>20</v>
          </cell>
        </row>
        <row r="8">
          <cell r="C8">
            <v>61</v>
          </cell>
        </row>
        <row r="9">
          <cell r="C9">
            <v>76</v>
          </cell>
        </row>
        <row r="10">
          <cell r="C10">
            <v>21</v>
          </cell>
        </row>
        <row r="11">
          <cell r="C11">
            <v>48</v>
          </cell>
        </row>
        <row r="12">
          <cell r="C12">
            <v>53</v>
          </cell>
        </row>
        <row r="13">
          <cell r="C13">
            <v>101</v>
          </cell>
        </row>
        <row r="14">
          <cell r="C14">
            <v>100</v>
          </cell>
        </row>
        <row r="15">
          <cell r="C15">
            <v>29</v>
          </cell>
        </row>
        <row r="16">
          <cell r="C16">
            <v>49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.gl/maps/5PQZuA5xcuTYpyuA6" TargetMode="External"/><Relationship Id="rId18" Type="http://schemas.openxmlformats.org/officeDocument/2006/relationships/hyperlink" Target="https://goo.gl/maps/7fweLdrZjnqJBbM76" TargetMode="External"/><Relationship Id="rId26" Type="http://schemas.openxmlformats.org/officeDocument/2006/relationships/hyperlink" Target="https://goo.gl/maps/abdwUWHYEErSz4af6" TargetMode="External"/><Relationship Id="rId3" Type="http://schemas.openxmlformats.org/officeDocument/2006/relationships/hyperlink" Target="https://maps.app.goo.gl/9q74RD7ztFhfqMiS7" TargetMode="External"/><Relationship Id="rId21" Type="http://schemas.openxmlformats.org/officeDocument/2006/relationships/hyperlink" Target="https://goo.gl/maps/EXYWtGNex6uociaT9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maps.app.goo.gl/XKFmDojfLPBP96B38" TargetMode="External"/><Relationship Id="rId12" Type="http://schemas.openxmlformats.org/officeDocument/2006/relationships/hyperlink" Target="https://goo.gl/maps/y3okfQ9exhF3RMdW9" TargetMode="External"/><Relationship Id="rId17" Type="http://schemas.openxmlformats.org/officeDocument/2006/relationships/hyperlink" Target="https://goo.gl/maps/LzczXWtM7P4GiY7C9" TargetMode="External"/><Relationship Id="rId25" Type="http://schemas.openxmlformats.org/officeDocument/2006/relationships/hyperlink" Target="https://goo.gl/maps/4mCdhW7uiQ47UCkSA" TargetMode="External"/><Relationship Id="rId33" Type="http://schemas.openxmlformats.org/officeDocument/2006/relationships/hyperlink" Target="https://goo.gl/maps/Kn25EVaiXnzToj3g7" TargetMode="External"/><Relationship Id="rId2" Type="http://schemas.openxmlformats.org/officeDocument/2006/relationships/hyperlink" Target="https://maps.app.goo.gl/1qV5PDi3rvkWm6Ri7" TargetMode="External"/><Relationship Id="rId16" Type="http://schemas.openxmlformats.org/officeDocument/2006/relationships/hyperlink" Target="https://goo.gl/maps/RBRKtg8ARu5P9km56" TargetMode="External"/><Relationship Id="rId20" Type="http://schemas.openxmlformats.org/officeDocument/2006/relationships/hyperlink" Target="https://goo.gl/maps/HjGYr4BiMhm5NZvRA" TargetMode="External"/><Relationship Id="rId29" Type="http://schemas.openxmlformats.org/officeDocument/2006/relationships/hyperlink" Target="https://goo.gl/maps/UqNTPvSvWQzMLc3M7" TargetMode="External"/><Relationship Id="rId1" Type="http://schemas.openxmlformats.org/officeDocument/2006/relationships/hyperlink" Target="https://maps.app.goo.gl/Lc6uenHKy9mNVsNt5" TargetMode="External"/><Relationship Id="rId6" Type="http://schemas.openxmlformats.org/officeDocument/2006/relationships/hyperlink" Target="https://maps.app.goo.gl/TREYrMnoR4gjTtqr5" TargetMode="External"/><Relationship Id="rId11" Type="http://schemas.openxmlformats.org/officeDocument/2006/relationships/hyperlink" Target="https://goo.gl/maps/Dyt7mMoRedFeQuTEA" TargetMode="External"/><Relationship Id="rId24" Type="http://schemas.openxmlformats.org/officeDocument/2006/relationships/hyperlink" Target="https://goo.gl/maps/it6L9gqo3FAagvVw9" TargetMode="External"/><Relationship Id="rId32" Type="http://schemas.openxmlformats.org/officeDocument/2006/relationships/hyperlink" Target="https://goo.gl/maps/ByPdRN3TeHeoRvoBA" TargetMode="External"/><Relationship Id="rId5" Type="http://schemas.openxmlformats.org/officeDocument/2006/relationships/hyperlink" Target="https://maps.app.goo.gl/QgqVTkw4uHHJfzKbA" TargetMode="External"/><Relationship Id="rId15" Type="http://schemas.openxmlformats.org/officeDocument/2006/relationships/hyperlink" Target="https://goo.gl/maps/RkMBN4NtAjXbrPgc6" TargetMode="External"/><Relationship Id="rId23" Type="http://schemas.openxmlformats.org/officeDocument/2006/relationships/hyperlink" Target="https://goo.gl/maps/bYG93rpDMYMsXkN98" TargetMode="External"/><Relationship Id="rId28" Type="http://schemas.openxmlformats.org/officeDocument/2006/relationships/hyperlink" Target="https://goo.gl/maps/u9KMEfbFgrh27B2r5" TargetMode="External"/><Relationship Id="rId10" Type="http://schemas.openxmlformats.org/officeDocument/2006/relationships/hyperlink" Target="https://goo.gl/maps/wmJsQQP1a7oT3Bnj9" TargetMode="External"/><Relationship Id="rId19" Type="http://schemas.openxmlformats.org/officeDocument/2006/relationships/hyperlink" Target="https://goo.gl/maps/iEifb2JAV6e5S6kUA" TargetMode="External"/><Relationship Id="rId31" Type="http://schemas.openxmlformats.org/officeDocument/2006/relationships/hyperlink" Target="https://goo.gl/maps/rbnSqeujWbsNU93E7" TargetMode="External"/><Relationship Id="rId4" Type="http://schemas.openxmlformats.org/officeDocument/2006/relationships/hyperlink" Target="https://maps.app.goo.gl/zPpvAK1uP5j1z4Pm7" TargetMode="External"/><Relationship Id="rId9" Type="http://schemas.openxmlformats.org/officeDocument/2006/relationships/hyperlink" Target="https://maps.app.goo.gl/gMRirtegQR1VkCJF6" TargetMode="External"/><Relationship Id="rId14" Type="http://schemas.openxmlformats.org/officeDocument/2006/relationships/hyperlink" Target="https://goo.gl/maps/Tpefzb6wTcLAcNzV7" TargetMode="External"/><Relationship Id="rId22" Type="http://schemas.openxmlformats.org/officeDocument/2006/relationships/hyperlink" Target="https://goo.gl/maps/otjdPanLX82FmtDK8" TargetMode="External"/><Relationship Id="rId27" Type="http://schemas.openxmlformats.org/officeDocument/2006/relationships/hyperlink" Target="https://goo.gl/maps/qcp4ngNWXiEr86faA" TargetMode="External"/><Relationship Id="rId30" Type="http://schemas.openxmlformats.org/officeDocument/2006/relationships/hyperlink" Target="https://goo.gl/maps/W6scZbFaJAa6gvQp7" TargetMode="External"/><Relationship Id="rId8" Type="http://schemas.openxmlformats.org/officeDocument/2006/relationships/hyperlink" Target="https://maps.app.goo.gl/xtQuSAqbZHep8pmA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310D-4DD3-41C1-B53C-961D5960B32B}">
  <dimension ref="A1:BR76"/>
  <sheetViews>
    <sheetView tabSelected="1" zoomScaleNormal="100" workbookViewId="0">
      <pane xSplit="5" ySplit="2" topLeftCell="F26" activePane="bottomRight" state="frozen"/>
      <selection pane="topRight" activeCell="E1" sqref="E1"/>
      <selection pane="bottomLeft" activeCell="A4" sqref="A4"/>
      <selection pane="bottomRight" activeCell="I11" sqref="I11"/>
    </sheetView>
  </sheetViews>
  <sheetFormatPr defaultColWidth="9" defaultRowHeight="16.2" x14ac:dyDescent="0.7"/>
  <cols>
    <col min="1" max="1" width="2.734375" style="8" bestFit="1" customWidth="1"/>
    <col min="2" max="2" width="6.47265625" style="9" hidden="1" customWidth="1"/>
    <col min="3" max="3" width="19.47265625" style="9" hidden="1" customWidth="1"/>
    <col min="4" max="4" width="13" style="9" hidden="1" customWidth="1"/>
    <col min="5" max="5" width="38.15625" style="10" customWidth="1"/>
    <col min="6" max="6" width="35" style="11" bestFit="1" customWidth="1"/>
    <col min="7" max="7" width="24.26171875" style="9" hidden="1" customWidth="1"/>
    <col min="8" max="8" width="13.47265625" style="12" hidden="1" customWidth="1"/>
    <col min="9" max="9" width="23.26171875" style="9" customWidth="1"/>
    <col min="10" max="10" width="11.7890625" style="13" bestFit="1" customWidth="1"/>
    <col min="11" max="11" width="17" style="14" customWidth="1"/>
    <col min="12" max="12" width="8.26171875" style="9" customWidth="1"/>
    <col min="13" max="13" width="12" style="9" hidden="1" customWidth="1"/>
    <col min="14" max="14" width="11" style="13" hidden="1" customWidth="1"/>
    <col min="15" max="16384" width="9" style="9"/>
  </cols>
  <sheetData>
    <row r="1" spans="1:14" s="6" customFormat="1" ht="32.4" x14ac:dyDescent="0.7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s="6" customFormat="1" ht="11.65" customHeight="1" x14ac:dyDescent="0.7">
      <c r="A2" s="1"/>
      <c r="B2" s="2"/>
      <c r="C2" s="3"/>
      <c r="D2" s="3"/>
      <c r="E2" s="4"/>
      <c r="F2" s="4"/>
      <c r="G2" s="3"/>
      <c r="H2" s="7"/>
      <c r="I2" s="3"/>
      <c r="J2" s="3"/>
      <c r="K2" s="3"/>
      <c r="L2" s="3"/>
      <c r="M2" s="3"/>
      <c r="N2" s="3"/>
    </row>
    <row r="3" spans="1:14" ht="10.5" customHeight="1" x14ac:dyDescent="0.7">
      <c r="N3" s="9"/>
    </row>
    <row r="4" spans="1:14" s="23" customFormat="1" ht="19.8" x14ac:dyDescent="0.8">
      <c r="A4" s="16"/>
      <c r="B4" s="149" t="s">
        <v>13</v>
      </c>
      <c r="C4" s="149"/>
      <c r="D4" s="149"/>
      <c r="E4" s="149"/>
      <c r="F4" s="149"/>
      <c r="G4" s="17"/>
      <c r="H4" s="18"/>
      <c r="I4" s="19"/>
      <c r="J4" s="20"/>
      <c r="K4" s="22"/>
      <c r="L4" s="21"/>
      <c r="M4" s="21"/>
      <c r="N4" s="21"/>
    </row>
    <row r="5" spans="1:14" s="23" customFormat="1" ht="7.9" customHeight="1" x14ac:dyDescent="0.75">
      <c r="A5" s="16"/>
      <c r="B5" s="24"/>
      <c r="C5" s="25"/>
      <c r="D5" s="25"/>
      <c r="E5" s="24"/>
      <c r="F5" s="24"/>
      <c r="G5" s="17"/>
      <c r="H5" s="18"/>
      <c r="I5" s="19"/>
      <c r="J5" s="20"/>
      <c r="K5" s="22"/>
      <c r="L5" s="21"/>
      <c r="M5" s="21"/>
      <c r="N5" s="21"/>
    </row>
    <row r="6" spans="1:14" s="23" customFormat="1" ht="17.399999999999999" x14ac:dyDescent="0.75">
      <c r="A6" s="16"/>
      <c r="B6" s="26">
        <v>2322</v>
      </c>
      <c r="C6" s="26" t="s">
        <v>14</v>
      </c>
      <c r="D6" s="26"/>
      <c r="E6" s="27" t="s">
        <v>15</v>
      </c>
      <c r="F6" s="24"/>
      <c r="G6" s="17"/>
      <c r="H6" s="18"/>
      <c r="I6" s="19"/>
      <c r="J6" s="20"/>
      <c r="K6" s="22"/>
      <c r="L6" s="21"/>
      <c r="M6" s="21"/>
      <c r="N6" s="21"/>
    </row>
    <row r="7" spans="1:14" s="35" customFormat="1" ht="29.7" x14ac:dyDescent="0.7">
      <c r="A7" s="8">
        <v>1</v>
      </c>
      <c r="B7" s="26">
        <v>2314</v>
      </c>
      <c r="C7" s="26" t="s">
        <v>16</v>
      </c>
      <c r="D7" s="26"/>
      <c r="E7" s="27" t="s">
        <v>17</v>
      </c>
      <c r="F7" s="28" t="s">
        <v>18</v>
      </c>
      <c r="G7" s="29" t="s">
        <v>19</v>
      </c>
      <c r="H7" s="30">
        <v>26</v>
      </c>
      <c r="I7" s="31" t="s">
        <v>20</v>
      </c>
      <c r="J7" s="32">
        <v>1</v>
      </c>
      <c r="K7" s="34" t="s">
        <v>21</v>
      </c>
      <c r="L7" s="26">
        <v>37</v>
      </c>
      <c r="M7" s="26">
        <v>36</v>
      </c>
      <c r="N7" s="26">
        <v>1</v>
      </c>
    </row>
    <row r="8" spans="1:14" s="45" customFormat="1" ht="29.7" x14ac:dyDescent="0.7">
      <c r="A8" s="8">
        <v>2</v>
      </c>
      <c r="B8" s="36">
        <v>2315</v>
      </c>
      <c r="C8" s="36" t="s">
        <v>22</v>
      </c>
      <c r="D8" s="36"/>
      <c r="E8" s="37" t="s">
        <v>184</v>
      </c>
      <c r="F8" s="38" t="s">
        <v>23</v>
      </c>
      <c r="G8" s="39" t="s">
        <v>24</v>
      </c>
      <c r="H8" s="40"/>
      <c r="I8" s="41" t="s">
        <v>25</v>
      </c>
      <c r="J8" s="42">
        <v>2</v>
      </c>
      <c r="K8" s="44" t="s">
        <v>21</v>
      </c>
      <c r="L8" s="36">
        <v>41</v>
      </c>
      <c r="M8" s="36">
        <v>38</v>
      </c>
      <c r="N8" s="36">
        <v>3</v>
      </c>
    </row>
    <row r="9" spans="1:14" s="45" customFormat="1" ht="29.7" x14ac:dyDescent="0.7">
      <c r="A9" s="8">
        <v>3</v>
      </c>
      <c r="B9" s="36">
        <v>2316</v>
      </c>
      <c r="C9" s="36" t="s">
        <v>26</v>
      </c>
      <c r="D9" s="36"/>
      <c r="E9" s="37" t="s">
        <v>185</v>
      </c>
      <c r="F9" s="38" t="s">
        <v>27</v>
      </c>
      <c r="G9" s="46" t="s">
        <v>28</v>
      </c>
      <c r="H9" s="40">
        <v>32</v>
      </c>
      <c r="I9" s="41" t="s">
        <v>29</v>
      </c>
      <c r="J9" s="42">
        <v>1</v>
      </c>
      <c r="K9" s="44" t="s">
        <v>21</v>
      </c>
      <c r="L9" s="36">
        <v>151</v>
      </c>
      <c r="M9" s="36">
        <v>149</v>
      </c>
      <c r="N9" s="36">
        <v>2</v>
      </c>
    </row>
    <row r="10" spans="1:14" s="45" customFormat="1" ht="29.7" x14ac:dyDescent="0.7">
      <c r="A10" s="8">
        <v>4</v>
      </c>
      <c r="B10" s="36">
        <v>2317</v>
      </c>
      <c r="C10" s="36" t="s">
        <v>30</v>
      </c>
      <c r="D10" s="36" t="s">
        <v>31</v>
      </c>
      <c r="E10" s="37" t="s">
        <v>32</v>
      </c>
      <c r="F10" s="38" t="s">
        <v>33</v>
      </c>
      <c r="G10" s="39" t="s">
        <v>34</v>
      </c>
      <c r="H10" s="40">
        <v>52</v>
      </c>
      <c r="I10" s="41" t="s">
        <v>35</v>
      </c>
      <c r="J10" s="42">
        <v>2</v>
      </c>
      <c r="K10" s="44" t="s">
        <v>21</v>
      </c>
      <c r="L10" s="36">
        <v>54</v>
      </c>
      <c r="M10" s="36">
        <v>48</v>
      </c>
      <c r="N10" s="36">
        <v>6</v>
      </c>
    </row>
    <row r="11" spans="1:14" s="45" customFormat="1" ht="29.7" x14ac:dyDescent="0.7">
      <c r="A11" s="8">
        <v>5</v>
      </c>
      <c r="B11" s="36">
        <v>2318</v>
      </c>
      <c r="C11" s="36" t="s">
        <v>36</v>
      </c>
      <c r="D11" s="36" t="s">
        <v>37</v>
      </c>
      <c r="E11" s="37" t="s">
        <v>186</v>
      </c>
      <c r="F11" s="38" t="s">
        <v>38</v>
      </c>
      <c r="G11" s="39" t="s">
        <v>39</v>
      </c>
      <c r="H11" s="40"/>
      <c r="I11" s="41" t="s">
        <v>40</v>
      </c>
      <c r="J11" s="42">
        <v>4</v>
      </c>
      <c r="K11" s="44" t="s">
        <v>21</v>
      </c>
      <c r="L11" s="36">
        <v>43</v>
      </c>
      <c r="M11" s="36">
        <v>41</v>
      </c>
      <c r="N11" s="36">
        <v>2</v>
      </c>
    </row>
    <row r="12" spans="1:14" s="45" customFormat="1" ht="29.7" x14ac:dyDescent="0.7">
      <c r="A12" s="8">
        <v>6</v>
      </c>
      <c r="B12" s="36">
        <v>2319</v>
      </c>
      <c r="C12" s="36" t="s">
        <v>41</v>
      </c>
      <c r="D12" s="36" t="s">
        <v>42</v>
      </c>
      <c r="E12" s="37" t="s">
        <v>187</v>
      </c>
      <c r="F12" s="38" t="s">
        <v>43</v>
      </c>
      <c r="G12" s="39" t="s">
        <v>44</v>
      </c>
      <c r="H12" s="40"/>
      <c r="I12" s="41" t="s">
        <v>40</v>
      </c>
      <c r="J12" s="42">
        <v>4</v>
      </c>
      <c r="K12" s="44" t="s">
        <v>21</v>
      </c>
      <c r="L12" s="36">
        <v>135</v>
      </c>
      <c r="M12" s="36">
        <v>135</v>
      </c>
      <c r="N12" s="36">
        <v>0</v>
      </c>
    </row>
    <row r="13" spans="1:14" s="45" customFormat="1" ht="29.7" x14ac:dyDescent="0.7">
      <c r="A13" s="8">
        <v>7</v>
      </c>
      <c r="B13" s="36">
        <v>2320</v>
      </c>
      <c r="C13" s="36" t="s">
        <v>45</v>
      </c>
      <c r="D13" s="36"/>
      <c r="E13" s="37" t="s">
        <v>46</v>
      </c>
      <c r="F13" s="38" t="s">
        <v>47</v>
      </c>
      <c r="G13" s="39" t="s">
        <v>48</v>
      </c>
      <c r="H13" s="40"/>
      <c r="I13" s="41" t="s">
        <v>49</v>
      </c>
      <c r="J13" s="42">
        <v>4</v>
      </c>
      <c r="K13" s="44" t="s">
        <v>21</v>
      </c>
      <c r="L13" s="36">
        <v>56</v>
      </c>
      <c r="M13" s="36">
        <v>53</v>
      </c>
      <c r="N13" s="36">
        <v>3</v>
      </c>
    </row>
    <row r="14" spans="1:14" s="58" customFormat="1" ht="30" thickBot="1" x14ac:dyDescent="0.75">
      <c r="A14" s="8">
        <v>8</v>
      </c>
      <c r="B14" s="48">
        <v>2321</v>
      </c>
      <c r="C14" s="48" t="s">
        <v>50</v>
      </c>
      <c r="D14" s="48"/>
      <c r="E14" s="49" t="s">
        <v>188</v>
      </c>
      <c r="F14" s="50" t="s">
        <v>51</v>
      </c>
      <c r="G14" s="51" t="s">
        <v>52</v>
      </c>
      <c r="H14" s="52">
        <v>32</v>
      </c>
      <c r="I14" s="53" t="s">
        <v>53</v>
      </c>
      <c r="J14" s="54">
        <v>4</v>
      </c>
      <c r="K14" s="56" t="s">
        <v>21</v>
      </c>
      <c r="L14" s="48">
        <v>99</v>
      </c>
      <c r="M14" s="48">
        <v>95</v>
      </c>
      <c r="N14" s="48">
        <v>4</v>
      </c>
    </row>
    <row r="15" spans="1:14" ht="30" thickTop="1" x14ac:dyDescent="0.7">
      <c r="B15" s="59"/>
      <c r="C15" s="59"/>
      <c r="D15" s="59"/>
      <c r="E15" s="60" t="s">
        <v>54</v>
      </c>
      <c r="F15" s="61" t="s">
        <v>55</v>
      </c>
      <c r="G15" s="62" t="s">
        <v>56</v>
      </c>
      <c r="H15" s="63"/>
      <c r="I15" s="64" t="s">
        <v>57</v>
      </c>
      <c r="J15" s="13">
        <v>2</v>
      </c>
      <c r="K15" s="66" t="s">
        <v>21</v>
      </c>
      <c r="L15" s="59">
        <v>98</v>
      </c>
      <c r="M15" s="59">
        <v>98</v>
      </c>
      <c r="N15" s="59">
        <v>0</v>
      </c>
    </row>
    <row r="16" spans="1:14" s="77" customFormat="1" ht="30" thickBot="1" x14ac:dyDescent="0.75">
      <c r="A16" s="67"/>
      <c r="B16" s="68"/>
      <c r="C16" s="68"/>
      <c r="D16" s="68"/>
      <c r="E16" s="69" t="s">
        <v>58</v>
      </c>
      <c r="F16" s="70" t="s">
        <v>59</v>
      </c>
      <c r="G16" s="71" t="s">
        <v>60</v>
      </c>
      <c r="H16" s="72"/>
      <c r="I16" s="73" t="s">
        <v>61</v>
      </c>
      <c r="J16" s="74">
        <v>4</v>
      </c>
      <c r="K16" s="76" t="s">
        <v>21</v>
      </c>
      <c r="L16" s="68">
        <v>81</v>
      </c>
      <c r="M16" s="68">
        <v>80</v>
      </c>
      <c r="N16" s="68">
        <v>1</v>
      </c>
    </row>
    <row r="17" spans="1:14" ht="16.5" thickTop="1" x14ac:dyDescent="0.7">
      <c r="K17" s="78" t="s">
        <v>198</v>
      </c>
      <c r="L17" s="79">
        <f>SUM(L7:L16)</f>
        <v>795</v>
      </c>
      <c r="M17" s="80">
        <f>SUM(M7:M16)</f>
        <v>773</v>
      </c>
      <c r="N17" s="80">
        <f>SUM(N7:N16)</f>
        <v>22</v>
      </c>
    </row>
    <row r="18" spans="1:14" x14ac:dyDescent="0.7">
      <c r="J18" s="9"/>
      <c r="K18" s="144" t="s">
        <v>142</v>
      </c>
      <c r="L18" s="79">
        <f>L17</f>
        <v>795</v>
      </c>
      <c r="M18" s="82">
        <f>M17</f>
        <v>773</v>
      </c>
      <c r="N18" s="80"/>
    </row>
    <row r="19" spans="1:14" x14ac:dyDescent="0.7">
      <c r="J19" s="9"/>
      <c r="K19" s="123" t="s">
        <v>143</v>
      </c>
      <c r="L19" s="79">
        <v>0</v>
      </c>
      <c r="M19" s="65"/>
      <c r="N19" s="82"/>
    </row>
    <row r="20" spans="1:14" s="23" customFormat="1" ht="19.8" x14ac:dyDescent="0.8">
      <c r="A20" s="16"/>
      <c r="B20" s="149" t="s">
        <v>62</v>
      </c>
      <c r="C20" s="149"/>
      <c r="D20" s="149"/>
      <c r="E20" s="149"/>
      <c r="F20" s="149"/>
      <c r="G20" s="19"/>
      <c r="H20" s="83"/>
      <c r="I20" s="19"/>
      <c r="J20" s="20"/>
      <c r="K20" s="21"/>
      <c r="L20" s="21"/>
      <c r="M20" s="21"/>
      <c r="N20" s="21"/>
    </row>
    <row r="21" spans="1:14" x14ac:dyDescent="0.7">
      <c r="K21" s="65"/>
      <c r="L21" s="65"/>
      <c r="M21" s="65"/>
      <c r="N21" s="65"/>
    </row>
    <row r="22" spans="1:14" s="35" customFormat="1" ht="29.7" x14ac:dyDescent="0.7">
      <c r="A22" s="8">
        <v>1</v>
      </c>
      <c r="B22" s="33">
        <v>2296</v>
      </c>
      <c r="C22" s="33" t="s">
        <v>63</v>
      </c>
      <c r="D22" s="33"/>
      <c r="E22" s="84" t="s">
        <v>64</v>
      </c>
      <c r="F22" s="85" t="s">
        <v>65</v>
      </c>
      <c r="G22" s="86" t="s">
        <v>66</v>
      </c>
      <c r="H22" s="87">
        <v>64</v>
      </c>
      <c r="I22" s="85" t="s">
        <v>67</v>
      </c>
      <c r="J22" s="88">
        <v>2</v>
      </c>
      <c r="K22" s="34" t="s">
        <v>21</v>
      </c>
      <c r="L22" s="89">
        <f>'[1]Units-Costs - CEO "Dev''t Costs"'!C10</f>
        <v>21</v>
      </c>
      <c r="M22" s="33">
        <v>20</v>
      </c>
      <c r="N22" s="33">
        <f>L22-M22</f>
        <v>1</v>
      </c>
    </row>
    <row r="23" spans="1:14" s="45" customFormat="1" ht="29.7" x14ac:dyDescent="0.7">
      <c r="A23" s="8">
        <v>2</v>
      </c>
      <c r="B23" s="90" t="s">
        <v>68</v>
      </c>
      <c r="C23" s="43" t="s">
        <v>69</v>
      </c>
      <c r="D23" s="43"/>
      <c r="E23" s="91" t="s">
        <v>70</v>
      </c>
      <c r="F23" s="47" t="s">
        <v>71</v>
      </c>
      <c r="G23" s="46" t="s">
        <v>72</v>
      </c>
      <c r="H23" s="92">
        <v>22</v>
      </c>
      <c r="I23" s="47" t="s">
        <v>53</v>
      </c>
      <c r="J23" s="93">
        <v>3</v>
      </c>
      <c r="K23" s="44" t="s">
        <v>21</v>
      </c>
      <c r="L23" s="36">
        <f>'[1]Units-Costs - CEO "Dev''t Costs"'!C9</f>
        <v>76</v>
      </c>
      <c r="M23" s="43">
        <v>75</v>
      </c>
      <c r="N23" s="43">
        <f t="shared" ref="N23:N35" si="0">L23-M23</f>
        <v>1</v>
      </c>
    </row>
    <row r="24" spans="1:14" s="45" customFormat="1" ht="29.7" x14ac:dyDescent="0.7">
      <c r="A24" s="8">
        <v>3</v>
      </c>
      <c r="B24" s="90" t="s">
        <v>73</v>
      </c>
      <c r="C24" s="43" t="s">
        <v>74</v>
      </c>
      <c r="D24" s="43"/>
      <c r="E24" s="91" t="s">
        <v>190</v>
      </c>
      <c r="F24" s="47" t="s">
        <v>75</v>
      </c>
      <c r="G24" s="46" t="s">
        <v>76</v>
      </c>
      <c r="H24" s="92">
        <v>150</v>
      </c>
      <c r="I24" s="47" t="s">
        <v>77</v>
      </c>
      <c r="J24" s="93">
        <v>5</v>
      </c>
      <c r="K24" s="44" t="s">
        <v>78</v>
      </c>
      <c r="L24" s="94">
        <f>'[1]Units-Costs - CEO "Dev''t Costs"'!C4</f>
        <v>38</v>
      </c>
      <c r="M24" s="43">
        <v>38</v>
      </c>
      <c r="N24" s="43">
        <f t="shared" si="0"/>
        <v>0</v>
      </c>
    </row>
    <row r="25" spans="1:14" s="45" customFormat="1" ht="29.7" x14ac:dyDescent="0.7">
      <c r="A25" s="8">
        <v>4</v>
      </c>
      <c r="B25" s="90" t="s">
        <v>79</v>
      </c>
      <c r="C25" s="43" t="s">
        <v>80</v>
      </c>
      <c r="D25" s="43"/>
      <c r="E25" s="91" t="s">
        <v>189</v>
      </c>
      <c r="F25" s="47" t="s">
        <v>81</v>
      </c>
      <c r="G25" s="46" t="s">
        <v>82</v>
      </c>
      <c r="H25" s="92">
        <v>62</v>
      </c>
      <c r="I25" s="47" t="s">
        <v>77</v>
      </c>
      <c r="J25" s="93">
        <v>3</v>
      </c>
      <c r="K25" s="44" t="s">
        <v>78</v>
      </c>
      <c r="L25" s="94">
        <f>'[1]Units-Costs - CEO "Dev''t Costs"'!C14</f>
        <v>100</v>
      </c>
      <c r="M25" s="43">
        <v>100</v>
      </c>
      <c r="N25" s="43">
        <f t="shared" si="0"/>
        <v>0</v>
      </c>
    </row>
    <row r="26" spans="1:14" s="45" customFormat="1" ht="29.7" x14ac:dyDescent="0.7">
      <c r="A26" s="8">
        <v>5</v>
      </c>
      <c r="B26" s="90" t="s">
        <v>83</v>
      </c>
      <c r="C26" s="43" t="s">
        <v>84</v>
      </c>
      <c r="D26" s="43"/>
      <c r="E26" s="91" t="s">
        <v>191</v>
      </c>
      <c r="F26" s="47" t="s">
        <v>85</v>
      </c>
      <c r="G26" s="46" t="s">
        <v>86</v>
      </c>
      <c r="H26" s="92">
        <v>20</v>
      </c>
      <c r="I26" s="47" t="s">
        <v>77</v>
      </c>
      <c r="J26" s="93">
        <v>1</v>
      </c>
      <c r="K26" s="44" t="s">
        <v>78</v>
      </c>
      <c r="L26" s="36">
        <f>'[1]Units-Costs - CEO "Dev''t Costs"'!C3</f>
        <v>44</v>
      </c>
      <c r="M26" s="43">
        <v>44</v>
      </c>
      <c r="N26" s="43">
        <f t="shared" si="0"/>
        <v>0</v>
      </c>
    </row>
    <row r="27" spans="1:14" s="45" customFormat="1" ht="29.7" x14ac:dyDescent="0.7">
      <c r="A27" s="8">
        <v>6</v>
      </c>
      <c r="B27" s="90" t="s">
        <v>87</v>
      </c>
      <c r="C27" s="43" t="s">
        <v>88</v>
      </c>
      <c r="D27" s="43"/>
      <c r="E27" s="91" t="s">
        <v>89</v>
      </c>
      <c r="F27" s="47" t="s">
        <v>90</v>
      </c>
      <c r="G27" s="46" t="s">
        <v>91</v>
      </c>
      <c r="H27" s="92">
        <v>12</v>
      </c>
      <c r="I27" s="47" t="s">
        <v>92</v>
      </c>
      <c r="J27" s="93">
        <v>1</v>
      </c>
      <c r="K27" s="44" t="s">
        <v>93</v>
      </c>
      <c r="L27" s="36">
        <f>'[1]Units-Costs - CEO "Dev''t Costs"'!C5</f>
        <v>40</v>
      </c>
      <c r="M27" s="43">
        <v>38</v>
      </c>
      <c r="N27" s="43">
        <f t="shared" si="0"/>
        <v>2</v>
      </c>
    </row>
    <row r="28" spans="1:14" s="45" customFormat="1" ht="29.7" x14ac:dyDescent="0.7">
      <c r="A28" s="8">
        <v>7</v>
      </c>
      <c r="B28" s="90" t="s">
        <v>94</v>
      </c>
      <c r="C28" s="43" t="s">
        <v>95</v>
      </c>
      <c r="D28" s="43"/>
      <c r="E28" s="91" t="s">
        <v>96</v>
      </c>
      <c r="F28" s="47" t="s">
        <v>97</v>
      </c>
      <c r="G28" s="46" t="s">
        <v>98</v>
      </c>
      <c r="H28" s="92">
        <v>26</v>
      </c>
      <c r="I28" s="47" t="s">
        <v>92</v>
      </c>
      <c r="J28" s="93">
        <v>1</v>
      </c>
      <c r="K28" s="44" t="s">
        <v>93</v>
      </c>
      <c r="L28" s="36">
        <f>'[1]Units-Costs - CEO "Dev''t Costs"'!C15</f>
        <v>29</v>
      </c>
      <c r="M28" s="43">
        <v>27</v>
      </c>
      <c r="N28" s="43">
        <f t="shared" si="0"/>
        <v>2</v>
      </c>
    </row>
    <row r="29" spans="1:14" s="45" customFormat="1" ht="29.7" x14ac:dyDescent="0.7">
      <c r="A29" s="8">
        <v>8</v>
      </c>
      <c r="B29" s="90" t="s">
        <v>99</v>
      </c>
      <c r="C29" s="43" t="s">
        <v>100</v>
      </c>
      <c r="D29" s="43"/>
      <c r="E29" s="91" t="s">
        <v>192</v>
      </c>
      <c r="F29" s="47" t="s">
        <v>101</v>
      </c>
      <c r="G29" s="46" t="s">
        <v>102</v>
      </c>
      <c r="H29" s="92">
        <v>32</v>
      </c>
      <c r="I29" s="47" t="s">
        <v>103</v>
      </c>
      <c r="J29" s="93">
        <v>2</v>
      </c>
      <c r="K29" s="44" t="s">
        <v>78</v>
      </c>
      <c r="L29" s="36">
        <f>'[1]Units-Costs - CEO "Dev''t Costs"'!C6</f>
        <v>40</v>
      </c>
      <c r="M29" s="43">
        <v>40</v>
      </c>
      <c r="N29" s="43">
        <f t="shared" si="0"/>
        <v>0</v>
      </c>
    </row>
    <row r="30" spans="1:14" s="45" customFormat="1" ht="29.7" x14ac:dyDescent="0.7">
      <c r="A30" s="8">
        <v>9</v>
      </c>
      <c r="B30" s="90" t="s">
        <v>104</v>
      </c>
      <c r="C30" s="43" t="s">
        <v>105</v>
      </c>
      <c r="D30" s="43"/>
      <c r="E30" s="37" t="s">
        <v>106</v>
      </c>
      <c r="F30" s="47" t="s">
        <v>107</v>
      </c>
      <c r="G30" s="46" t="s">
        <v>108</v>
      </c>
      <c r="H30" s="92">
        <v>30</v>
      </c>
      <c r="I30" s="47" t="s">
        <v>109</v>
      </c>
      <c r="J30" s="93">
        <v>2</v>
      </c>
      <c r="K30" s="44" t="s">
        <v>78</v>
      </c>
      <c r="L30" s="36">
        <f>'[1]Units-Costs - CEO "Dev''t Costs"'!C7</f>
        <v>20</v>
      </c>
      <c r="M30" s="43">
        <v>19</v>
      </c>
      <c r="N30" s="43">
        <f t="shared" si="0"/>
        <v>1</v>
      </c>
    </row>
    <row r="31" spans="1:14" s="45" customFormat="1" ht="29.7" x14ac:dyDescent="0.7">
      <c r="A31" s="8">
        <v>10</v>
      </c>
      <c r="B31" s="90" t="s">
        <v>110</v>
      </c>
      <c r="C31" s="43" t="s">
        <v>111</v>
      </c>
      <c r="D31" s="43"/>
      <c r="E31" s="91" t="s">
        <v>193</v>
      </c>
      <c r="F31" s="47" t="s">
        <v>112</v>
      </c>
      <c r="G31" s="46" t="s">
        <v>113</v>
      </c>
      <c r="H31" s="92">
        <v>52</v>
      </c>
      <c r="I31" s="47" t="s">
        <v>114</v>
      </c>
      <c r="J31" s="93">
        <v>2</v>
      </c>
      <c r="K31" s="44" t="s">
        <v>21</v>
      </c>
      <c r="L31" s="36">
        <f>'[1]Units-Costs - CEO "Dev''t Costs"'!C11</f>
        <v>48</v>
      </c>
      <c r="M31" s="43">
        <v>48</v>
      </c>
      <c r="N31" s="43">
        <f t="shared" si="0"/>
        <v>0</v>
      </c>
    </row>
    <row r="32" spans="1:14" s="45" customFormat="1" ht="29.7" x14ac:dyDescent="0.7">
      <c r="A32" s="8">
        <v>11</v>
      </c>
      <c r="B32" s="90" t="s">
        <v>115</v>
      </c>
      <c r="C32" s="43" t="s">
        <v>116</v>
      </c>
      <c r="D32" s="43"/>
      <c r="E32" s="37" t="s">
        <v>194</v>
      </c>
      <c r="F32" s="47" t="s">
        <v>117</v>
      </c>
      <c r="G32" s="46" t="s">
        <v>118</v>
      </c>
      <c r="H32" s="92">
        <v>62</v>
      </c>
      <c r="I32" s="47" t="s">
        <v>119</v>
      </c>
      <c r="J32" s="93">
        <v>4</v>
      </c>
      <c r="K32" s="44" t="s">
        <v>120</v>
      </c>
      <c r="L32" s="36">
        <f>'[1]Units-Costs - CEO "Dev''t Costs"'!C8</f>
        <v>61</v>
      </c>
      <c r="M32" s="43">
        <v>60</v>
      </c>
      <c r="N32" s="43">
        <f t="shared" si="0"/>
        <v>1</v>
      </c>
    </row>
    <row r="33" spans="1:15" s="45" customFormat="1" ht="29.7" x14ac:dyDescent="0.7">
      <c r="A33" s="8">
        <v>12</v>
      </c>
      <c r="B33" s="90" t="s">
        <v>121</v>
      </c>
      <c r="C33" s="43" t="s">
        <v>122</v>
      </c>
      <c r="D33" s="43"/>
      <c r="E33" s="136" t="s">
        <v>123</v>
      </c>
      <c r="F33" s="137" t="s">
        <v>124</v>
      </c>
      <c r="G33" s="138" t="s">
        <v>125</v>
      </c>
      <c r="H33" s="139">
        <v>42</v>
      </c>
      <c r="I33" s="137" t="s">
        <v>119</v>
      </c>
      <c r="J33" s="140">
        <v>3</v>
      </c>
      <c r="K33" s="141" t="s">
        <v>78</v>
      </c>
      <c r="L33" s="142">
        <f>'[1]Units-Costs - CEO "Dev''t Costs"'!C16</f>
        <v>49</v>
      </c>
      <c r="M33" s="43">
        <v>49</v>
      </c>
      <c r="N33" s="43">
        <f t="shared" si="0"/>
        <v>0</v>
      </c>
      <c r="O33" s="143" t="s">
        <v>195</v>
      </c>
    </row>
    <row r="34" spans="1:15" s="45" customFormat="1" ht="29.7" x14ac:dyDescent="0.7">
      <c r="A34" s="8">
        <v>13</v>
      </c>
      <c r="B34" s="90" t="s">
        <v>126</v>
      </c>
      <c r="C34" s="43" t="s">
        <v>127</v>
      </c>
      <c r="D34" s="43"/>
      <c r="E34" s="37" t="s">
        <v>128</v>
      </c>
      <c r="F34" s="47" t="s">
        <v>129</v>
      </c>
      <c r="G34" s="46" t="s">
        <v>130</v>
      </c>
      <c r="H34" s="92">
        <v>44</v>
      </c>
      <c r="I34" s="47" t="s">
        <v>131</v>
      </c>
      <c r="J34" s="93">
        <v>2</v>
      </c>
      <c r="K34" s="44" t="s">
        <v>21</v>
      </c>
      <c r="L34" s="36">
        <f>'[1]Units-Costs - CEO "Dev''t Costs"'!C12</f>
        <v>53</v>
      </c>
      <c r="M34" s="43">
        <v>53</v>
      </c>
      <c r="N34" s="43">
        <f t="shared" si="0"/>
        <v>0</v>
      </c>
    </row>
    <row r="35" spans="1:15" s="45" customFormat="1" ht="29.7" x14ac:dyDescent="0.7">
      <c r="A35" s="8">
        <v>14</v>
      </c>
      <c r="B35" s="90" t="s">
        <v>132</v>
      </c>
      <c r="C35" s="43" t="s">
        <v>133</v>
      </c>
      <c r="D35" s="43"/>
      <c r="E35" s="37" t="s">
        <v>134</v>
      </c>
      <c r="F35" s="47" t="s">
        <v>135</v>
      </c>
      <c r="G35" s="46" t="s">
        <v>136</v>
      </c>
      <c r="H35" s="92">
        <v>34</v>
      </c>
      <c r="I35" s="47" t="s">
        <v>131</v>
      </c>
      <c r="J35" s="93">
        <v>4</v>
      </c>
      <c r="K35" s="44" t="s">
        <v>21</v>
      </c>
      <c r="L35" s="36">
        <f>'[1]Units-Costs - CEO "Dev''t Costs"'!C13</f>
        <v>101</v>
      </c>
      <c r="M35" s="43">
        <v>101</v>
      </c>
      <c r="N35" s="43">
        <f t="shared" si="0"/>
        <v>0</v>
      </c>
    </row>
    <row r="36" spans="1:15" s="104" customFormat="1" ht="29.7" x14ac:dyDescent="0.7">
      <c r="A36" s="8"/>
      <c r="B36" s="95"/>
      <c r="C36" s="96"/>
      <c r="D36" s="96"/>
      <c r="E36" s="97" t="s">
        <v>137</v>
      </c>
      <c r="F36" s="98" t="s">
        <v>138</v>
      </c>
      <c r="G36" s="99" t="s">
        <v>139</v>
      </c>
      <c r="H36" s="100"/>
      <c r="I36" s="98" t="s">
        <v>140</v>
      </c>
      <c r="J36" s="101">
        <v>1</v>
      </c>
      <c r="K36" s="102" t="s">
        <v>120</v>
      </c>
      <c r="L36" s="103">
        <v>69</v>
      </c>
      <c r="M36" s="96">
        <v>69</v>
      </c>
      <c r="N36" s="96"/>
    </row>
    <row r="37" spans="1:15" s="58" customFormat="1" ht="16.5" thickBot="1" x14ac:dyDescent="0.75">
      <c r="A37" s="8">
        <v>15</v>
      </c>
      <c r="B37" s="48">
        <v>2224</v>
      </c>
      <c r="C37" s="48" t="s">
        <v>141</v>
      </c>
      <c r="D37" s="48"/>
      <c r="E37" s="105" t="s">
        <v>15</v>
      </c>
      <c r="F37" s="57"/>
      <c r="G37" s="106"/>
      <c r="H37" s="107"/>
      <c r="I37" s="57"/>
      <c r="J37" s="108"/>
      <c r="K37" s="56"/>
      <c r="L37" s="48"/>
      <c r="M37" s="55"/>
      <c r="N37" s="55"/>
    </row>
    <row r="38" spans="1:15" ht="16.5" thickTop="1" x14ac:dyDescent="0.7">
      <c r="E38" s="9"/>
      <c r="G38" s="109"/>
      <c r="H38" s="110"/>
      <c r="K38" s="111" t="s">
        <v>199</v>
      </c>
      <c r="L38" s="79">
        <f>SUM(L22:L36)</f>
        <v>789</v>
      </c>
      <c r="M38" s="80">
        <f>SUM(M22:M36)</f>
        <v>781</v>
      </c>
      <c r="N38" s="82">
        <f>SUM(N22:N35)</f>
        <v>8</v>
      </c>
    </row>
    <row r="39" spans="1:15" x14ac:dyDescent="0.7">
      <c r="E39" s="9"/>
      <c r="G39" s="109"/>
      <c r="H39" s="110"/>
      <c r="J39" s="9"/>
      <c r="K39" s="123" t="s">
        <v>142</v>
      </c>
      <c r="L39" s="79">
        <f>L22+L23+L31+L34+L35</f>
        <v>299</v>
      </c>
      <c r="M39" s="79">
        <f>M22+M23+M31+M34+M35</f>
        <v>297</v>
      </c>
      <c r="N39" s="82"/>
    </row>
    <row r="40" spans="1:15" x14ac:dyDescent="0.7">
      <c r="E40" s="112"/>
      <c r="F40"/>
      <c r="G40"/>
      <c r="H40" s="113"/>
      <c r="J40" s="9"/>
      <c r="K40" s="123" t="s">
        <v>143</v>
      </c>
      <c r="L40" s="79">
        <f>L24+L25+L26+L27+L28+L29+L30+L32+L36</f>
        <v>441</v>
      </c>
      <c r="M40" s="79">
        <f>M24+M25+M26+M27+M28+M29+M30+M32+M33+M36</f>
        <v>484</v>
      </c>
      <c r="N40" s="65"/>
    </row>
    <row r="41" spans="1:15" s="23" customFormat="1" ht="19.8" x14ac:dyDescent="0.8">
      <c r="A41" s="16"/>
      <c r="B41" s="149" t="s">
        <v>144</v>
      </c>
      <c r="C41" s="149"/>
      <c r="D41" s="149"/>
      <c r="E41" s="149"/>
      <c r="F41" s="149"/>
      <c r="G41" s="17"/>
      <c r="H41" s="18"/>
      <c r="I41" s="19"/>
      <c r="J41" s="20"/>
      <c r="K41" s="22"/>
      <c r="L41" s="21"/>
      <c r="M41" s="21"/>
      <c r="N41" s="21"/>
    </row>
    <row r="42" spans="1:15" s="23" customFormat="1" ht="7.9" customHeight="1" x14ac:dyDescent="0.75">
      <c r="A42" s="16"/>
      <c r="B42" s="24"/>
      <c r="C42" s="25"/>
      <c r="D42" s="25"/>
      <c r="E42" s="24"/>
      <c r="F42" s="24"/>
      <c r="G42" s="17"/>
      <c r="H42" s="18"/>
      <c r="I42" s="19"/>
      <c r="J42" s="20"/>
      <c r="K42" s="22"/>
      <c r="L42" s="21"/>
      <c r="M42" s="21"/>
      <c r="N42" s="21"/>
    </row>
    <row r="43" spans="1:15" s="23" customFormat="1" ht="29.95" customHeight="1" x14ac:dyDescent="0.75">
      <c r="A43" s="16"/>
      <c r="B43" s="26">
        <v>2526</v>
      </c>
      <c r="C43" s="26" t="s">
        <v>145</v>
      </c>
      <c r="D43" s="26">
        <v>2286</v>
      </c>
      <c r="E43" s="27" t="s">
        <v>15</v>
      </c>
      <c r="F43" s="24"/>
      <c r="G43" s="17"/>
      <c r="H43" s="18"/>
      <c r="I43" s="19"/>
      <c r="J43" s="20"/>
      <c r="K43" s="22"/>
      <c r="L43" s="21"/>
      <c r="M43" s="21"/>
      <c r="N43" s="21"/>
    </row>
    <row r="44" spans="1:15" s="35" customFormat="1" ht="29.7" x14ac:dyDescent="0.7">
      <c r="A44" s="8">
        <v>1</v>
      </c>
      <c r="B44" s="26">
        <v>2534</v>
      </c>
      <c r="C44" s="26" t="s">
        <v>146</v>
      </c>
      <c r="D44" s="26">
        <v>2278</v>
      </c>
      <c r="E44" s="27" t="s">
        <v>147</v>
      </c>
      <c r="F44" s="28" t="s">
        <v>148</v>
      </c>
      <c r="G44" s="86" t="s">
        <v>149</v>
      </c>
      <c r="H44" s="30">
        <v>26</v>
      </c>
      <c r="I44" s="31" t="s">
        <v>150</v>
      </c>
      <c r="J44" s="32">
        <v>3</v>
      </c>
      <c r="K44" s="34" t="s">
        <v>93</v>
      </c>
      <c r="L44" s="26">
        <f t="shared" ref="L44:L51" si="1">SUM(M44:N44)</f>
        <v>30</v>
      </c>
      <c r="M44" s="26">
        <v>30</v>
      </c>
      <c r="N44" s="26">
        <v>0</v>
      </c>
    </row>
    <row r="45" spans="1:15" s="35" customFormat="1" ht="44.1" x14ac:dyDescent="0.7">
      <c r="A45" s="8">
        <v>2</v>
      </c>
      <c r="B45" s="26">
        <v>2533</v>
      </c>
      <c r="C45" s="26" t="s">
        <v>151</v>
      </c>
      <c r="D45" s="26">
        <v>2279</v>
      </c>
      <c r="E45" s="27" t="s">
        <v>152</v>
      </c>
      <c r="F45" s="28" t="s">
        <v>153</v>
      </c>
      <c r="G45" s="86" t="s">
        <v>154</v>
      </c>
      <c r="H45" s="30">
        <v>28</v>
      </c>
      <c r="I45" s="31" t="s">
        <v>155</v>
      </c>
      <c r="J45" s="32">
        <v>2</v>
      </c>
      <c r="K45" s="34" t="s">
        <v>21</v>
      </c>
      <c r="L45" s="26">
        <f t="shared" si="1"/>
        <v>25</v>
      </c>
      <c r="M45" s="26">
        <v>24</v>
      </c>
      <c r="N45" s="26">
        <v>1</v>
      </c>
    </row>
    <row r="46" spans="1:15" s="35" customFormat="1" ht="29.7" x14ac:dyDescent="0.7">
      <c r="A46" s="8">
        <v>3</v>
      </c>
      <c r="B46" s="26">
        <v>2532</v>
      </c>
      <c r="C46" s="26" t="s">
        <v>156</v>
      </c>
      <c r="D46" s="26">
        <v>2280</v>
      </c>
      <c r="E46" s="27" t="s">
        <v>157</v>
      </c>
      <c r="F46" s="28" t="s">
        <v>158</v>
      </c>
      <c r="G46" s="86" t="s">
        <v>159</v>
      </c>
      <c r="H46" s="30">
        <v>150</v>
      </c>
      <c r="I46" s="31" t="s">
        <v>160</v>
      </c>
      <c r="J46" s="32">
        <v>5</v>
      </c>
      <c r="K46" s="34" t="s">
        <v>21</v>
      </c>
      <c r="L46" s="26">
        <f t="shared" si="1"/>
        <v>60</v>
      </c>
      <c r="M46" s="26">
        <v>58</v>
      </c>
      <c r="N46" s="26">
        <v>2</v>
      </c>
    </row>
    <row r="47" spans="1:15" s="35" customFormat="1" ht="29.7" x14ac:dyDescent="0.7">
      <c r="A47" s="8">
        <v>4</v>
      </c>
      <c r="B47" s="26">
        <v>2531</v>
      </c>
      <c r="C47" s="26" t="s">
        <v>161</v>
      </c>
      <c r="D47" s="26">
        <v>2281</v>
      </c>
      <c r="E47" s="27" t="s">
        <v>162</v>
      </c>
      <c r="F47" s="28" t="s">
        <v>163</v>
      </c>
      <c r="G47" s="86" t="s">
        <v>164</v>
      </c>
      <c r="H47" s="30">
        <v>136</v>
      </c>
      <c r="I47" s="31" t="s">
        <v>160</v>
      </c>
      <c r="J47" s="32">
        <v>5</v>
      </c>
      <c r="K47" s="34" t="s">
        <v>21</v>
      </c>
      <c r="L47" s="26">
        <f t="shared" si="1"/>
        <v>100</v>
      </c>
      <c r="M47" s="26">
        <v>99</v>
      </c>
      <c r="N47" s="26">
        <v>1</v>
      </c>
    </row>
    <row r="48" spans="1:15" s="35" customFormat="1" ht="29.7" x14ac:dyDescent="0.7">
      <c r="A48" s="8">
        <v>5</v>
      </c>
      <c r="B48" s="26">
        <v>2530</v>
      </c>
      <c r="C48" s="26" t="s">
        <v>165</v>
      </c>
      <c r="D48" s="26">
        <v>2282</v>
      </c>
      <c r="E48" s="27" t="s">
        <v>166</v>
      </c>
      <c r="F48" s="28" t="s">
        <v>167</v>
      </c>
      <c r="G48" s="86" t="s">
        <v>168</v>
      </c>
      <c r="H48" s="30">
        <v>152</v>
      </c>
      <c r="I48" s="31" t="s">
        <v>160</v>
      </c>
      <c r="J48" s="32">
        <v>5</v>
      </c>
      <c r="K48" s="34" t="s">
        <v>78</v>
      </c>
      <c r="L48" s="26">
        <f t="shared" si="1"/>
        <v>103</v>
      </c>
      <c r="M48" s="26">
        <v>102</v>
      </c>
      <c r="N48" s="26">
        <v>1</v>
      </c>
    </row>
    <row r="49" spans="1:70" s="35" customFormat="1" ht="29.7" x14ac:dyDescent="0.7">
      <c r="A49" s="8">
        <v>6</v>
      </c>
      <c r="B49" s="26">
        <v>2529</v>
      </c>
      <c r="C49" s="26" t="s">
        <v>169</v>
      </c>
      <c r="D49" s="26">
        <v>2283</v>
      </c>
      <c r="E49" s="27" t="s">
        <v>170</v>
      </c>
      <c r="F49" s="28" t="s">
        <v>171</v>
      </c>
      <c r="G49" s="86" t="s">
        <v>172</v>
      </c>
      <c r="H49" s="30">
        <v>26</v>
      </c>
      <c r="I49" s="31" t="s">
        <v>49</v>
      </c>
      <c r="J49" s="32">
        <v>1</v>
      </c>
      <c r="K49" s="34" t="s">
        <v>21</v>
      </c>
      <c r="L49" s="26">
        <f t="shared" si="1"/>
        <v>109</v>
      </c>
      <c r="M49" s="26">
        <v>107</v>
      </c>
      <c r="N49" s="26">
        <v>2</v>
      </c>
    </row>
    <row r="50" spans="1:70" s="35" customFormat="1" ht="29.7" x14ac:dyDescent="0.7">
      <c r="A50" s="8">
        <v>7</v>
      </c>
      <c r="B50" s="26">
        <v>2528</v>
      </c>
      <c r="C50" s="26" t="s">
        <v>173</v>
      </c>
      <c r="D50" s="26">
        <v>2284</v>
      </c>
      <c r="E50" s="27" t="s">
        <v>174</v>
      </c>
      <c r="F50" s="28" t="s">
        <v>175</v>
      </c>
      <c r="G50" s="86" t="s">
        <v>176</v>
      </c>
      <c r="H50" s="30">
        <v>42</v>
      </c>
      <c r="I50" s="31" t="s">
        <v>49</v>
      </c>
      <c r="J50" s="32">
        <v>2</v>
      </c>
      <c r="K50" s="34" t="s">
        <v>21</v>
      </c>
      <c r="L50" s="26">
        <f t="shared" si="1"/>
        <v>107</v>
      </c>
      <c r="M50" s="26">
        <v>106</v>
      </c>
      <c r="N50" s="26">
        <v>1</v>
      </c>
    </row>
    <row r="51" spans="1:70" ht="30" thickBot="1" x14ac:dyDescent="0.75">
      <c r="A51" s="8">
        <v>8</v>
      </c>
      <c r="B51" s="59">
        <v>2527</v>
      </c>
      <c r="C51" s="59" t="s">
        <v>177</v>
      </c>
      <c r="D51" s="59">
        <v>2285</v>
      </c>
      <c r="E51" s="114" t="s">
        <v>178</v>
      </c>
      <c r="F51" s="61" t="s">
        <v>179</v>
      </c>
      <c r="G51" s="62" t="s">
        <v>180</v>
      </c>
      <c r="H51" s="63">
        <v>26</v>
      </c>
      <c r="I51" s="64" t="s">
        <v>181</v>
      </c>
      <c r="J51" s="13">
        <v>2</v>
      </c>
      <c r="K51" s="81" t="s">
        <v>93</v>
      </c>
      <c r="L51" s="59">
        <f t="shared" si="1"/>
        <v>29</v>
      </c>
      <c r="M51" s="59">
        <v>28</v>
      </c>
      <c r="N51" s="59">
        <v>1</v>
      </c>
    </row>
    <row r="52" spans="1:70" s="116" customFormat="1" ht="16.5" thickTop="1" x14ac:dyDescent="0.7">
      <c r="A52" s="115"/>
      <c r="F52" s="117"/>
      <c r="G52" s="118"/>
      <c r="H52" s="119"/>
      <c r="J52" s="120"/>
      <c r="K52" s="121" t="s">
        <v>200</v>
      </c>
      <c r="L52" s="122">
        <f>SUM(L44:L51)</f>
        <v>563</v>
      </c>
      <c r="M52" s="122">
        <f>SUM(M44:M51)</f>
        <v>554</v>
      </c>
      <c r="N52" s="122">
        <f>SUM(N49:N51)</f>
        <v>4</v>
      </c>
    </row>
    <row r="53" spans="1:70" x14ac:dyDescent="0.7">
      <c r="E53" s="9"/>
      <c r="G53" s="109"/>
      <c r="H53" s="110"/>
      <c r="J53" s="9"/>
      <c r="K53" s="123" t="s">
        <v>142</v>
      </c>
      <c r="L53" s="79">
        <f>L45+L46+L47+L49+L50</f>
        <v>401</v>
      </c>
      <c r="M53" s="79">
        <f>M49+M50+M46+M47+M45</f>
        <v>394</v>
      </c>
      <c r="N53" s="79"/>
    </row>
    <row r="54" spans="1:70" x14ac:dyDescent="0.7">
      <c r="B54" s="59"/>
      <c r="C54" s="59"/>
      <c r="D54" s="59"/>
      <c r="E54" s="114"/>
      <c r="F54" s="61"/>
      <c r="G54" s="124"/>
      <c r="H54" s="63"/>
      <c r="I54" s="64"/>
      <c r="J54" s="9"/>
      <c r="K54" s="123" t="s">
        <v>143</v>
      </c>
      <c r="L54" s="59">
        <f>L44+L48+L51</f>
        <v>162</v>
      </c>
      <c r="M54" s="59">
        <f>M44+M48+M51</f>
        <v>160</v>
      </c>
      <c r="N54" s="59"/>
    </row>
    <row r="55" spans="1:70" s="77" customFormat="1" ht="16.5" thickBot="1" x14ac:dyDescent="0.75">
      <c r="A55" s="67"/>
      <c r="E55" s="125"/>
      <c r="F55" s="126"/>
      <c r="H55" s="127"/>
      <c r="K55" s="75"/>
      <c r="L55" s="75"/>
      <c r="M55" s="75"/>
      <c r="N55" s="75"/>
    </row>
    <row r="56" spans="1:70" s="129" customFormat="1" ht="18.600000000000001" thickTop="1" x14ac:dyDescent="0.7">
      <c r="A56" s="128"/>
      <c r="E56" s="130" t="s">
        <v>182</v>
      </c>
      <c r="F56" s="131"/>
      <c r="H56" s="132"/>
      <c r="K56" s="147" t="s">
        <v>183</v>
      </c>
      <c r="L56" s="145">
        <f>L38+L17+L52</f>
        <v>2147</v>
      </c>
      <c r="M56" s="134">
        <f>M38+M17+M52</f>
        <v>2108</v>
      </c>
      <c r="N56" s="133"/>
    </row>
    <row r="57" spans="1:70" ht="18.3" x14ac:dyDescent="0.7">
      <c r="J57" s="9"/>
      <c r="K57" s="148" t="s">
        <v>196</v>
      </c>
      <c r="L57" s="146">
        <f>L18+L39+L53</f>
        <v>1495</v>
      </c>
      <c r="M57" s="135">
        <f>M18+M39+M53</f>
        <v>1464</v>
      </c>
      <c r="N57" s="9"/>
    </row>
    <row r="58" spans="1:70" ht="18.3" x14ac:dyDescent="0.7">
      <c r="J58" s="9"/>
      <c r="K58" s="148" t="s">
        <v>197</v>
      </c>
      <c r="L58" s="146">
        <f>L40+L54</f>
        <v>603</v>
      </c>
      <c r="M58" s="135">
        <f>M40+M54</f>
        <v>644</v>
      </c>
      <c r="N58" s="9"/>
    </row>
    <row r="59" spans="1:70" x14ac:dyDescent="0.7">
      <c r="J59" s="9"/>
      <c r="K59" s="9"/>
      <c r="N59" s="9"/>
    </row>
    <row r="60" spans="1:70" x14ac:dyDescent="0.7">
      <c r="J60" s="9"/>
      <c r="K60" s="9"/>
      <c r="N60" s="9"/>
    </row>
    <row r="61" spans="1:70" x14ac:dyDescent="0.7">
      <c r="J61" s="9"/>
      <c r="K61" s="9"/>
      <c r="N61" s="9"/>
    </row>
    <row r="62" spans="1:70" x14ac:dyDescent="0.7">
      <c r="J62" s="9"/>
      <c r="K62" s="9"/>
      <c r="N62" s="9"/>
    </row>
    <row r="63" spans="1:70" s="15" customFormat="1" x14ac:dyDescent="0.7">
      <c r="A63" s="8"/>
      <c r="B63" s="9"/>
      <c r="C63" s="9"/>
      <c r="D63" s="9"/>
      <c r="E63" s="10"/>
      <c r="F63" s="11"/>
      <c r="G63" s="9"/>
      <c r="H63" s="1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</row>
    <row r="64" spans="1:70" s="15" customFormat="1" x14ac:dyDescent="0.7">
      <c r="A64" s="8"/>
      <c r="B64" s="9"/>
      <c r="C64" s="9"/>
      <c r="D64" s="9"/>
      <c r="E64" s="10"/>
      <c r="F64" s="11"/>
      <c r="G64" s="9"/>
      <c r="H64" s="1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</row>
    <row r="65" spans="1:70" s="15" customFormat="1" x14ac:dyDescent="0.7">
      <c r="A65" s="8"/>
      <c r="B65" s="9"/>
      <c r="C65" s="9"/>
      <c r="D65" s="9"/>
      <c r="E65" s="10"/>
      <c r="F65" s="11"/>
      <c r="G65" s="9"/>
      <c r="H65" s="1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</row>
    <row r="66" spans="1:70" s="15" customFormat="1" x14ac:dyDescent="0.7">
      <c r="A66" s="8"/>
      <c r="B66" s="9"/>
      <c r="C66" s="9"/>
      <c r="D66" s="9"/>
      <c r="E66" s="10"/>
      <c r="F66" s="11"/>
      <c r="G66" s="9"/>
      <c r="H66" s="1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</row>
    <row r="67" spans="1:70" s="15" customFormat="1" x14ac:dyDescent="0.7">
      <c r="A67" s="8"/>
      <c r="B67" s="9"/>
      <c r="C67" s="9"/>
      <c r="D67" s="9"/>
      <c r="E67" s="10"/>
      <c r="F67" s="11"/>
      <c r="G67" s="9"/>
      <c r="H67" s="1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</row>
    <row r="68" spans="1:70" s="15" customFormat="1" x14ac:dyDescent="0.7">
      <c r="A68" s="8"/>
      <c r="B68" s="9"/>
      <c r="C68" s="9"/>
      <c r="D68" s="9"/>
      <c r="E68" s="10"/>
      <c r="F68" s="11"/>
      <c r="G68" s="9"/>
      <c r="H68" s="1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</row>
    <row r="69" spans="1:70" s="15" customFormat="1" x14ac:dyDescent="0.7">
      <c r="A69" s="8"/>
      <c r="B69" s="9"/>
      <c r="C69" s="9"/>
      <c r="D69" s="9"/>
      <c r="E69" s="10"/>
      <c r="F69" s="11"/>
      <c r="G69" s="9"/>
      <c r="H69" s="1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</row>
    <row r="70" spans="1:70" s="15" customFormat="1" x14ac:dyDescent="0.7">
      <c r="A70" s="8"/>
      <c r="B70" s="9"/>
      <c r="C70" s="9"/>
      <c r="D70" s="9"/>
      <c r="E70" s="10"/>
      <c r="F70" s="11"/>
      <c r="G70" s="9"/>
      <c r="H70" s="1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</row>
    <row r="71" spans="1:70" s="15" customFormat="1" x14ac:dyDescent="0.7">
      <c r="A71" s="8"/>
      <c r="B71" s="9"/>
      <c r="C71" s="9"/>
      <c r="D71" s="9"/>
      <c r="E71" s="10"/>
      <c r="F71" s="11"/>
      <c r="G71" s="9"/>
      <c r="H71" s="1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</row>
    <row r="72" spans="1:70" s="15" customFormat="1" x14ac:dyDescent="0.7">
      <c r="A72" s="8"/>
      <c r="B72" s="9"/>
      <c r="C72" s="9"/>
      <c r="D72" s="9"/>
      <c r="E72" s="10"/>
      <c r="F72" s="11"/>
      <c r="G72" s="9"/>
      <c r="H72" s="1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</row>
    <row r="73" spans="1:70" s="15" customFormat="1" x14ac:dyDescent="0.7">
      <c r="A73" s="8"/>
      <c r="B73" s="9"/>
      <c r="C73" s="9"/>
      <c r="D73" s="9"/>
      <c r="E73" s="10"/>
      <c r="F73" s="11"/>
      <c r="G73" s="9"/>
      <c r="H73" s="1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</row>
    <row r="74" spans="1:70" s="15" customFormat="1" x14ac:dyDescent="0.7">
      <c r="A74" s="8"/>
      <c r="B74" s="9"/>
      <c r="C74" s="9"/>
      <c r="D74" s="9"/>
      <c r="E74" s="10"/>
      <c r="F74" s="11"/>
      <c r="G74" s="9"/>
      <c r="H74" s="1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</row>
    <row r="75" spans="1:70" s="15" customFormat="1" x14ac:dyDescent="0.7">
      <c r="A75" s="8"/>
      <c r="B75" s="9"/>
      <c r="C75" s="9"/>
      <c r="D75" s="9"/>
      <c r="E75" s="10"/>
      <c r="F75" s="11"/>
      <c r="G75" s="9"/>
      <c r="H75" s="1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</row>
    <row r="76" spans="1:70" s="15" customFormat="1" x14ac:dyDescent="0.7">
      <c r="A76" s="8"/>
      <c r="B76" s="9"/>
      <c r="C76" s="9"/>
      <c r="D76" s="9"/>
      <c r="E76" s="10"/>
      <c r="F76" s="11"/>
      <c r="G76" s="9"/>
      <c r="H76" s="1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</row>
  </sheetData>
  <mergeCells count="3">
    <mergeCell ref="B4:F4"/>
    <mergeCell ref="B20:F20"/>
    <mergeCell ref="B41:F41"/>
  </mergeCells>
  <hyperlinks>
    <hyperlink ref="G36" r:id="rId1" xr:uid="{05224D60-CE0B-44A1-9C91-D3601E449077}"/>
    <hyperlink ref="G51" r:id="rId2" xr:uid="{9F33121D-08A2-4CA7-AD56-5B41ABDC307E}"/>
    <hyperlink ref="G45" r:id="rId3" xr:uid="{5EDB824A-D6C5-4CD5-A066-EE9A8C551C3A}"/>
    <hyperlink ref="G47" r:id="rId4" xr:uid="{EF1CBDE7-54FF-4F8B-9816-28D353F00D9B}"/>
    <hyperlink ref="G48" r:id="rId5" xr:uid="{C20F54BB-CEF2-4AD2-8AD5-7E2E993650D1}"/>
    <hyperlink ref="G46" r:id="rId6" xr:uid="{37984FBC-C212-4157-BA87-983711D1E89D}"/>
    <hyperlink ref="G50" r:id="rId7" xr:uid="{D19F68D7-DCDA-4FE0-98BA-DA593BB06F9C}"/>
    <hyperlink ref="G44" r:id="rId8" xr:uid="{D8A5C3D2-B9C7-4D94-BF76-2897B2F3F85B}"/>
    <hyperlink ref="G49" r:id="rId9" xr:uid="{49CBA5E2-34EF-4D5B-832C-03F138D40622}"/>
    <hyperlink ref="G16" r:id="rId10" xr:uid="{912A603D-4A37-49A9-9F68-4C474019FB61}"/>
    <hyperlink ref="G15" r:id="rId11" xr:uid="{5CFE3DE7-1E50-4E6E-BA79-F8CC50BA3DF8}"/>
    <hyperlink ref="G35" r:id="rId12" xr:uid="{C83D5664-B3D0-4493-ADFD-2F01930AD1CD}"/>
    <hyperlink ref="G34" r:id="rId13" xr:uid="{F398001A-356B-4D80-9F98-2CED4E84B522}"/>
    <hyperlink ref="G33" r:id="rId14" xr:uid="{48B8C3E7-15E8-4F29-9538-6519133472B2}"/>
    <hyperlink ref="G32" r:id="rId15" xr:uid="{A914C6D8-38F3-4D78-A9D2-BD3BF5A9AE87}"/>
    <hyperlink ref="G31" r:id="rId16" xr:uid="{4066279D-5895-4A41-BA94-A3490357D995}"/>
    <hyperlink ref="G30" r:id="rId17" xr:uid="{F7C33784-93EF-4938-863E-36A87802D80E}"/>
    <hyperlink ref="G29" r:id="rId18" xr:uid="{AF1F902D-2D2A-4B5F-BF49-D246F5D7DEBA}"/>
    <hyperlink ref="G28" r:id="rId19" xr:uid="{BF0D80B5-6D56-43CE-B3FB-4D94FD0541FF}"/>
    <hyperlink ref="G27" r:id="rId20" xr:uid="{3EC72241-2673-40BB-AC55-A572187F2937}"/>
    <hyperlink ref="G26" r:id="rId21" xr:uid="{6EFBC539-4ED0-44F7-B8E7-D113FDCA987D}"/>
    <hyperlink ref="G25" r:id="rId22" xr:uid="{E5D96628-7E66-4C66-9335-8DF73CB26AE4}"/>
    <hyperlink ref="G24" r:id="rId23" xr:uid="{7547604C-EC83-4DA5-AE48-47510597542C}"/>
    <hyperlink ref="G23" r:id="rId24" xr:uid="{C5B31E9F-64C1-49A7-9E6F-DC5FE3345E4D}"/>
    <hyperlink ref="G22" r:id="rId25" xr:uid="{92252B4E-6925-4015-8E61-3B115B313A02}"/>
    <hyperlink ref="G14" r:id="rId26" xr:uid="{5577FDC8-2D6B-4CEC-8BB5-B69C620E75A8}"/>
    <hyperlink ref="G13" r:id="rId27" xr:uid="{C3B4BBDB-D098-40EF-8CA2-336F878DC0AF}"/>
    <hyperlink ref="G12" r:id="rId28" xr:uid="{B54582CC-2BEA-4ADE-A0D1-812CDC27FA02}"/>
    <hyperlink ref="G11" r:id="rId29" xr:uid="{B2FF947F-3663-49CE-86F7-6F504465B97A}"/>
    <hyperlink ref="G10" r:id="rId30" xr:uid="{E7F490E8-B5F5-43D1-81C2-C3CB98412D85}"/>
    <hyperlink ref="G9" r:id="rId31" xr:uid="{751284D8-3047-4325-AB62-C59AB4A7313C}"/>
    <hyperlink ref="G8" r:id="rId32" xr:uid="{4301DCD4-F6A3-4008-A3FE-9A0841C2669F}"/>
    <hyperlink ref="G7" r:id="rId33" xr:uid="{FF0A7D5C-FDB3-40DB-B3EC-F406592B925E}"/>
  </hyperlinks>
  <pageMargins left="0.7" right="0.7" top="0.75" bottom="0.75" header="0.3" footer="0.3"/>
  <pageSetup orientation="portrait" horizontalDpi="1200" verticalDpi="1200" r:id="rId34"/>
</worksheet>
</file>

<file path=docMetadata/LabelInfo.xml><?xml version="1.0" encoding="utf-8"?>
<clbl:labelList xmlns:clbl="http://schemas.microsoft.com/office/2020/mipLabelMetadata">
  <clbl:label id="{07597248-ea38-451b-8abe-a638eddbac81}" enabled="0" method="" siteId="{07597248-ea38-451b-8abe-a638eddbac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Winfred Ho (Consultant)</dc:creator>
  <cp:lastModifiedBy>Jason choi</cp:lastModifiedBy>
  <dcterms:created xsi:type="dcterms:W3CDTF">2024-12-23T19:47:20Z</dcterms:created>
  <dcterms:modified xsi:type="dcterms:W3CDTF">2024-12-30T17:33:45Z</dcterms:modified>
</cp:coreProperties>
</file>