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on\Desktop\"/>
    </mc:Choice>
  </mc:AlternateContent>
  <bookViews>
    <workbookView xWindow="0" yWindow="0" windowWidth="2520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9" i="1" l="1"/>
  <c r="AG49" i="1" l="1"/>
  <c r="AF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F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4" i="1"/>
  <c r="AF43" i="1"/>
  <c r="B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1" i="1"/>
  <c r="AE40" i="1"/>
  <c r="AE42" i="1" s="1"/>
  <c r="AD40" i="1"/>
  <c r="AD42" i="1" s="1"/>
  <c r="AC40" i="1"/>
  <c r="AC42" i="1" s="1"/>
  <c r="AB40" i="1"/>
  <c r="AB42" i="1" s="1"/>
  <c r="AA40" i="1"/>
  <c r="AA42" i="1" s="1"/>
  <c r="Z40" i="1"/>
  <c r="Z42" i="1" s="1"/>
  <c r="Y40" i="1"/>
  <c r="Y42" i="1" s="1"/>
  <c r="X40" i="1"/>
  <c r="X42" i="1" s="1"/>
  <c r="W40" i="1"/>
  <c r="W42" i="1" s="1"/>
  <c r="V40" i="1"/>
  <c r="V42" i="1" s="1"/>
  <c r="U40" i="1"/>
  <c r="U42" i="1" s="1"/>
  <c r="T40" i="1"/>
  <c r="T42" i="1" s="1"/>
  <c r="S40" i="1"/>
  <c r="S42" i="1" s="1"/>
  <c r="R40" i="1"/>
  <c r="R42" i="1" s="1"/>
  <c r="Q40" i="1"/>
  <c r="Q42" i="1" s="1"/>
  <c r="P40" i="1"/>
  <c r="P42" i="1" s="1"/>
  <c r="O40" i="1"/>
  <c r="O42" i="1" s="1"/>
  <c r="N40" i="1"/>
  <c r="N42" i="1" s="1"/>
  <c r="M40" i="1"/>
  <c r="M42" i="1" s="1"/>
  <c r="L40" i="1"/>
  <c r="L42" i="1" s="1"/>
  <c r="K40" i="1"/>
  <c r="K42" i="1" s="1"/>
  <c r="J40" i="1"/>
  <c r="J42" i="1" s="1"/>
  <c r="I40" i="1"/>
  <c r="I42" i="1" s="1"/>
  <c r="H40" i="1"/>
  <c r="H42" i="1" s="1"/>
  <c r="G40" i="1"/>
  <c r="G42" i="1" s="1"/>
  <c r="F40" i="1"/>
  <c r="F42" i="1" s="1"/>
  <c r="E40" i="1"/>
  <c r="E42" i="1" s="1"/>
  <c r="D40" i="1"/>
  <c r="D42" i="1" s="1"/>
  <c r="C40" i="1"/>
  <c r="C42" i="1" s="1"/>
  <c r="B40" i="1"/>
  <c r="B42" i="1" s="1"/>
  <c r="K9" i="1"/>
  <c r="K10" i="1" s="1"/>
  <c r="AF8" i="1" l="1"/>
  <c r="B9" i="1"/>
  <c r="B10" i="1" s="1"/>
  <c r="C9" i="1" l="1"/>
  <c r="C10" i="1" s="1"/>
  <c r="D9" i="1"/>
  <c r="D10" i="1" s="1"/>
  <c r="E9" i="1"/>
  <c r="E10" i="1" s="1"/>
  <c r="F9" i="1"/>
  <c r="F10" i="1" s="1"/>
  <c r="G9" i="1"/>
  <c r="G10" i="1" s="1"/>
  <c r="H9" i="1"/>
  <c r="H10" i="1" s="1"/>
  <c r="I9" i="1"/>
  <c r="I10" i="1" s="1"/>
  <c r="J9" i="1"/>
  <c r="J10" i="1" s="1"/>
  <c r="L9" i="1"/>
  <c r="L10" i="1" s="1"/>
  <c r="M9" i="1"/>
  <c r="M10" i="1" s="1"/>
  <c r="N9" i="1"/>
  <c r="N10" i="1" s="1"/>
  <c r="O9" i="1"/>
  <c r="O10" i="1" s="1"/>
  <c r="P9" i="1"/>
  <c r="P10" i="1" s="1"/>
  <c r="Q9" i="1"/>
  <c r="Q10" i="1" s="1"/>
  <c r="R9" i="1"/>
  <c r="R10" i="1" s="1"/>
  <c r="S9" i="1"/>
  <c r="S10" i="1" s="1"/>
  <c r="T9" i="1"/>
  <c r="T10" i="1" s="1"/>
  <c r="U9" i="1"/>
  <c r="U10" i="1" s="1"/>
  <c r="V9" i="1"/>
  <c r="V10" i="1" s="1"/>
  <c r="W9" i="1"/>
  <c r="W10" i="1" s="1"/>
  <c r="X9" i="1"/>
  <c r="X10" i="1" s="1"/>
  <c r="Y9" i="1"/>
  <c r="Y10" i="1" s="1"/>
  <c r="Z9" i="1"/>
  <c r="Z10" i="1" s="1"/>
  <c r="AA9" i="1"/>
  <c r="AA10" i="1" s="1"/>
  <c r="AB9" i="1"/>
  <c r="AB10" i="1" s="1"/>
  <c r="AC9" i="1"/>
  <c r="AC10" i="1" s="1"/>
  <c r="AD9" i="1"/>
  <c r="AD10" i="1" s="1"/>
  <c r="AE9" i="1"/>
  <c r="AE10" i="1" s="1"/>
  <c r="AF9" i="1" l="1"/>
  <c r="AF10" i="1"/>
  <c r="AF4" i="1"/>
  <c r="C7" i="1" l="1"/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7" i="1"/>
</calcChain>
</file>

<file path=xl/sharedStrings.xml><?xml version="1.0" encoding="utf-8"?>
<sst xmlns="http://schemas.openxmlformats.org/spreadsheetml/2006/main" count="11" uniqueCount="8">
  <si>
    <t>Men</t>
  </si>
  <si>
    <t>gamma</t>
  </si>
  <si>
    <t>scale a (in days)</t>
  </si>
  <si>
    <t>treshold (in days)</t>
  </si>
  <si>
    <t>treshold (in years)</t>
  </si>
  <si>
    <t>oldest (in years)</t>
  </si>
  <si>
    <t>estimated upper limit omega</t>
  </si>
  <si>
    <t>95% upper confidence bound for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</si>
</sst>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Estimated extreme value indeces - men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-0.17611260000000001</c:v>
                </c:pt>
                <c:pt idx="1">
                  <c:v>-9.8084099999999994E-2</c:v>
                </c:pt>
                <c:pt idx="2">
                  <c:v>-0.1159921</c:v>
                </c:pt>
                <c:pt idx="3">
                  <c:v>-0.16926859999999999</c:v>
                </c:pt>
                <c:pt idx="4">
                  <c:v>-0.1901544</c:v>
                </c:pt>
                <c:pt idx="5">
                  <c:v>-0.14744589999999999</c:v>
                </c:pt>
                <c:pt idx="6">
                  <c:v>-0.1475542</c:v>
                </c:pt>
                <c:pt idx="7">
                  <c:v>-0.20602290000000001</c:v>
                </c:pt>
                <c:pt idx="8">
                  <c:v>-0.12379030000000001</c:v>
                </c:pt>
                <c:pt idx="9">
                  <c:v>-0.22132660000000001</c:v>
                </c:pt>
                <c:pt idx="10">
                  <c:v>-0.17170669999999999</c:v>
                </c:pt>
                <c:pt idx="11">
                  <c:v>-0.1378885</c:v>
                </c:pt>
                <c:pt idx="12">
                  <c:v>-0.14639050000000001</c:v>
                </c:pt>
                <c:pt idx="13">
                  <c:v>-0.14340240000000001</c:v>
                </c:pt>
                <c:pt idx="14">
                  <c:v>-0.1268406</c:v>
                </c:pt>
                <c:pt idx="15">
                  <c:v>-0.14845140000000001</c:v>
                </c:pt>
                <c:pt idx="16">
                  <c:v>-0.1036425</c:v>
                </c:pt>
                <c:pt idx="17">
                  <c:v>-0.1536785</c:v>
                </c:pt>
                <c:pt idx="18">
                  <c:v>-0.14501939999999999</c:v>
                </c:pt>
                <c:pt idx="19">
                  <c:v>-0.1083754</c:v>
                </c:pt>
                <c:pt idx="20">
                  <c:v>-0.17323</c:v>
                </c:pt>
                <c:pt idx="21">
                  <c:v>-0.1091254</c:v>
                </c:pt>
                <c:pt idx="22">
                  <c:v>-0.1178404</c:v>
                </c:pt>
                <c:pt idx="23">
                  <c:v>-0.18091750000000001</c:v>
                </c:pt>
                <c:pt idx="24">
                  <c:v>-0.12709790000000001</c:v>
                </c:pt>
                <c:pt idx="25">
                  <c:v>-0.1436412</c:v>
                </c:pt>
                <c:pt idx="26">
                  <c:v>-8.0470200000000006E-2</c:v>
                </c:pt>
                <c:pt idx="27">
                  <c:v>-0.12633179999999999</c:v>
                </c:pt>
                <c:pt idx="28">
                  <c:v>-0.1774358</c:v>
                </c:pt>
                <c:pt idx="29">
                  <c:v>-0.18056030000000001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5-44CE-BF46-4F9A7643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65023"/>
        <c:axId val="364669183"/>
      </c:lineChart>
      <c:catAx>
        <c:axId val="36466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4669183"/>
        <c:crosses val="autoZero"/>
        <c:auto val="1"/>
        <c:lblAlgn val="ctr"/>
        <c:lblOffset val="100"/>
        <c:noMultiLvlLbl val="0"/>
      </c:catAx>
      <c:valAx>
        <c:axId val="3646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46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Estimated upper</a:t>
            </a:r>
            <a:r>
              <a:rPr lang="nl-NL" baseline="0"/>
              <a:t> limits of life span - men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94.546201232032857</c:v>
                </c:pt>
                <c:pt idx="1">
                  <c:v>94.406570841889121</c:v>
                </c:pt>
                <c:pt idx="2">
                  <c:v>94.707734428473643</c:v>
                </c:pt>
                <c:pt idx="3">
                  <c:v>94.726899383983579</c:v>
                </c:pt>
                <c:pt idx="4">
                  <c:v>94.735112936344976</c:v>
                </c:pt>
                <c:pt idx="5">
                  <c:v>94.885694729637237</c:v>
                </c:pt>
                <c:pt idx="6">
                  <c:v>94.776180698151947</c:v>
                </c:pt>
                <c:pt idx="7">
                  <c:v>94.803559206023266</c:v>
                </c:pt>
                <c:pt idx="8">
                  <c:v>94.748802190280628</c:v>
                </c:pt>
                <c:pt idx="9">
                  <c:v>94.784394250513344</c:v>
                </c:pt>
                <c:pt idx="10">
                  <c:v>94.592744695414098</c:v>
                </c:pt>
                <c:pt idx="11">
                  <c:v>94.751540041067756</c:v>
                </c:pt>
                <c:pt idx="12">
                  <c:v>94.784394250513344</c:v>
                </c:pt>
                <c:pt idx="13">
                  <c:v>94.902121834360031</c:v>
                </c:pt>
                <c:pt idx="14">
                  <c:v>94.844626967830251</c:v>
                </c:pt>
                <c:pt idx="15">
                  <c:v>94.896646132785762</c:v>
                </c:pt>
                <c:pt idx="16">
                  <c:v>94.82546201232033</c:v>
                </c:pt>
                <c:pt idx="17">
                  <c:v>94.896646132785762</c:v>
                </c:pt>
                <c:pt idx="18">
                  <c:v>94.795345653661869</c:v>
                </c:pt>
                <c:pt idx="19">
                  <c:v>94.904859685147159</c:v>
                </c:pt>
                <c:pt idx="20">
                  <c:v>94.899383983572889</c:v>
                </c:pt>
                <c:pt idx="21">
                  <c:v>94.943189596167002</c:v>
                </c:pt>
                <c:pt idx="22">
                  <c:v>95.206023271731695</c:v>
                </c:pt>
                <c:pt idx="23">
                  <c:v>95.143052703627646</c:v>
                </c:pt>
                <c:pt idx="24">
                  <c:v>95.433264887063658</c:v>
                </c:pt>
                <c:pt idx="25">
                  <c:v>95.471594798083501</c:v>
                </c:pt>
                <c:pt idx="26">
                  <c:v>95.71252566735113</c:v>
                </c:pt>
                <c:pt idx="27">
                  <c:v>95.778234086242293</c:v>
                </c:pt>
                <c:pt idx="28">
                  <c:v>95.835728952772072</c:v>
                </c:pt>
                <c:pt idx="29">
                  <c:v>95.983572895277206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74E-8C82-314A01076780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107.09924709103353</c:v>
                </c:pt>
                <c:pt idx="1">
                  <c:v>109.00479123887749</c:v>
                </c:pt>
                <c:pt idx="2">
                  <c:v>107.43600273785079</c:v>
                </c:pt>
                <c:pt idx="3">
                  <c:v>107.75085557837097</c:v>
                </c:pt>
                <c:pt idx="4">
                  <c:v>106.10266940451746</c:v>
                </c:pt>
                <c:pt idx="5">
                  <c:v>107.11567419575633</c:v>
                </c:pt>
                <c:pt idx="6">
                  <c:v>108.36413415468857</c:v>
                </c:pt>
                <c:pt idx="7">
                  <c:v>105.65913757700206</c:v>
                </c:pt>
                <c:pt idx="8">
                  <c:v>107.96988364134155</c:v>
                </c:pt>
                <c:pt idx="9">
                  <c:v>105.8672142368241</c:v>
                </c:pt>
                <c:pt idx="10">
                  <c:v>105.48665297741273</c:v>
                </c:pt>
                <c:pt idx="11">
                  <c:v>107.69609856262834</c:v>
                </c:pt>
                <c:pt idx="12">
                  <c:v>109.16358658453115</c:v>
                </c:pt>
                <c:pt idx="13">
                  <c:v>107.47433264887064</c:v>
                </c:pt>
                <c:pt idx="14">
                  <c:v>108.65160848733744</c:v>
                </c:pt>
                <c:pt idx="15">
                  <c:v>108.01368925393567</c:v>
                </c:pt>
                <c:pt idx="16">
                  <c:v>111.42505133470226</c:v>
                </c:pt>
                <c:pt idx="17">
                  <c:v>107.14031485284052</c:v>
                </c:pt>
                <c:pt idx="18">
                  <c:v>107.44695414099931</c:v>
                </c:pt>
                <c:pt idx="19">
                  <c:v>107.58110882956879</c:v>
                </c:pt>
                <c:pt idx="20">
                  <c:v>106.65023956194388</c:v>
                </c:pt>
                <c:pt idx="21">
                  <c:v>106.71047227926078</c:v>
                </c:pt>
                <c:pt idx="22">
                  <c:v>108.25188227241615</c:v>
                </c:pt>
                <c:pt idx="23">
                  <c:v>106.46132785763176</c:v>
                </c:pt>
                <c:pt idx="24">
                  <c:v>107.79192334017796</c:v>
                </c:pt>
                <c:pt idx="25">
                  <c:v>108.13963039014374</c:v>
                </c:pt>
                <c:pt idx="26">
                  <c:v>110.29979466119096</c:v>
                </c:pt>
                <c:pt idx="27">
                  <c:v>107.8302532511978</c:v>
                </c:pt>
                <c:pt idx="28">
                  <c:v>107.18412046543463</c:v>
                </c:pt>
                <c:pt idx="29">
                  <c:v>107.6413415468857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74E-8C82-314A01076780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110.887381958327</c:v>
                </c:pt>
                <c:pt idx="1">
                  <c:v>121.45095685640223</c:v>
                </c:pt>
                <c:pt idx="2">
                  <c:v>117.56350960768215</c:v>
                </c:pt>
                <c:pt idx="3">
                  <c:v>111.39534140314046</c:v>
                </c:pt>
                <c:pt idx="4">
                  <c:v>110.73097848281067</c:v>
                </c:pt>
                <c:pt idx="5">
                  <c:v>112.91802549554853</c:v>
                </c:pt>
                <c:pt idx="6">
                  <c:v>114.37898083990494</c:v>
                </c:pt>
                <c:pt idx="7">
                  <c:v>109.31967693925763</c:v>
                </c:pt>
                <c:pt idx="8">
                  <c:v>116.25984333003662</c:v>
                </c:pt>
                <c:pt idx="9">
                  <c:v>109.09114018945134</c:v>
                </c:pt>
                <c:pt idx="10">
                  <c:v>111.70327297772289</c:v>
                </c:pt>
                <c:pt idx="11">
                  <c:v>113.96081300965436</c:v>
                </c:pt>
                <c:pt idx="12">
                  <c:v>113.3569449461845</c:v>
                </c:pt>
                <c:pt idx="13">
                  <c:v>113.11335889862772</c:v>
                </c:pt>
                <c:pt idx="14">
                  <c:v>115.06605763027984</c:v>
                </c:pt>
                <c:pt idx="15">
                  <c:v>112.57788732618653</c:v>
                </c:pt>
                <c:pt idx="16">
                  <c:v>119.54017392587262</c:v>
                </c:pt>
                <c:pt idx="17">
                  <c:v>112.43559850853285</c:v>
                </c:pt>
                <c:pt idx="18">
                  <c:v>113.50979155596788</c:v>
                </c:pt>
                <c:pt idx="19">
                  <c:v>118.81306097210862</c:v>
                </c:pt>
                <c:pt idx="20">
                  <c:v>110.32311009291868</c:v>
                </c:pt>
                <c:pt idx="21">
                  <c:v>117.79726568350497</c:v>
                </c:pt>
                <c:pt idx="22">
                  <c:v>116.4154720352969</c:v>
                </c:pt>
                <c:pt idx="23">
                  <c:v>109.29759598582731</c:v>
                </c:pt>
                <c:pt idx="24">
                  <c:v>115.04128013669644</c:v>
                </c:pt>
                <c:pt idx="25">
                  <c:v>113.47140165198637</c:v>
                </c:pt>
                <c:pt idx="26">
                  <c:v>124.74348496179823</c:v>
                </c:pt>
                <c:pt idx="27">
                  <c:v>115.96216190252687</c:v>
                </c:pt>
                <c:pt idx="28">
                  <c:v>110.5901935379438</c:v>
                </c:pt>
                <c:pt idx="29">
                  <c:v>110.36731170834275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74E-8C82-314A01076780}"/>
            </c:ext>
          </c:extLst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114.0947456750521</c:v>
                </c:pt>
                <c:pt idx="1">
                  <c:v>133.04983193329645</c:v>
                </c:pt>
                <c:pt idx="2">
                  <c:v>125.50618783687425</c:v>
                </c:pt>
                <c:pt idx="3">
                  <c:v>114.86222151459718</c:v>
                </c:pt>
                <c:pt idx="4">
                  <c:v>113.5293872190197</c:v>
                </c:pt>
                <c:pt idx="5">
                  <c:v>117.47625717234668</c:v>
                </c:pt>
                <c:pt idx="6">
                  <c:v>119.32918693816447</c:v>
                </c:pt>
                <c:pt idx="7">
                  <c:v>111.56171389517517</c:v>
                </c:pt>
                <c:pt idx="8">
                  <c:v>123.13237254989369</c:v>
                </c:pt>
                <c:pt idx="9">
                  <c:v>111.05954622386857</c:v>
                </c:pt>
                <c:pt idx="10">
                  <c:v>115.18881267364597</c:v>
                </c:pt>
                <c:pt idx="11">
                  <c:v>119.2806853565952</c:v>
                </c:pt>
                <c:pt idx="12">
                  <c:v>118.09836921102863</c:v>
                </c:pt>
                <c:pt idx="13">
                  <c:v>117.89571612658966</c:v>
                </c:pt>
                <c:pt idx="14">
                  <c:v>121.32403583832864</c:v>
                </c:pt>
                <c:pt idx="15">
                  <c:v>117.00566840410642</c:v>
                </c:pt>
                <c:pt idx="16">
                  <c:v>129.44081665176111</c:v>
                </c:pt>
                <c:pt idx="17">
                  <c:v>116.6215636759064</c:v>
                </c:pt>
                <c:pt idx="18">
                  <c:v>118.34952562175904</c:v>
                </c:pt>
                <c:pt idx="19">
                  <c:v>127.86979603941272</c:v>
                </c:pt>
                <c:pt idx="20">
                  <c:v>113.42472553885534</c:v>
                </c:pt>
                <c:pt idx="21">
                  <c:v>126.37978160384499</c:v>
                </c:pt>
                <c:pt idx="22">
                  <c:v>123.6379750390829</c:v>
                </c:pt>
                <c:pt idx="23">
                  <c:v>111.96703922026101</c:v>
                </c:pt>
                <c:pt idx="24">
                  <c:v>121.09329246359596</c:v>
                </c:pt>
                <c:pt idx="25">
                  <c:v>118.18751274037015</c:v>
                </c:pt>
                <c:pt idx="26">
                  <c:v>140.550193464231</c:v>
                </c:pt>
                <c:pt idx="27">
                  <c:v>122.24156971573284</c:v>
                </c:pt>
                <c:pt idx="28">
                  <c:v>113.45428123300714</c:v>
                </c:pt>
                <c:pt idx="29">
                  <c:v>113.08798619908181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68E-BA3F-1F95B854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93887"/>
        <c:axId val="1677694303"/>
      </c:lineChart>
      <c:catAx>
        <c:axId val="167769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7694303"/>
        <c:crosses val="autoZero"/>
        <c:auto val="1"/>
        <c:lblAlgn val="ctr"/>
        <c:lblOffset val="100"/>
        <c:noMultiLvlLbl val="0"/>
      </c:catAx>
      <c:valAx>
        <c:axId val="1677694303"/>
        <c:scaling>
          <c:orientation val="minMax"/>
          <c:max val="143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76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11</xdr:row>
      <xdr:rowOff>0</xdr:rowOff>
    </xdr:from>
    <xdr:to>
      <xdr:col>15</xdr:col>
      <xdr:colOff>-1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4761</xdr:rowOff>
    </xdr:from>
    <xdr:to>
      <xdr:col>31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P1" zoomScale="80" zoomScaleNormal="80" workbookViewId="0">
      <selection activeCell="AH49" sqref="AH49"/>
    </sheetView>
  </sheetViews>
  <sheetFormatPr defaultRowHeight="15" x14ac:dyDescent="0.25"/>
  <cols>
    <col min="1" max="1" width="40.28515625" bestFit="1" customWidth="1"/>
    <col min="2" max="2" width="17.28515625" bestFit="1" customWidth="1"/>
  </cols>
  <sheetData>
    <row r="1" spans="1:32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2" x14ac:dyDescent="0.25">
      <c r="B2" s="1">
        <v>1986</v>
      </c>
      <c r="C2" s="1">
        <v>1987</v>
      </c>
      <c r="D2" s="1">
        <v>1988</v>
      </c>
      <c r="E2" s="1">
        <v>1989</v>
      </c>
      <c r="F2" s="1">
        <v>1990</v>
      </c>
      <c r="G2" s="1">
        <v>1991</v>
      </c>
      <c r="H2" s="1">
        <v>1992</v>
      </c>
      <c r="I2" s="1">
        <v>1993</v>
      </c>
      <c r="J2" s="1">
        <v>1994</v>
      </c>
      <c r="K2" s="1">
        <v>1995</v>
      </c>
      <c r="L2" s="1">
        <v>1996</v>
      </c>
      <c r="M2" s="1">
        <v>1997</v>
      </c>
      <c r="N2" s="1">
        <v>1998</v>
      </c>
      <c r="O2" s="1">
        <v>1999</v>
      </c>
      <c r="P2" s="1">
        <v>2000</v>
      </c>
      <c r="Q2" s="1">
        <v>2001</v>
      </c>
      <c r="R2" s="1">
        <v>2002</v>
      </c>
      <c r="S2" s="1">
        <v>2003</v>
      </c>
      <c r="T2" s="1">
        <v>2004</v>
      </c>
      <c r="U2" s="1">
        <v>2005</v>
      </c>
      <c r="V2" s="1">
        <v>2006</v>
      </c>
      <c r="W2" s="1">
        <v>2007</v>
      </c>
      <c r="X2" s="1">
        <v>2008</v>
      </c>
      <c r="Y2" s="1">
        <v>2009</v>
      </c>
      <c r="Z2" s="1">
        <v>2010</v>
      </c>
      <c r="AA2" s="1">
        <v>2011</v>
      </c>
      <c r="AB2" s="1">
        <v>2012</v>
      </c>
      <c r="AC2" s="1">
        <v>2013</v>
      </c>
      <c r="AD2" s="1">
        <v>2014</v>
      </c>
      <c r="AE2" s="1">
        <v>2015</v>
      </c>
    </row>
    <row r="3" spans="1:32" x14ac:dyDescent="0.25">
      <c r="A3" s="1">
        <v>1000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</row>
    <row r="4" spans="1:32" x14ac:dyDescent="0.25">
      <c r="A4" s="1" t="s">
        <v>1</v>
      </c>
      <c r="B4" s="2">
        <v>-0.17611260000000001</v>
      </c>
      <c r="C4" s="2">
        <v>-9.8084099999999994E-2</v>
      </c>
      <c r="D4" s="2">
        <v>-0.1159921</v>
      </c>
      <c r="E4" s="2">
        <v>-0.16926859999999999</v>
      </c>
      <c r="F4" s="2">
        <v>-0.1901544</v>
      </c>
      <c r="G4" s="2">
        <v>-0.14744589999999999</v>
      </c>
      <c r="H4" s="2">
        <v>-0.1475542</v>
      </c>
      <c r="I4" s="2">
        <v>-0.20602290000000001</v>
      </c>
      <c r="J4" s="2">
        <v>-0.12379030000000001</v>
      </c>
      <c r="K4" s="2">
        <v>-0.22132660000000001</v>
      </c>
      <c r="L4" s="2">
        <v>-0.17170669999999999</v>
      </c>
      <c r="M4" s="2">
        <v>-0.1378885</v>
      </c>
      <c r="N4" s="2">
        <v>-0.14639050000000001</v>
      </c>
      <c r="O4" s="2">
        <v>-0.14340240000000001</v>
      </c>
      <c r="P4" s="2">
        <v>-0.1268406</v>
      </c>
      <c r="Q4" s="2">
        <v>-0.14845140000000001</v>
      </c>
      <c r="R4" s="2">
        <v>-0.1036425</v>
      </c>
      <c r="S4" s="2">
        <v>-0.1536785</v>
      </c>
      <c r="T4" s="2">
        <v>-0.14501939999999999</v>
      </c>
      <c r="U4" s="2">
        <v>-0.1083754</v>
      </c>
      <c r="V4" s="2">
        <v>-0.17323</v>
      </c>
      <c r="W4" s="2">
        <v>-0.1091254</v>
      </c>
      <c r="X4" s="2">
        <v>-0.1178404</v>
      </c>
      <c r="Y4" s="2">
        <v>-0.18091750000000001</v>
      </c>
      <c r="Z4" s="2">
        <v>-0.12709790000000001</v>
      </c>
      <c r="AA4" s="2">
        <v>-0.1436412</v>
      </c>
      <c r="AB4" s="2">
        <v>-8.0470200000000006E-2</v>
      </c>
      <c r="AC4" s="2">
        <v>-0.12633179999999999</v>
      </c>
      <c r="AD4" s="2">
        <v>-0.1774358</v>
      </c>
      <c r="AE4" s="2">
        <v>-0.18056030000000001</v>
      </c>
      <c r="AF4">
        <f>AVERAGE(B4:AE4)</f>
        <v>-0.14659326999999994</v>
      </c>
    </row>
    <row r="5" spans="1:32" x14ac:dyDescent="0.25">
      <c r="A5" s="1" t="s">
        <v>2</v>
      </c>
      <c r="B5" s="3">
        <v>1051.1485279999999</v>
      </c>
      <c r="C5" s="3">
        <v>968.87101180000002</v>
      </c>
      <c r="D5" s="3">
        <v>968.31038880000006</v>
      </c>
      <c r="E5" s="3">
        <v>1030.5323642999999</v>
      </c>
      <c r="F5" s="3">
        <v>1110.9751596999999</v>
      </c>
      <c r="G5" s="3">
        <v>971.12423049999995</v>
      </c>
      <c r="H5" s="3">
        <v>1056.4766737</v>
      </c>
      <c r="I5" s="3">
        <v>1092.3358885</v>
      </c>
      <c r="J5" s="3">
        <v>972.60897069999999</v>
      </c>
      <c r="K5" s="3">
        <v>1156.5507699</v>
      </c>
      <c r="L5" s="3">
        <v>1073.1017045999999</v>
      </c>
      <c r="M5" s="3">
        <v>967.45149449999997</v>
      </c>
      <c r="N5" s="3">
        <v>993.05812990000004</v>
      </c>
      <c r="O5" s="3">
        <v>953.86319600000002</v>
      </c>
      <c r="P5" s="3">
        <v>936.82913989999997</v>
      </c>
      <c r="Q5" s="3">
        <v>958.71002950000002</v>
      </c>
      <c r="R5" s="3">
        <v>935.58587690000002</v>
      </c>
      <c r="S5" s="3">
        <v>984.48020080000003</v>
      </c>
      <c r="T5" s="3">
        <v>991.27305579999995</v>
      </c>
      <c r="U5" s="3">
        <v>946.38498560000005</v>
      </c>
      <c r="V5" s="3">
        <v>975.89396999999997</v>
      </c>
      <c r="W5" s="3">
        <v>910.91896110000005</v>
      </c>
      <c r="X5" s="3">
        <v>912.88025549999998</v>
      </c>
      <c r="Y5" s="3">
        <v>935.33387440000001</v>
      </c>
      <c r="Z5" s="3">
        <v>910.25324430000001</v>
      </c>
      <c r="AA5" s="3">
        <v>944.35893599999997</v>
      </c>
      <c r="AB5" s="3">
        <v>853.27042349999999</v>
      </c>
      <c r="AC5" s="3">
        <v>931.34072319999996</v>
      </c>
      <c r="AD5" s="3">
        <v>956.21362550000003</v>
      </c>
      <c r="AE5" s="3">
        <v>948.6025343</v>
      </c>
    </row>
    <row r="6" spans="1:32" x14ac:dyDescent="0.25">
      <c r="A6" s="1" t="s">
        <v>3</v>
      </c>
      <c r="B6" s="1">
        <v>34533</v>
      </c>
      <c r="C6" s="2">
        <v>34482</v>
      </c>
      <c r="D6" s="2">
        <v>34592</v>
      </c>
      <c r="E6" s="2">
        <v>34599</v>
      </c>
      <c r="F6" s="2">
        <v>34602</v>
      </c>
      <c r="G6" s="2">
        <v>34657</v>
      </c>
      <c r="H6" s="2">
        <v>34617</v>
      </c>
      <c r="I6" s="2">
        <v>34627</v>
      </c>
      <c r="J6" s="2">
        <v>34607</v>
      </c>
      <c r="K6" s="2">
        <v>34620</v>
      </c>
      <c r="L6" s="2">
        <v>34550</v>
      </c>
      <c r="M6" s="2">
        <v>34608</v>
      </c>
      <c r="N6" s="2">
        <v>34620</v>
      </c>
      <c r="O6" s="2">
        <v>34663</v>
      </c>
      <c r="P6" s="2">
        <v>34642</v>
      </c>
      <c r="Q6" s="2">
        <v>34661</v>
      </c>
      <c r="R6" s="2">
        <v>34635</v>
      </c>
      <c r="S6" s="2">
        <v>34661</v>
      </c>
      <c r="T6" s="2">
        <v>34624</v>
      </c>
      <c r="U6" s="2">
        <v>34664</v>
      </c>
      <c r="V6" s="2">
        <v>34662</v>
      </c>
      <c r="W6" s="2">
        <v>34678</v>
      </c>
      <c r="X6" s="2">
        <v>34774</v>
      </c>
      <c r="Y6" s="2">
        <v>34751</v>
      </c>
      <c r="Z6" s="2">
        <v>34857</v>
      </c>
      <c r="AA6" s="2">
        <v>34871</v>
      </c>
      <c r="AB6" s="2">
        <v>34959</v>
      </c>
      <c r="AC6" s="2">
        <v>34983</v>
      </c>
      <c r="AD6" s="2">
        <v>35004</v>
      </c>
      <c r="AE6" s="2">
        <v>35058</v>
      </c>
    </row>
    <row r="7" spans="1:32" x14ac:dyDescent="0.25">
      <c r="A7" s="1" t="s">
        <v>4</v>
      </c>
      <c r="B7" s="1">
        <f>B6/365.25</f>
        <v>94.546201232032857</v>
      </c>
      <c r="C7" s="1">
        <f t="shared" ref="C7:AE7" si="0">C6/365.25</f>
        <v>94.406570841889121</v>
      </c>
      <c r="D7" s="1">
        <f t="shared" si="0"/>
        <v>94.707734428473643</v>
      </c>
      <c r="E7" s="1">
        <f t="shared" si="0"/>
        <v>94.726899383983579</v>
      </c>
      <c r="F7" s="1">
        <f t="shared" si="0"/>
        <v>94.735112936344976</v>
      </c>
      <c r="G7" s="1">
        <f t="shared" si="0"/>
        <v>94.885694729637237</v>
      </c>
      <c r="H7" s="1">
        <f t="shared" si="0"/>
        <v>94.776180698151947</v>
      </c>
      <c r="I7" s="1">
        <f t="shared" si="0"/>
        <v>94.803559206023266</v>
      </c>
      <c r="J7" s="1">
        <f t="shared" si="0"/>
        <v>94.748802190280628</v>
      </c>
      <c r="K7" s="1">
        <f t="shared" si="0"/>
        <v>94.784394250513344</v>
      </c>
      <c r="L7" s="1">
        <f t="shared" si="0"/>
        <v>94.592744695414098</v>
      </c>
      <c r="M7" s="1">
        <f t="shared" si="0"/>
        <v>94.751540041067756</v>
      </c>
      <c r="N7" s="1">
        <f t="shared" si="0"/>
        <v>94.784394250513344</v>
      </c>
      <c r="O7" s="1">
        <f t="shared" si="0"/>
        <v>94.902121834360031</v>
      </c>
      <c r="P7" s="1">
        <f t="shared" si="0"/>
        <v>94.844626967830251</v>
      </c>
      <c r="Q7" s="1">
        <f t="shared" si="0"/>
        <v>94.896646132785762</v>
      </c>
      <c r="R7" s="1">
        <f t="shared" si="0"/>
        <v>94.82546201232033</v>
      </c>
      <c r="S7" s="1">
        <f t="shared" si="0"/>
        <v>94.896646132785762</v>
      </c>
      <c r="T7" s="1">
        <f t="shared" si="0"/>
        <v>94.795345653661869</v>
      </c>
      <c r="U7" s="1">
        <f t="shared" si="0"/>
        <v>94.904859685147159</v>
      </c>
      <c r="V7" s="1">
        <f t="shared" si="0"/>
        <v>94.899383983572889</v>
      </c>
      <c r="W7" s="1">
        <f t="shared" si="0"/>
        <v>94.943189596167002</v>
      </c>
      <c r="X7" s="1">
        <f t="shared" si="0"/>
        <v>95.206023271731695</v>
      </c>
      <c r="Y7" s="1">
        <f t="shared" si="0"/>
        <v>95.143052703627646</v>
      </c>
      <c r="Z7" s="1">
        <f t="shared" si="0"/>
        <v>95.433264887063658</v>
      </c>
      <c r="AA7" s="1">
        <f t="shared" si="0"/>
        <v>95.471594798083501</v>
      </c>
      <c r="AB7" s="1">
        <f t="shared" si="0"/>
        <v>95.71252566735113</v>
      </c>
      <c r="AC7" s="1">
        <f t="shared" si="0"/>
        <v>95.778234086242293</v>
      </c>
      <c r="AD7" s="1">
        <f t="shared" si="0"/>
        <v>95.835728952772072</v>
      </c>
      <c r="AE7" s="1">
        <f t="shared" si="0"/>
        <v>95.983572895277206</v>
      </c>
    </row>
    <row r="8" spans="1:32" x14ac:dyDescent="0.25">
      <c r="A8" s="1" t="s">
        <v>5</v>
      </c>
      <c r="B8">
        <v>107.09924709103353</v>
      </c>
      <c r="C8">
        <v>109.00479123887749</v>
      </c>
      <c r="D8">
        <v>107.43600273785079</v>
      </c>
      <c r="E8">
        <v>107.75085557837097</v>
      </c>
      <c r="F8">
        <v>106.10266940451746</v>
      </c>
      <c r="G8">
        <v>107.11567419575633</v>
      </c>
      <c r="H8">
        <v>108.36413415468857</v>
      </c>
      <c r="I8">
        <v>105.65913757700206</v>
      </c>
      <c r="J8">
        <v>107.96988364134155</v>
      </c>
      <c r="K8">
        <v>105.8672142368241</v>
      </c>
      <c r="L8">
        <v>105.48665297741273</v>
      </c>
      <c r="M8">
        <v>107.69609856262834</v>
      </c>
      <c r="N8">
        <v>109.16358658453115</v>
      </c>
      <c r="O8">
        <v>107.47433264887064</v>
      </c>
      <c r="P8">
        <v>108.65160848733744</v>
      </c>
      <c r="Q8">
        <v>108.01368925393567</v>
      </c>
      <c r="R8">
        <v>111.42505133470226</v>
      </c>
      <c r="S8">
        <v>107.14031485284052</v>
      </c>
      <c r="T8">
        <v>107.44695414099931</v>
      </c>
      <c r="U8">
        <v>107.58110882956879</v>
      </c>
      <c r="V8">
        <v>106.65023956194388</v>
      </c>
      <c r="W8">
        <v>106.71047227926078</v>
      </c>
      <c r="X8">
        <v>108.25188227241615</v>
      </c>
      <c r="Y8">
        <v>106.46132785763176</v>
      </c>
      <c r="Z8">
        <v>107.79192334017796</v>
      </c>
      <c r="AA8">
        <v>108.13963039014374</v>
      </c>
      <c r="AB8">
        <v>110.29979466119096</v>
      </c>
      <c r="AC8">
        <v>107.8302532511978</v>
      </c>
      <c r="AD8">
        <v>107.18412046543463</v>
      </c>
      <c r="AE8">
        <v>107.6413415468857</v>
      </c>
      <c r="AF8">
        <f>AVERAGE(B8:AE8)</f>
        <v>107.64699977184576</v>
      </c>
    </row>
    <row r="9" spans="1:32" x14ac:dyDescent="0.25">
      <c r="A9" s="1" t="s">
        <v>6</v>
      </c>
      <c r="B9">
        <f>(B6-B5/B4)/365.25</f>
        <v>110.887381958327</v>
      </c>
      <c r="C9">
        <f t="shared" ref="C9:AE9" si="1">(C6-C5/C4)/365.25</f>
        <v>121.45095685640223</v>
      </c>
      <c r="D9">
        <f t="shared" si="1"/>
        <v>117.56350960768215</v>
      </c>
      <c r="E9">
        <f t="shared" si="1"/>
        <v>111.39534140314046</v>
      </c>
      <c r="F9">
        <f t="shared" si="1"/>
        <v>110.73097848281067</v>
      </c>
      <c r="G9">
        <f t="shared" si="1"/>
        <v>112.91802549554853</v>
      </c>
      <c r="H9">
        <f t="shared" si="1"/>
        <v>114.37898083990494</v>
      </c>
      <c r="I9">
        <f t="shared" si="1"/>
        <v>109.31967693925763</v>
      </c>
      <c r="J9">
        <f t="shared" si="1"/>
        <v>116.25984333003662</v>
      </c>
      <c r="K9">
        <f t="shared" si="1"/>
        <v>109.09114018945134</v>
      </c>
      <c r="L9">
        <f t="shared" si="1"/>
        <v>111.70327297772289</v>
      </c>
      <c r="M9">
        <f t="shared" si="1"/>
        <v>113.96081300965436</v>
      </c>
      <c r="N9">
        <f t="shared" si="1"/>
        <v>113.3569449461845</v>
      </c>
      <c r="O9">
        <f t="shared" si="1"/>
        <v>113.11335889862772</v>
      </c>
      <c r="P9">
        <f t="shared" si="1"/>
        <v>115.06605763027984</v>
      </c>
      <c r="Q9">
        <f t="shared" si="1"/>
        <v>112.57788732618653</v>
      </c>
      <c r="R9">
        <f t="shared" si="1"/>
        <v>119.54017392587262</v>
      </c>
      <c r="S9">
        <f t="shared" si="1"/>
        <v>112.43559850853285</v>
      </c>
      <c r="T9">
        <f t="shared" si="1"/>
        <v>113.50979155596788</v>
      </c>
      <c r="U9">
        <f t="shared" si="1"/>
        <v>118.81306097210862</v>
      </c>
      <c r="V9">
        <f t="shared" si="1"/>
        <v>110.32311009291868</v>
      </c>
      <c r="W9">
        <f t="shared" si="1"/>
        <v>117.79726568350497</v>
      </c>
      <c r="X9">
        <f t="shared" si="1"/>
        <v>116.4154720352969</v>
      </c>
      <c r="Y9">
        <f t="shared" si="1"/>
        <v>109.29759598582731</v>
      </c>
      <c r="Z9">
        <f t="shared" si="1"/>
        <v>115.04128013669644</v>
      </c>
      <c r="AA9">
        <f t="shared" si="1"/>
        <v>113.47140165198637</v>
      </c>
      <c r="AB9">
        <f t="shared" si="1"/>
        <v>124.74348496179823</v>
      </c>
      <c r="AC9">
        <f t="shared" si="1"/>
        <v>115.96216190252687</v>
      </c>
      <c r="AD9">
        <f t="shared" si="1"/>
        <v>110.5901935379438</v>
      </c>
      <c r="AE9">
        <f t="shared" si="1"/>
        <v>110.36731170834275</v>
      </c>
      <c r="AF9">
        <f>AVERAGE(B9:AE9)</f>
        <v>114.0694024183514</v>
      </c>
    </row>
    <row r="10" spans="1:32" x14ac:dyDescent="0.25">
      <c r="A10" s="1" t="s">
        <v>7</v>
      </c>
      <c r="B10">
        <f>B9+1.64485363*(B5/365.25)*SQRT(1+4*B4+5*(B4)^2+2*(B4)^3+2*(B4)^4)/(SQRT(1000)*(B4)^2)</f>
        <v>114.0947456750521</v>
      </c>
      <c r="C10">
        <f t="shared" ref="C10:AE10" si="2">C9+1.64485363*(C5/365.25)*SQRT(1+4*C4+5*(C4)^2+2*(C4)^3+2*(C4)^4)/(SQRT(1000)*(C4)^2)</f>
        <v>133.04983193329645</v>
      </c>
      <c r="D10">
        <f t="shared" si="2"/>
        <v>125.50618783687425</v>
      </c>
      <c r="E10">
        <f t="shared" si="2"/>
        <v>114.86222151459718</v>
      </c>
      <c r="F10">
        <f t="shared" si="2"/>
        <v>113.5293872190197</v>
      </c>
      <c r="G10">
        <f t="shared" si="2"/>
        <v>117.47625717234668</v>
      </c>
      <c r="H10">
        <f t="shared" si="2"/>
        <v>119.32918693816447</v>
      </c>
      <c r="I10">
        <f t="shared" si="2"/>
        <v>111.56171389517517</v>
      </c>
      <c r="J10">
        <f t="shared" si="2"/>
        <v>123.13237254989369</v>
      </c>
      <c r="K10">
        <f t="shared" si="2"/>
        <v>111.05954622386857</v>
      </c>
      <c r="L10">
        <f t="shared" si="2"/>
        <v>115.18881267364597</v>
      </c>
      <c r="M10">
        <f t="shared" si="2"/>
        <v>119.2806853565952</v>
      </c>
      <c r="N10">
        <f t="shared" si="2"/>
        <v>118.09836921102863</v>
      </c>
      <c r="O10">
        <f t="shared" si="2"/>
        <v>117.89571612658966</v>
      </c>
      <c r="P10">
        <f t="shared" si="2"/>
        <v>121.32403583832864</v>
      </c>
      <c r="Q10">
        <f t="shared" si="2"/>
        <v>117.00566840410642</v>
      </c>
      <c r="R10">
        <f t="shared" si="2"/>
        <v>129.44081665176111</v>
      </c>
      <c r="S10">
        <f t="shared" si="2"/>
        <v>116.6215636759064</v>
      </c>
      <c r="T10">
        <f t="shared" si="2"/>
        <v>118.34952562175904</v>
      </c>
      <c r="U10">
        <f t="shared" si="2"/>
        <v>127.86979603941272</v>
      </c>
      <c r="V10">
        <f t="shared" si="2"/>
        <v>113.42472553885534</v>
      </c>
      <c r="W10">
        <f t="shared" si="2"/>
        <v>126.37978160384499</v>
      </c>
      <c r="X10">
        <f t="shared" si="2"/>
        <v>123.6379750390829</v>
      </c>
      <c r="Y10">
        <f t="shared" si="2"/>
        <v>111.96703922026101</v>
      </c>
      <c r="Z10">
        <f t="shared" si="2"/>
        <v>121.09329246359596</v>
      </c>
      <c r="AA10">
        <f t="shared" si="2"/>
        <v>118.18751274037015</v>
      </c>
      <c r="AB10">
        <f t="shared" si="2"/>
        <v>140.550193464231</v>
      </c>
      <c r="AC10">
        <f t="shared" si="2"/>
        <v>122.24156971573284</v>
      </c>
      <c r="AD10">
        <f t="shared" si="2"/>
        <v>113.45428123300714</v>
      </c>
      <c r="AE10">
        <f t="shared" si="2"/>
        <v>113.08798619908181</v>
      </c>
      <c r="AF10">
        <f>AVERAGE(B10:AE10)</f>
        <v>119.62335992584954</v>
      </c>
    </row>
    <row r="38" spans="1:32" x14ac:dyDescent="0.25">
      <c r="A38" t="s">
        <v>1</v>
      </c>
      <c r="B38" s="2">
        <v>-0.17611260000000001</v>
      </c>
      <c r="C38" s="2">
        <v>-9.8084099999999994E-2</v>
      </c>
      <c r="D38" s="2">
        <v>-0.1159921</v>
      </c>
      <c r="E38" s="2">
        <v>-0.16926859999999999</v>
      </c>
      <c r="F38" s="2">
        <v>-0.1901544</v>
      </c>
      <c r="G38" s="2">
        <v>-0.14744589999999999</v>
      </c>
      <c r="H38" s="2">
        <v>-0.1475542</v>
      </c>
      <c r="I38" s="2">
        <v>-0.20602290000000001</v>
      </c>
      <c r="J38" s="2">
        <v>-0.12379030000000001</v>
      </c>
      <c r="K38" s="2">
        <v>-0.22132660000000001</v>
      </c>
      <c r="L38" s="2">
        <v>-0.17170669999999999</v>
      </c>
      <c r="M38" s="2">
        <v>-0.1378885</v>
      </c>
      <c r="N38" s="2">
        <v>-0.14639050000000001</v>
      </c>
      <c r="O38" s="2">
        <v>-0.14340240000000001</v>
      </c>
      <c r="P38" s="2">
        <v>-0.1268406</v>
      </c>
      <c r="Q38" s="2">
        <v>-0.14845140000000001</v>
      </c>
      <c r="R38" s="2">
        <v>-0.1036425</v>
      </c>
      <c r="S38" s="2">
        <v>-0.1536785</v>
      </c>
      <c r="T38" s="2">
        <v>-0.14501939999999999</v>
      </c>
      <c r="U38" s="2">
        <v>-0.1083754</v>
      </c>
      <c r="V38" s="2">
        <v>-0.17323</v>
      </c>
      <c r="W38" s="2">
        <v>-0.1091254</v>
      </c>
      <c r="X38" s="2">
        <v>-0.1178404</v>
      </c>
      <c r="Y38" s="2">
        <v>-0.18091750000000001</v>
      </c>
      <c r="Z38" s="2">
        <v>-0.12709790000000001</v>
      </c>
      <c r="AA38" s="2">
        <v>-0.1436412</v>
      </c>
      <c r="AB38" s="2">
        <v>-8.0470200000000006E-2</v>
      </c>
      <c r="AC38" s="2">
        <v>-0.12633179999999999</v>
      </c>
      <c r="AD38" s="2">
        <v>-0.1774358</v>
      </c>
      <c r="AE38" s="2">
        <v>-0.18056030000000001</v>
      </c>
    </row>
    <row r="39" spans="1:32" x14ac:dyDescent="0.25">
      <c r="A39" t="s">
        <v>2</v>
      </c>
      <c r="B39" s="3">
        <v>1051.1485279999999</v>
      </c>
      <c r="C39" s="3">
        <v>968.87101180000002</v>
      </c>
      <c r="D39" s="3">
        <v>968.31038880000006</v>
      </c>
      <c r="E39" s="3">
        <v>1030.5323642999999</v>
      </c>
      <c r="F39" s="3">
        <v>1110.9751596999999</v>
      </c>
      <c r="G39" s="3">
        <v>971.12423049999995</v>
      </c>
      <c r="H39" s="3">
        <v>1056.4766737</v>
      </c>
      <c r="I39" s="3">
        <v>1092.3358885</v>
      </c>
      <c r="J39" s="3">
        <v>972.60897069999999</v>
      </c>
      <c r="K39" s="3">
        <v>1156.5507699</v>
      </c>
      <c r="L39" s="3">
        <v>1073.1017045999999</v>
      </c>
      <c r="M39" s="3">
        <v>967.45149449999997</v>
      </c>
      <c r="N39" s="3">
        <v>993.05812990000004</v>
      </c>
      <c r="O39" s="3">
        <v>953.86319600000002</v>
      </c>
      <c r="P39" s="3">
        <v>936.82913989999997</v>
      </c>
      <c r="Q39" s="3">
        <v>958.71002950000002</v>
      </c>
      <c r="R39" s="3">
        <v>935.58587690000002</v>
      </c>
      <c r="S39" s="3">
        <v>984.48020080000003</v>
      </c>
      <c r="T39" s="3">
        <v>991.27305579999995</v>
      </c>
      <c r="U39" s="3">
        <v>946.38498560000005</v>
      </c>
      <c r="V39" s="3">
        <v>975.89396999999997</v>
      </c>
      <c r="W39" s="3">
        <v>910.91896110000005</v>
      </c>
      <c r="X39" s="3">
        <v>912.88025549999998</v>
      </c>
      <c r="Y39" s="3">
        <v>935.33387440000001</v>
      </c>
      <c r="Z39" s="3">
        <v>910.25324430000001</v>
      </c>
      <c r="AA39" s="3">
        <v>944.35893599999997</v>
      </c>
      <c r="AB39" s="3">
        <v>853.27042349999999</v>
      </c>
      <c r="AC39" s="3">
        <v>931.34072319999996</v>
      </c>
      <c r="AD39" s="3">
        <v>956.21362550000003</v>
      </c>
      <c r="AE39" s="3">
        <v>948.6025343</v>
      </c>
    </row>
    <row r="40" spans="1:32" x14ac:dyDescent="0.25">
      <c r="B40">
        <f>B39/365.25</f>
        <v>2.8778878247775497</v>
      </c>
      <c r="C40">
        <f t="shared" ref="C40:AE40" si="3">C39/365.25</f>
        <v>2.6526242622861056</v>
      </c>
      <c r="D40">
        <f t="shared" si="3"/>
        <v>2.6510893601642711</v>
      </c>
      <c r="E40">
        <f t="shared" si="3"/>
        <v>2.8214438447638601</v>
      </c>
      <c r="F40">
        <f t="shared" si="3"/>
        <v>3.0416842154688566</v>
      </c>
      <c r="G40">
        <f t="shared" si="3"/>
        <v>2.6587932388774811</v>
      </c>
      <c r="H40">
        <f t="shared" si="3"/>
        <v>2.8924754926762493</v>
      </c>
      <c r="I40">
        <f t="shared" si="3"/>
        <v>2.9906526721423683</v>
      </c>
      <c r="J40">
        <f t="shared" si="3"/>
        <v>2.6628582360027377</v>
      </c>
      <c r="K40">
        <f t="shared" si="3"/>
        <v>3.1664634357289527</v>
      </c>
      <c r="L40">
        <f t="shared" si="3"/>
        <v>2.9379923466119093</v>
      </c>
      <c r="M40">
        <f t="shared" si="3"/>
        <v>2.6487378357289528</v>
      </c>
      <c r="N40">
        <f t="shared" si="3"/>
        <v>2.7188449826146477</v>
      </c>
      <c r="O40">
        <f t="shared" si="3"/>
        <v>2.6115351019849418</v>
      </c>
      <c r="P40">
        <f t="shared" si="3"/>
        <v>2.5648983980835043</v>
      </c>
      <c r="Q40">
        <f t="shared" si="3"/>
        <v>2.624805008898015</v>
      </c>
      <c r="R40">
        <f t="shared" si="3"/>
        <v>2.5614945295003424</v>
      </c>
      <c r="S40">
        <f t="shared" si="3"/>
        <v>2.6953598926762492</v>
      </c>
      <c r="T40">
        <f t="shared" si="3"/>
        <v>2.7139577160848734</v>
      </c>
      <c r="U40">
        <f t="shared" si="3"/>
        <v>2.5910608777549626</v>
      </c>
      <c r="V40">
        <f t="shared" si="3"/>
        <v>2.6718520739219711</v>
      </c>
      <c r="W40">
        <f t="shared" si="3"/>
        <v>2.4939601946611911</v>
      </c>
      <c r="X40">
        <f t="shared" si="3"/>
        <v>2.4993299260780288</v>
      </c>
      <c r="Y40">
        <f t="shared" si="3"/>
        <v>2.5608045842573581</v>
      </c>
      <c r="Z40">
        <f t="shared" si="3"/>
        <v>2.4921375613963037</v>
      </c>
      <c r="AA40">
        <f t="shared" si="3"/>
        <v>2.5855138562628337</v>
      </c>
      <c r="AB40">
        <f t="shared" si="3"/>
        <v>2.3361271006160163</v>
      </c>
      <c r="AC40">
        <f t="shared" si="3"/>
        <v>2.5498719321013001</v>
      </c>
      <c r="AD40">
        <f t="shared" si="3"/>
        <v>2.6179702272416154</v>
      </c>
      <c r="AE40">
        <f t="shared" si="3"/>
        <v>2.5971321952087609</v>
      </c>
    </row>
    <row r="41" spans="1:32" x14ac:dyDescent="0.25">
      <c r="B41">
        <f>SQRT(1+4*B38+5*(B38)^2+2*(B38)^3+2*(B38)^4)/(B38)^2</f>
        <v>21.426295613825332</v>
      </c>
      <c r="C41">
        <f t="shared" ref="C41:AE41" si="4">SQRT(1+4*C38+5*(C38)^2+2*(C38)^3+2*(C38)^4)/(C38)^2</f>
        <v>84.064546761679779</v>
      </c>
      <c r="D41">
        <f t="shared" si="4"/>
        <v>57.599053194216623</v>
      </c>
      <c r="E41">
        <f t="shared" si="4"/>
        <v>23.623277685969491</v>
      </c>
      <c r="F41">
        <f t="shared" si="4"/>
        <v>17.687634946153572</v>
      </c>
      <c r="G41">
        <f t="shared" si="4"/>
        <v>32.959800289228369</v>
      </c>
      <c r="H41">
        <f t="shared" si="4"/>
        <v>32.90230586329313</v>
      </c>
      <c r="I41">
        <f t="shared" si="4"/>
        <v>14.412838867162346</v>
      </c>
      <c r="J41">
        <f t="shared" si="4"/>
        <v>49.618232652895635</v>
      </c>
      <c r="K41">
        <f t="shared" si="4"/>
        <v>11.951239584505053</v>
      </c>
      <c r="L41">
        <f t="shared" si="4"/>
        <v>22.808257921549782</v>
      </c>
      <c r="M41">
        <f t="shared" si="4"/>
        <v>38.613127446963723</v>
      </c>
      <c r="N41">
        <f t="shared" si="4"/>
        <v>33.527186766170274</v>
      </c>
      <c r="O41">
        <f t="shared" si="4"/>
        <v>35.206178638858113</v>
      </c>
      <c r="P41">
        <f t="shared" si="4"/>
        <v>46.906888171067251</v>
      </c>
      <c r="Q41">
        <f t="shared" si="4"/>
        <v>32.43111171632448</v>
      </c>
      <c r="R41">
        <f t="shared" si="4"/>
        <v>74.309219295398393</v>
      </c>
      <c r="S41">
        <f t="shared" si="4"/>
        <v>29.857372802482214</v>
      </c>
      <c r="T41">
        <f t="shared" si="4"/>
        <v>34.283974550553232</v>
      </c>
      <c r="U41">
        <f t="shared" si="4"/>
        <v>67.199615652684841</v>
      </c>
      <c r="V41">
        <f t="shared" si="4"/>
        <v>22.317640793761264</v>
      </c>
      <c r="W41">
        <f t="shared" si="4"/>
        <v>66.160357389056784</v>
      </c>
      <c r="X41">
        <f t="shared" si="4"/>
        <v>55.556756665316392</v>
      </c>
      <c r="Y41">
        <f t="shared" si="4"/>
        <v>20.040889517975966</v>
      </c>
      <c r="Z41">
        <f t="shared" si="4"/>
        <v>46.687490999288251</v>
      </c>
      <c r="AA41">
        <f t="shared" si="4"/>
        <v>35.067911285249743</v>
      </c>
      <c r="AB41">
        <f t="shared" si="4"/>
        <v>130.08215386199009</v>
      </c>
      <c r="AC41">
        <f t="shared" si="4"/>
        <v>47.344884672000433</v>
      </c>
      <c r="AD41">
        <f t="shared" si="4"/>
        <v>21.032667226577015</v>
      </c>
      <c r="AE41">
        <f t="shared" si="4"/>
        <v>20.139805455363891</v>
      </c>
    </row>
    <row r="42" spans="1:32" x14ac:dyDescent="0.25">
      <c r="B42">
        <f>B40*B41</f>
        <v>61.662475277112534</v>
      </c>
      <c r="C42">
        <f t="shared" ref="C42:AE42" si="5">C40*C41</f>
        <v>222.99165633811666</v>
      </c>
      <c r="D42">
        <f t="shared" si="5"/>
        <v>152.70023707872357</v>
      </c>
      <c r="E42">
        <f t="shared" si="5"/>
        <v>66.651751420226063</v>
      </c>
      <c r="F42">
        <f t="shared" si="5"/>
        <v>53.80020002469066</v>
      </c>
      <c r="G42">
        <f t="shared" si="5"/>
        <v>87.633294163752439</v>
      </c>
      <c r="H42">
        <f t="shared" si="5"/>
        <v>95.169113362113436</v>
      </c>
      <c r="I42">
        <f t="shared" si="5"/>
        <v>43.103795071236455</v>
      </c>
      <c r="J42">
        <f t="shared" si="5"/>
        <v>132.12631947566311</v>
      </c>
      <c r="K42">
        <f t="shared" si="5"/>
        <v>37.84316315597173</v>
      </c>
      <c r="L42">
        <f t="shared" si="5"/>
        <v>67.010487213063712</v>
      </c>
      <c r="M42">
        <f t="shared" si="5"/>
        <v>102.27605162459692</v>
      </c>
      <c r="N42">
        <f t="shared" si="5"/>
        <v>91.155223520386272</v>
      </c>
      <c r="O42">
        <f t="shared" si="5"/>
        <v>91.942171322130406</v>
      </c>
      <c r="P42">
        <f t="shared" si="5"/>
        <v>120.31140232905247</v>
      </c>
      <c r="Q42">
        <f t="shared" si="5"/>
        <v>85.125344477139592</v>
      </c>
      <c r="R42">
        <f t="shared" si="5"/>
        <v>190.34265871660426</v>
      </c>
      <c r="S42">
        <f t="shared" si="5"/>
        <v>80.476365152493216</v>
      </c>
      <c r="T42">
        <f t="shared" si="5"/>
        <v>93.045257269531376</v>
      </c>
      <c r="U42">
        <f t="shared" si="5"/>
        <v>174.11829511784171</v>
      </c>
      <c r="V42">
        <f t="shared" si="5"/>
        <v>59.629434839856621</v>
      </c>
      <c r="W42">
        <f t="shared" si="5"/>
        <v>165.00129779286604</v>
      </c>
      <c r="X42">
        <f t="shared" si="5"/>
        <v>138.85466452946025</v>
      </c>
      <c r="Y42">
        <f t="shared" si="5"/>
        <v>51.320801750228092</v>
      </c>
      <c r="Z42">
        <f t="shared" si="5"/>
        <v>116.3516499666781</v>
      </c>
      <c r="AA42">
        <f t="shared" si="5"/>
        <v>90.668570538209011</v>
      </c>
      <c r="AB42">
        <f t="shared" si="5"/>
        <v>303.88844494349746</v>
      </c>
      <c r="AC42">
        <f t="shared" si="5"/>
        <v>120.72339255370697</v>
      </c>
      <c r="AD42">
        <f t="shared" si="5"/>
        <v>55.062896598659108</v>
      </c>
      <c r="AE42">
        <f t="shared" si="5"/>
        <v>52.3057371533666</v>
      </c>
    </row>
    <row r="43" spans="1:32" x14ac:dyDescent="0.25">
      <c r="B43">
        <f>1000/B42^2</f>
        <v>0.26300141876903432</v>
      </c>
      <c r="C43">
        <f t="shared" ref="C43:AE43" si="6">1000/C42^2</f>
        <v>2.0110495591068693E-2</v>
      </c>
      <c r="D43">
        <f t="shared" si="6"/>
        <v>4.2886497309524672E-2</v>
      </c>
      <c r="E43">
        <f t="shared" si="6"/>
        <v>0.22510071171036322</v>
      </c>
      <c r="F43">
        <f t="shared" si="6"/>
        <v>0.34548740487948015</v>
      </c>
      <c r="G43">
        <f t="shared" si="6"/>
        <v>0.13021521293550933</v>
      </c>
      <c r="H43">
        <f t="shared" si="6"/>
        <v>0.11040988397566066</v>
      </c>
      <c r="I43">
        <f t="shared" si="6"/>
        <v>0.53823133912032062</v>
      </c>
      <c r="J43">
        <f t="shared" si="6"/>
        <v>5.7282415771318242E-2</v>
      </c>
      <c r="K43">
        <f t="shared" si="6"/>
        <v>0.69827282332042195</v>
      </c>
      <c r="L43">
        <f t="shared" si="6"/>
        <v>0.22269704218070696</v>
      </c>
      <c r="M43">
        <f t="shared" si="6"/>
        <v>9.5598723340836619E-2</v>
      </c>
      <c r="N43">
        <f t="shared" si="6"/>
        <v>0.12034744632617979</v>
      </c>
      <c r="O43">
        <f t="shared" si="6"/>
        <v>0.11829611666773984</v>
      </c>
      <c r="P43">
        <f t="shared" si="6"/>
        <v>6.9085423186454512E-2</v>
      </c>
      <c r="Q43">
        <f t="shared" si="6"/>
        <v>0.13800100056458911</v>
      </c>
      <c r="R43">
        <f t="shared" si="6"/>
        <v>2.7601185601374808E-2</v>
      </c>
      <c r="S43">
        <f t="shared" si="6"/>
        <v>0.15440568803448701</v>
      </c>
      <c r="T43">
        <f t="shared" si="6"/>
        <v>0.11550785470844417</v>
      </c>
      <c r="U43">
        <f t="shared" si="6"/>
        <v>3.2984597415859747E-2</v>
      </c>
      <c r="V43">
        <f t="shared" si="6"/>
        <v>0.28124098715897111</v>
      </c>
      <c r="W43">
        <f t="shared" si="6"/>
        <v>3.6730368020678549E-2</v>
      </c>
      <c r="X43">
        <f t="shared" si="6"/>
        <v>5.1865557793778522E-2</v>
      </c>
      <c r="Y43">
        <f t="shared" si="6"/>
        <v>0.37967599093771842</v>
      </c>
      <c r="Z43">
        <f t="shared" si="6"/>
        <v>7.386775623298697E-2</v>
      </c>
      <c r="AA43">
        <f t="shared" si="6"/>
        <v>0.12164281516824832</v>
      </c>
      <c r="AB43">
        <f t="shared" si="6"/>
        <v>1.0828582918719777E-2</v>
      </c>
      <c r="AC43">
        <f t="shared" si="6"/>
        <v>6.861469499214308E-2</v>
      </c>
      <c r="AD43">
        <f t="shared" si="6"/>
        <v>0.32982372504871055</v>
      </c>
      <c r="AE43">
        <f t="shared" si="6"/>
        <v>0.36551175271536995</v>
      </c>
      <c r="AF43">
        <f>SUM(B43:AE43)</f>
        <v>5.2453255123966995</v>
      </c>
    </row>
    <row r="44" spans="1:32" x14ac:dyDescent="0.25">
      <c r="B44">
        <f>B43/5.2453255123967</f>
        <v>5.0140152054903339E-2</v>
      </c>
      <c r="C44">
        <f t="shared" ref="C44:AE44" si="7">C43/5.2453255123967</f>
        <v>3.8339842863021442E-3</v>
      </c>
      <c r="D44">
        <f t="shared" si="7"/>
        <v>8.1761364872718692E-3</v>
      </c>
      <c r="E44">
        <f t="shared" si="7"/>
        <v>4.2914536224370553E-2</v>
      </c>
      <c r="F44">
        <f t="shared" si="7"/>
        <v>6.5865770210630767E-2</v>
      </c>
      <c r="G44">
        <f t="shared" si="7"/>
        <v>2.4825001351729502E-2</v>
      </c>
      <c r="H44">
        <f t="shared" si="7"/>
        <v>2.1049195843941448E-2</v>
      </c>
      <c r="I44">
        <f t="shared" si="7"/>
        <v>0.10261161825863335</v>
      </c>
      <c r="J44">
        <f t="shared" si="7"/>
        <v>1.0920659859133259E-2</v>
      </c>
      <c r="K44">
        <f t="shared" si="7"/>
        <v>0.13312287705884746</v>
      </c>
      <c r="L44">
        <f t="shared" si="7"/>
        <v>4.2456286393359022E-2</v>
      </c>
      <c r="M44">
        <f t="shared" si="7"/>
        <v>1.822550823869757E-2</v>
      </c>
      <c r="N44">
        <f t="shared" si="7"/>
        <v>2.2943751735093078E-2</v>
      </c>
      <c r="O44">
        <f t="shared" si="7"/>
        <v>2.2552674069161407E-2</v>
      </c>
      <c r="P44">
        <f t="shared" si="7"/>
        <v>1.3170855273553446E-2</v>
      </c>
      <c r="Q44">
        <f t="shared" si="7"/>
        <v>2.6309330133742936E-2</v>
      </c>
      <c r="R44">
        <f t="shared" si="7"/>
        <v>5.2620539061194018E-3</v>
      </c>
      <c r="S44">
        <f t="shared" si="7"/>
        <v>2.9436817156450558E-2</v>
      </c>
      <c r="T44">
        <f t="shared" si="7"/>
        <v>2.2021103253831463E-2</v>
      </c>
      <c r="U44">
        <f t="shared" si="7"/>
        <v>6.288379498642094E-3</v>
      </c>
      <c r="V44">
        <f t="shared" si="7"/>
        <v>5.3617451670881361E-2</v>
      </c>
      <c r="W44">
        <f t="shared" si="7"/>
        <v>7.0024954473980137E-3</v>
      </c>
      <c r="X44">
        <f t="shared" si="7"/>
        <v>9.8879578914979581E-3</v>
      </c>
      <c r="Y44">
        <f t="shared" si="7"/>
        <v>7.2383685252783561E-2</v>
      </c>
      <c r="Z44">
        <f t="shared" si="7"/>
        <v>1.408258764082598E-2</v>
      </c>
      <c r="AA44">
        <f t="shared" si="7"/>
        <v>2.319070854244604E-2</v>
      </c>
      <c r="AB44">
        <f t="shared" si="7"/>
        <v>2.0644253427414016E-3</v>
      </c>
      <c r="AC44">
        <f t="shared" si="7"/>
        <v>1.308111285562363E-2</v>
      </c>
      <c r="AD44">
        <f t="shared" si="7"/>
        <v>6.287955328400717E-2</v>
      </c>
      <c r="AE44">
        <f t="shared" si="7"/>
        <v>6.9683330777380079E-2</v>
      </c>
      <c r="AF44">
        <f>SUM(B44:AE44)</f>
        <v>1</v>
      </c>
    </row>
    <row r="45" spans="1:32" x14ac:dyDescent="0.25">
      <c r="A45" t="s">
        <v>6</v>
      </c>
      <c r="B45">
        <v>110.887381958327</v>
      </c>
      <c r="C45">
        <v>121.45095685640223</v>
      </c>
      <c r="D45">
        <v>117.56350960768215</v>
      </c>
      <c r="E45">
        <v>111.39534140314046</v>
      </c>
      <c r="F45">
        <v>110.73097848281067</v>
      </c>
      <c r="G45">
        <v>112.91802549554853</v>
      </c>
      <c r="H45">
        <v>114.37898083990494</v>
      </c>
      <c r="I45">
        <v>109.31967693925763</v>
      </c>
      <c r="J45">
        <v>116.25984333003662</v>
      </c>
      <c r="K45">
        <v>109.09114018945134</v>
      </c>
      <c r="L45">
        <v>111.70327297772289</v>
      </c>
      <c r="M45">
        <v>113.96081300965436</v>
      </c>
      <c r="N45">
        <v>113.3569449461845</v>
      </c>
      <c r="O45">
        <v>113.11335889862772</v>
      </c>
      <c r="P45">
        <v>115.06605763027984</v>
      </c>
      <c r="Q45">
        <v>112.57788732618653</v>
      </c>
      <c r="R45">
        <v>119.54017392587262</v>
      </c>
      <c r="S45">
        <v>112.43559850853285</v>
      </c>
      <c r="T45">
        <v>113.50979155596788</v>
      </c>
      <c r="U45">
        <v>118.81306097210862</v>
      </c>
      <c r="V45">
        <v>110.32311009291868</v>
      </c>
      <c r="W45">
        <v>117.79726568350497</v>
      </c>
      <c r="X45">
        <v>116.4154720352969</v>
      </c>
      <c r="Y45">
        <v>109.29759598582731</v>
      </c>
      <c r="Z45">
        <v>115.04128013669644</v>
      </c>
      <c r="AA45">
        <v>113.47140165198637</v>
      </c>
      <c r="AB45">
        <v>124.74348496179823</v>
      </c>
      <c r="AC45">
        <v>115.96216190252687</v>
      </c>
      <c r="AD45">
        <v>110.5901935379438</v>
      </c>
      <c r="AE45">
        <v>110.36731170834275</v>
      </c>
    </row>
    <row r="46" spans="1:32" x14ac:dyDescent="0.25">
      <c r="B46">
        <f>B45*B44</f>
        <v>5.5599101923606611</v>
      </c>
      <c r="C46">
        <f t="shared" ref="C46:AE46" si="8">C45*C44</f>
        <v>0.4656410601438058</v>
      </c>
      <c r="D46">
        <f t="shared" si="8"/>
        <v>0.96121530047510695</v>
      </c>
      <c r="E46">
        <f t="shared" si="8"/>
        <v>4.7804794138711966</v>
      </c>
      <c r="F46">
        <f t="shared" si="8"/>
        <v>7.2933811839471074</v>
      </c>
      <c r="G46">
        <f t="shared" si="8"/>
        <v>2.8031901355616187</v>
      </c>
      <c r="H46">
        <f t="shared" si="8"/>
        <v>2.4075855681295857</v>
      </c>
      <c r="I46">
        <f t="shared" si="8"/>
        <v>11.217468958248228</v>
      </c>
      <c r="J46">
        <f t="shared" si="8"/>
        <v>1.2696342042834523</v>
      </c>
      <c r="K46">
        <f t="shared" si="8"/>
        <v>14.522526443649824</v>
      </c>
      <c r="L46">
        <f t="shared" si="8"/>
        <v>4.7425061486177649</v>
      </c>
      <c r="M46">
        <f t="shared" si="8"/>
        <v>2.0769937363961288</v>
      </c>
      <c r="N46">
        <f t="shared" si="8"/>
        <v>2.6008336022938709</v>
      </c>
      <c r="O46">
        <f t="shared" si="8"/>
        <v>2.5510087161088291</v>
      </c>
      <c r="P46">
        <f t="shared" si="8"/>
        <v>1.5155183919467761</v>
      </c>
      <c r="Q46">
        <f t="shared" si="8"/>
        <v>2.9618488034239561</v>
      </c>
      <c r="R46">
        <f t="shared" si="8"/>
        <v>0.62902683914483071</v>
      </c>
      <c r="S46">
        <f t="shared" si="8"/>
        <v>3.3097461551717666</v>
      </c>
      <c r="T46">
        <f t="shared" si="8"/>
        <v>2.4996108401748556</v>
      </c>
      <c r="U46">
        <f t="shared" si="8"/>
        <v>0.7471416167879209</v>
      </c>
      <c r="V46">
        <f t="shared" si="8"/>
        <v>5.9152440235883912</v>
      </c>
      <c r="W46">
        <f t="shared" si="8"/>
        <v>0.82487481666467788</v>
      </c>
      <c r="X46">
        <f t="shared" si="8"/>
        <v>1.1511112854038739</v>
      </c>
      <c r="Y46">
        <f t="shared" si="8"/>
        <v>7.9113627867240242</v>
      </c>
      <c r="Z46">
        <f t="shared" si="8"/>
        <v>1.6200789098378405</v>
      </c>
      <c r="AA46">
        <f t="shared" si="8"/>
        <v>2.6314822036140462</v>
      </c>
      <c r="AB46">
        <f t="shared" si="8"/>
        <v>0.25752361169701721</v>
      </c>
      <c r="AC46">
        <f t="shared" si="8"/>
        <v>1.5169141268290529</v>
      </c>
      <c r="AD46">
        <f t="shared" si="8"/>
        <v>6.9538619672578026</v>
      </c>
      <c r="AE46">
        <f t="shared" si="8"/>
        <v>7.690761888782661</v>
      </c>
      <c r="AF46">
        <f>SUM(B46:AE46)</f>
        <v>111.38848293113665</v>
      </c>
    </row>
    <row r="47" spans="1:32" x14ac:dyDescent="0.25">
      <c r="B47">
        <f>B45-$AF46</f>
        <v>-0.50110097280965249</v>
      </c>
      <c r="C47">
        <f t="shared" ref="C47:AE47" si="9">C45-$AF46</f>
        <v>10.062473925265579</v>
      </c>
      <c r="D47">
        <f t="shared" si="9"/>
        <v>6.1750266765454995</v>
      </c>
      <c r="E47">
        <f t="shared" si="9"/>
        <v>6.8584720038131763E-3</v>
      </c>
      <c r="F47">
        <f t="shared" si="9"/>
        <v>-0.65750444832598021</v>
      </c>
      <c r="G47">
        <f t="shared" si="9"/>
        <v>1.5295425644118836</v>
      </c>
      <c r="H47">
        <f t="shared" si="9"/>
        <v>2.9904979087682904</v>
      </c>
      <c r="I47">
        <f t="shared" si="9"/>
        <v>-2.0688059918790174</v>
      </c>
      <c r="J47">
        <f t="shared" si="9"/>
        <v>4.8713603988999665</v>
      </c>
      <c r="K47">
        <f t="shared" si="9"/>
        <v>-2.2973427416853127</v>
      </c>
      <c r="L47">
        <f t="shared" si="9"/>
        <v>0.31479004658623921</v>
      </c>
      <c r="M47">
        <f t="shared" si="9"/>
        <v>2.5723300785177088</v>
      </c>
      <c r="N47">
        <f t="shared" si="9"/>
        <v>1.968462015047848</v>
      </c>
      <c r="O47">
        <f t="shared" si="9"/>
        <v>1.724875967491073</v>
      </c>
      <c r="P47">
        <f t="shared" si="9"/>
        <v>3.677574699143193</v>
      </c>
      <c r="Q47">
        <f t="shared" si="9"/>
        <v>1.1894043950498769</v>
      </c>
      <c r="R47">
        <f t="shared" si="9"/>
        <v>8.1516909947359721</v>
      </c>
      <c r="S47">
        <f t="shared" si="9"/>
        <v>1.0471155773961982</v>
      </c>
      <c r="T47">
        <f t="shared" si="9"/>
        <v>2.1213086248312294</v>
      </c>
      <c r="U47">
        <f t="shared" si="9"/>
        <v>7.4245780409719657</v>
      </c>
      <c r="V47">
        <f t="shared" si="9"/>
        <v>-1.0653728382179679</v>
      </c>
      <c r="W47">
        <f t="shared" si="9"/>
        <v>6.4087827523683245</v>
      </c>
      <c r="X47">
        <f t="shared" si="9"/>
        <v>5.0269891041602506</v>
      </c>
      <c r="Y47">
        <f t="shared" si="9"/>
        <v>-2.0908869453093359</v>
      </c>
      <c r="Z47">
        <f t="shared" si="9"/>
        <v>3.6527972055597928</v>
      </c>
      <c r="AA47">
        <f t="shared" si="9"/>
        <v>2.0829187208497189</v>
      </c>
      <c r="AB47">
        <f t="shared" si="9"/>
        <v>13.355002030661581</v>
      </c>
      <c r="AC47">
        <f t="shared" si="9"/>
        <v>4.5736789713902226</v>
      </c>
      <c r="AD47">
        <f t="shared" si="9"/>
        <v>-0.79828939319284586</v>
      </c>
      <c r="AE47">
        <f t="shared" si="9"/>
        <v>-1.021171222793896</v>
      </c>
    </row>
    <row r="48" spans="1:32" x14ac:dyDescent="0.25">
      <c r="B48">
        <f>B47^2</f>
        <v>0.25110218495078007</v>
      </c>
      <c r="C48">
        <f t="shared" ref="C48:AE48" si="10">C47^2</f>
        <v>101.25338149664967</v>
      </c>
      <c r="D48">
        <f t="shared" si="10"/>
        <v>38.130954456048556</v>
      </c>
      <c r="E48">
        <f t="shared" si="10"/>
        <v>4.7038638227089124E-5</v>
      </c>
      <c r="F48">
        <f t="shared" si="10"/>
        <v>0.43231209956845157</v>
      </c>
      <c r="G48">
        <f t="shared" si="10"/>
        <v>2.3395004563476811</v>
      </c>
      <c r="H48">
        <f t="shared" si="10"/>
        <v>8.9430777423475174</v>
      </c>
      <c r="I48">
        <f t="shared" si="10"/>
        <v>4.2799582320345246</v>
      </c>
      <c r="J48">
        <f t="shared" si="10"/>
        <v>23.73015213597084</v>
      </c>
      <c r="K48">
        <f t="shared" si="10"/>
        <v>5.2777836727741896</v>
      </c>
      <c r="L48">
        <f t="shared" si="10"/>
        <v>9.9092773429766648E-2</v>
      </c>
      <c r="M48">
        <f t="shared" si="10"/>
        <v>6.616882032846922</v>
      </c>
      <c r="N48">
        <f t="shared" si="10"/>
        <v>3.8748427046862344</v>
      </c>
      <c r="O48">
        <f t="shared" si="10"/>
        <v>2.9751971032282651</v>
      </c>
      <c r="P48">
        <f t="shared" si="10"/>
        <v>13.524555667778147</v>
      </c>
      <c r="Q48">
        <f t="shared" si="10"/>
        <v>1.4146828149639636</v>
      </c>
      <c r="R48">
        <f t="shared" si="10"/>
        <v>66.450066073659542</v>
      </c>
      <c r="S48">
        <f t="shared" si="10"/>
        <v>1.0964510324257735</v>
      </c>
      <c r="T48">
        <f t="shared" si="10"/>
        <v>4.4999502817833612</v>
      </c>
      <c r="U48">
        <f t="shared" si="10"/>
        <v>55.124359086483111</v>
      </c>
      <c r="V48">
        <f t="shared" si="10"/>
        <v>1.1350192844126084</v>
      </c>
      <c r="W48">
        <f t="shared" si="10"/>
        <v>41.072496367053716</v>
      </c>
      <c r="X48">
        <f t="shared" si="10"/>
        <v>25.27061945334588</v>
      </c>
      <c r="Y48">
        <f t="shared" si="10"/>
        <v>4.3718082180650057</v>
      </c>
      <c r="Z48">
        <f t="shared" si="10"/>
        <v>13.342927424945431</v>
      </c>
      <c r="AA48">
        <f t="shared" si="10"/>
        <v>4.3385503976662294</v>
      </c>
      <c r="AB48">
        <f t="shared" si="10"/>
        <v>178.35607923897496</v>
      </c>
      <c r="AC48">
        <f t="shared" si="10"/>
        <v>20.918539333337126</v>
      </c>
      <c r="AD48">
        <f t="shared" si="10"/>
        <v>0.63726595528420205</v>
      </c>
      <c r="AE48">
        <f t="shared" si="10"/>
        <v>1.0427906662623809</v>
      </c>
    </row>
    <row r="49" spans="2:34" x14ac:dyDescent="0.25">
      <c r="B49">
        <f>B48*B44</f>
        <v>1.2590301734750575E-2</v>
      </c>
      <c r="C49">
        <f t="shared" ref="C49:AE49" si="11">C48*C44</f>
        <v>0.38820387359311109</v>
      </c>
      <c r="D49">
        <f t="shared" si="11"/>
        <v>0.31176388802260047</v>
      </c>
      <c r="E49">
        <f t="shared" si="11"/>
        <v>2.0186413441414779E-6</v>
      </c>
      <c r="F49">
        <f t="shared" si="11"/>
        <v>2.8474569409450961E-2</v>
      </c>
      <c r="G49">
        <f t="shared" si="11"/>
        <v>5.8078101991202974E-2</v>
      </c>
      <c r="H49">
        <f t="shared" si="11"/>
        <v>0.18824459484626663</v>
      </c>
      <c r="I49">
        <f t="shared" si="11"/>
        <v>0.43917344026842198</v>
      </c>
      <c r="J49">
        <f t="shared" si="11"/>
        <v>0.25914891988242211</v>
      </c>
      <c r="K49">
        <f t="shared" si="11"/>
        <v>0.70259374701391086</v>
      </c>
      <c r="L49">
        <f t="shared" si="11"/>
        <v>4.2071111682464102E-3</v>
      </c>
      <c r="M49">
        <f t="shared" si="11"/>
        <v>0.1205960380041415</v>
      </c>
      <c r="N49">
        <f t="shared" si="11"/>
        <v>8.8903429028857547E-2</v>
      </c>
      <c r="O49">
        <f t="shared" si="11"/>
        <v>6.7098650560620227E-2</v>
      </c>
      <c r="P49">
        <f t="shared" si="11"/>
        <v>0.17812996533942296</v>
      </c>
      <c r="Q49">
        <f t="shared" si="11"/>
        <v>3.7219357213419693E-2</v>
      </c>
      <c r="R49">
        <f t="shared" si="11"/>
        <v>0.34966382974479254</v>
      </c>
      <c r="S49">
        <f t="shared" si="11"/>
        <v>3.2276028562518932E-2</v>
      </c>
      <c r="T49">
        <f t="shared" si="11"/>
        <v>9.9093869792259384E-2</v>
      </c>
      <c r="U49">
        <f t="shared" si="11"/>
        <v>0.34664288955522543</v>
      </c>
      <c r="V49">
        <f t="shared" si="11"/>
        <v>6.0856841627511371E-2</v>
      </c>
      <c r="W49">
        <f t="shared" si="11"/>
        <v>0.2876099688235651</v>
      </c>
      <c r="X49">
        <f t="shared" si="11"/>
        <v>0.24987482104675321</v>
      </c>
      <c r="Y49">
        <f t="shared" si="11"/>
        <v>0.31644759004194994</v>
      </c>
      <c r="Z49">
        <f t="shared" si="11"/>
        <v>0.18790294484697453</v>
      </c>
      <c r="AA49">
        <f t="shared" si="11"/>
        <v>0.10061405776899089</v>
      </c>
      <c r="AB49">
        <f t="shared" si="11"/>
        <v>0.36820281001293348</v>
      </c>
      <c r="AC49">
        <f t="shared" si="11"/>
        <v>0.27363777379418486</v>
      </c>
      <c r="AD49">
        <f t="shared" si="11"/>
        <v>4.0070998591376715E-2</v>
      </c>
      <c r="AE49">
        <f t="shared" si="11"/>
        <v>7.2665126928726051E-2</v>
      </c>
      <c r="AF49">
        <f>SUM(B49:AE49)</f>
        <v>5.6699875578559515</v>
      </c>
      <c r="AG49">
        <f>AF49*AF43</f>
        <v>29.740930392193679</v>
      </c>
      <c r="AH49">
        <f>1-_xlfn.CHISQ.DIST(AG49, 29, 1)</f>
        <v>0.42701960100467651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</dc:creator>
  <cp:lastModifiedBy>Jesson</cp:lastModifiedBy>
  <dcterms:created xsi:type="dcterms:W3CDTF">2017-05-19T18:37:18Z</dcterms:created>
  <dcterms:modified xsi:type="dcterms:W3CDTF">2018-07-31T14:31:23Z</dcterms:modified>
</cp:coreProperties>
</file>