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on\Desktop\"/>
    </mc:Choice>
  </mc:AlternateContent>
  <bookViews>
    <workbookView xWindow="0" yWindow="0" windowWidth="25200" windowHeight="12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9" i="1" l="1"/>
  <c r="B41" i="1" l="1"/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B42" i="1" s="1"/>
  <c r="C42" i="1" l="1"/>
  <c r="C43" i="1" s="1"/>
  <c r="C44" i="1" s="1"/>
  <c r="C46" i="1" s="1"/>
  <c r="E42" i="1"/>
  <c r="E43" i="1" s="1"/>
  <c r="E44" i="1" s="1"/>
  <c r="E46" i="1" s="1"/>
  <c r="G42" i="1"/>
  <c r="G43" i="1" s="1"/>
  <c r="G44" i="1" s="1"/>
  <c r="G46" i="1" s="1"/>
  <c r="I42" i="1"/>
  <c r="I43" i="1" s="1"/>
  <c r="I44" i="1" s="1"/>
  <c r="I46" i="1" s="1"/>
  <c r="K42" i="1"/>
  <c r="K43" i="1" s="1"/>
  <c r="K44" i="1" s="1"/>
  <c r="K46" i="1" s="1"/>
  <c r="M42" i="1"/>
  <c r="M43" i="1" s="1"/>
  <c r="M44" i="1" s="1"/>
  <c r="M46" i="1" s="1"/>
  <c r="O42" i="1"/>
  <c r="O43" i="1" s="1"/>
  <c r="O44" i="1" s="1"/>
  <c r="O46" i="1" s="1"/>
  <c r="Q42" i="1"/>
  <c r="Q43" i="1" s="1"/>
  <c r="Q44" i="1" s="1"/>
  <c r="Q46" i="1" s="1"/>
  <c r="S42" i="1"/>
  <c r="S43" i="1" s="1"/>
  <c r="S44" i="1" s="1"/>
  <c r="S46" i="1" s="1"/>
  <c r="U42" i="1"/>
  <c r="U43" i="1" s="1"/>
  <c r="U44" i="1" s="1"/>
  <c r="U46" i="1" s="1"/>
  <c r="W42" i="1"/>
  <c r="W43" i="1" s="1"/>
  <c r="W44" i="1" s="1"/>
  <c r="W46" i="1" s="1"/>
  <c r="Y42" i="1"/>
  <c r="Y43" i="1" s="1"/>
  <c r="Y44" i="1" s="1"/>
  <c r="Y46" i="1" s="1"/>
  <c r="AA42" i="1"/>
  <c r="AA43" i="1" s="1"/>
  <c r="AA44" i="1" s="1"/>
  <c r="AA46" i="1" s="1"/>
  <c r="AC42" i="1"/>
  <c r="AC43" i="1" s="1"/>
  <c r="AC44" i="1" s="1"/>
  <c r="AC46" i="1" s="1"/>
  <c r="AE42" i="1"/>
  <c r="AE43" i="1" s="1"/>
  <c r="AE44" i="1" s="1"/>
  <c r="AE46" i="1" s="1"/>
  <c r="AD42" i="1"/>
  <c r="AD43" i="1" s="1"/>
  <c r="AD44" i="1" s="1"/>
  <c r="AD46" i="1" s="1"/>
  <c r="AB42" i="1"/>
  <c r="AB43" i="1" s="1"/>
  <c r="AB44" i="1" s="1"/>
  <c r="AB46" i="1" s="1"/>
  <c r="Z42" i="1"/>
  <c r="Z43" i="1" s="1"/>
  <c r="Z44" i="1" s="1"/>
  <c r="Z46" i="1" s="1"/>
  <c r="X42" i="1"/>
  <c r="X43" i="1" s="1"/>
  <c r="X44" i="1" s="1"/>
  <c r="X46" i="1" s="1"/>
  <c r="V42" i="1"/>
  <c r="V43" i="1" s="1"/>
  <c r="V44" i="1" s="1"/>
  <c r="V46" i="1" s="1"/>
  <c r="T42" i="1"/>
  <c r="T43" i="1" s="1"/>
  <c r="T44" i="1" s="1"/>
  <c r="T46" i="1" s="1"/>
  <c r="R42" i="1"/>
  <c r="R43" i="1" s="1"/>
  <c r="R44" i="1" s="1"/>
  <c r="R46" i="1" s="1"/>
  <c r="P42" i="1"/>
  <c r="P43" i="1" s="1"/>
  <c r="P44" i="1" s="1"/>
  <c r="P46" i="1" s="1"/>
  <c r="N42" i="1"/>
  <c r="N43" i="1" s="1"/>
  <c r="N44" i="1" s="1"/>
  <c r="N46" i="1" s="1"/>
  <c r="L42" i="1"/>
  <c r="L43" i="1" s="1"/>
  <c r="L44" i="1" s="1"/>
  <c r="L46" i="1" s="1"/>
  <c r="J42" i="1"/>
  <c r="J43" i="1" s="1"/>
  <c r="J44" i="1" s="1"/>
  <c r="J46" i="1" s="1"/>
  <c r="H42" i="1"/>
  <c r="H43" i="1" s="1"/>
  <c r="H44" i="1" s="1"/>
  <c r="H46" i="1" s="1"/>
  <c r="F42" i="1"/>
  <c r="F43" i="1" s="1"/>
  <c r="F44" i="1" s="1"/>
  <c r="F46" i="1" s="1"/>
  <c r="D42" i="1"/>
  <c r="D43" i="1" s="1"/>
  <c r="D44" i="1" s="1"/>
  <c r="D46" i="1" s="1"/>
  <c r="B43" i="1"/>
  <c r="AF8" i="1"/>
  <c r="B44" i="1" l="1"/>
  <c r="AF43" i="1"/>
  <c r="AE9" i="1"/>
  <c r="AE10" i="1" s="1"/>
  <c r="AD9" i="1"/>
  <c r="AD10" i="1" s="1"/>
  <c r="AC9" i="1"/>
  <c r="AC10" i="1" s="1"/>
  <c r="AB9" i="1"/>
  <c r="AB10" i="1" s="1"/>
  <c r="AA9" i="1"/>
  <c r="AA10" i="1" s="1"/>
  <c r="Z9" i="1"/>
  <c r="Z10" i="1" s="1"/>
  <c r="Y9" i="1"/>
  <c r="Y10" i="1" s="1"/>
  <c r="X9" i="1"/>
  <c r="X10" i="1" s="1"/>
  <c r="W9" i="1"/>
  <c r="W10" i="1" s="1"/>
  <c r="V9" i="1"/>
  <c r="V10" i="1" s="1"/>
  <c r="U9" i="1"/>
  <c r="U10" i="1" s="1"/>
  <c r="T9" i="1"/>
  <c r="T10" i="1" s="1"/>
  <c r="S9" i="1"/>
  <c r="S10" i="1" s="1"/>
  <c r="R9" i="1"/>
  <c r="R10" i="1" s="1"/>
  <c r="Q9" i="1"/>
  <c r="Q10" i="1" s="1"/>
  <c r="P9" i="1"/>
  <c r="P10" i="1" s="1"/>
  <c r="O9" i="1"/>
  <c r="O10" i="1" s="1"/>
  <c r="N9" i="1"/>
  <c r="N10" i="1" s="1"/>
  <c r="M9" i="1"/>
  <c r="M10" i="1" s="1"/>
  <c r="L9" i="1"/>
  <c r="L10" i="1" s="1"/>
  <c r="K9" i="1"/>
  <c r="K10" i="1" s="1"/>
  <c r="J9" i="1"/>
  <c r="J10" i="1" s="1"/>
  <c r="I9" i="1"/>
  <c r="I10" i="1" s="1"/>
  <c r="H9" i="1"/>
  <c r="H10" i="1" s="1"/>
  <c r="G9" i="1"/>
  <c r="G10" i="1" s="1"/>
  <c r="F9" i="1"/>
  <c r="F10" i="1" s="1"/>
  <c r="E9" i="1"/>
  <c r="E10" i="1" s="1"/>
  <c r="D9" i="1"/>
  <c r="D10" i="1" s="1"/>
  <c r="C9" i="1"/>
  <c r="C10" i="1" s="1"/>
  <c r="B9" i="1"/>
  <c r="B10" i="1" s="1"/>
  <c r="AF4" i="1"/>
  <c r="AF10" i="1" l="1"/>
  <c r="AF9" i="1"/>
  <c r="AF44" i="1"/>
  <c r="B46" i="1"/>
  <c r="AF46" i="1" s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D47" i="1" l="1"/>
  <c r="D48" i="1" s="1"/>
  <c r="D49" i="1" s="1"/>
  <c r="F47" i="1"/>
  <c r="F48" i="1" s="1"/>
  <c r="F49" i="1" s="1"/>
  <c r="H47" i="1"/>
  <c r="H48" i="1" s="1"/>
  <c r="H49" i="1" s="1"/>
  <c r="J47" i="1"/>
  <c r="J48" i="1" s="1"/>
  <c r="J49" i="1" s="1"/>
  <c r="L47" i="1"/>
  <c r="L48" i="1" s="1"/>
  <c r="L49" i="1" s="1"/>
  <c r="N47" i="1"/>
  <c r="N48" i="1" s="1"/>
  <c r="N49" i="1" s="1"/>
  <c r="P47" i="1"/>
  <c r="P48" i="1" s="1"/>
  <c r="P49" i="1" s="1"/>
  <c r="R47" i="1"/>
  <c r="R48" i="1" s="1"/>
  <c r="R49" i="1" s="1"/>
  <c r="T47" i="1"/>
  <c r="T48" i="1" s="1"/>
  <c r="T49" i="1" s="1"/>
  <c r="V47" i="1"/>
  <c r="V48" i="1" s="1"/>
  <c r="V49" i="1" s="1"/>
  <c r="X47" i="1"/>
  <c r="X48" i="1" s="1"/>
  <c r="X49" i="1" s="1"/>
  <c r="Z47" i="1"/>
  <c r="Z48" i="1" s="1"/>
  <c r="Z49" i="1" s="1"/>
  <c r="AB47" i="1"/>
  <c r="AB48" i="1" s="1"/>
  <c r="AB49" i="1" s="1"/>
  <c r="AD47" i="1"/>
  <c r="AD48" i="1" s="1"/>
  <c r="AD49" i="1" s="1"/>
  <c r="B47" i="1"/>
  <c r="B48" i="1" s="1"/>
  <c r="B49" i="1" s="1"/>
  <c r="E47" i="1"/>
  <c r="E48" i="1" s="1"/>
  <c r="E49" i="1" s="1"/>
  <c r="I47" i="1"/>
  <c r="I48" i="1" s="1"/>
  <c r="I49" i="1" s="1"/>
  <c r="M47" i="1"/>
  <c r="M48" i="1" s="1"/>
  <c r="M49" i="1" s="1"/>
  <c r="Q47" i="1"/>
  <c r="Q48" i="1" s="1"/>
  <c r="Q49" i="1" s="1"/>
  <c r="U47" i="1"/>
  <c r="U48" i="1" s="1"/>
  <c r="U49" i="1" s="1"/>
  <c r="Y47" i="1"/>
  <c r="Y48" i="1" s="1"/>
  <c r="Y49" i="1" s="1"/>
  <c r="AC47" i="1"/>
  <c r="AC48" i="1" s="1"/>
  <c r="AC49" i="1" s="1"/>
  <c r="C47" i="1"/>
  <c r="C48" i="1" s="1"/>
  <c r="C49" i="1" s="1"/>
  <c r="G47" i="1"/>
  <c r="G48" i="1" s="1"/>
  <c r="G49" i="1" s="1"/>
  <c r="K47" i="1"/>
  <c r="K48" i="1" s="1"/>
  <c r="K49" i="1" s="1"/>
  <c r="O47" i="1"/>
  <c r="O48" i="1" s="1"/>
  <c r="O49" i="1" s="1"/>
  <c r="S47" i="1"/>
  <c r="S48" i="1" s="1"/>
  <c r="S49" i="1" s="1"/>
  <c r="W47" i="1"/>
  <c r="W48" i="1" s="1"/>
  <c r="W49" i="1" s="1"/>
  <c r="AA47" i="1"/>
  <c r="AA48" i="1" s="1"/>
  <c r="AA49" i="1" s="1"/>
  <c r="AE47" i="1"/>
  <c r="AE48" i="1" s="1"/>
  <c r="AE49" i="1" s="1"/>
  <c r="AF49" i="1" l="1"/>
  <c r="AG49" i="1" s="1"/>
</calcChain>
</file>

<file path=xl/sharedStrings.xml><?xml version="1.0" encoding="utf-8"?>
<sst xmlns="http://schemas.openxmlformats.org/spreadsheetml/2006/main" count="11" uniqueCount="8">
  <si>
    <t>Women</t>
  </si>
  <si>
    <t>gamma</t>
  </si>
  <si>
    <t>scale a (in days)</t>
  </si>
  <si>
    <t>treshold (in days)</t>
  </si>
  <si>
    <t>treshold (in years)</t>
  </si>
  <si>
    <t>oldest (in years)</t>
  </si>
  <si>
    <t>estimated upper limit omega</t>
  </si>
  <si>
    <t>95% upper confidence bound for 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</si>
</sst>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Estimated extreme value indices - women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Sheet1!$B$4:$AE$4</c:f>
              <c:numCache>
                <c:formatCode>General</c:formatCode>
                <c:ptCount val="30"/>
                <c:pt idx="0">
                  <c:v>-0.12754509999999999</c:v>
                </c:pt>
                <c:pt idx="1">
                  <c:v>-0.11632629999999999</c:v>
                </c:pt>
                <c:pt idx="2">
                  <c:v>-0.12331019999999999</c:v>
                </c:pt>
                <c:pt idx="3">
                  <c:v>-0.12368609999999999</c:v>
                </c:pt>
                <c:pt idx="4">
                  <c:v>-0.15301390000000001</c:v>
                </c:pt>
                <c:pt idx="5">
                  <c:v>-0.1256351</c:v>
                </c:pt>
                <c:pt idx="6">
                  <c:v>-0.1603347</c:v>
                </c:pt>
                <c:pt idx="7">
                  <c:v>-0.13822780000000001</c:v>
                </c:pt>
                <c:pt idx="8">
                  <c:v>-0.13625490000000001</c:v>
                </c:pt>
                <c:pt idx="9">
                  <c:v>-0.15667059999999999</c:v>
                </c:pt>
                <c:pt idx="10">
                  <c:v>-0.1043471</c:v>
                </c:pt>
                <c:pt idx="11">
                  <c:v>-0.1327218</c:v>
                </c:pt>
                <c:pt idx="12">
                  <c:v>-0.14000109999999999</c:v>
                </c:pt>
                <c:pt idx="13">
                  <c:v>-0.13546449999999999</c:v>
                </c:pt>
                <c:pt idx="14">
                  <c:v>-0.1431231</c:v>
                </c:pt>
                <c:pt idx="15">
                  <c:v>-8.8766510000000007E-2</c:v>
                </c:pt>
                <c:pt idx="16">
                  <c:v>-0.1674976</c:v>
                </c:pt>
                <c:pt idx="17">
                  <c:v>-0.13944390000000001</c:v>
                </c:pt>
                <c:pt idx="18">
                  <c:v>-0.15873229999999999</c:v>
                </c:pt>
                <c:pt idx="19">
                  <c:v>-0.1075358</c:v>
                </c:pt>
                <c:pt idx="20">
                  <c:v>-0.1423885</c:v>
                </c:pt>
                <c:pt idx="21">
                  <c:v>-0.21952350000000001</c:v>
                </c:pt>
                <c:pt idx="22">
                  <c:v>-9.4724779999999995E-2</c:v>
                </c:pt>
                <c:pt idx="23">
                  <c:v>-0.1148243</c:v>
                </c:pt>
                <c:pt idx="24">
                  <c:v>-0.1688962</c:v>
                </c:pt>
                <c:pt idx="25">
                  <c:v>-0.1178696</c:v>
                </c:pt>
                <c:pt idx="26">
                  <c:v>-0.1361888</c:v>
                </c:pt>
                <c:pt idx="27">
                  <c:v>-0.1204021</c:v>
                </c:pt>
                <c:pt idx="28">
                  <c:v>-0.2100525</c:v>
                </c:pt>
                <c:pt idx="29">
                  <c:v>-0.13905500000000001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9-4814-976A-0673183E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680159"/>
        <c:axId val="588677247"/>
      </c:lineChart>
      <c:catAx>
        <c:axId val="58868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8677247"/>
        <c:crosses val="autoZero"/>
        <c:auto val="1"/>
        <c:lblAlgn val="ctr"/>
        <c:lblOffset val="100"/>
        <c:noMultiLvlLbl val="0"/>
      </c:catAx>
      <c:valAx>
        <c:axId val="58867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86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Estimated upper limits of life span - women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Sheet1!$B$7:$AE$7</c:f>
              <c:numCache>
                <c:formatCode>General</c:formatCode>
                <c:ptCount val="30"/>
                <c:pt idx="0">
                  <c:v>95.323750855578368</c:v>
                </c:pt>
                <c:pt idx="1">
                  <c:v>95.540041067761805</c:v>
                </c:pt>
                <c:pt idx="2">
                  <c:v>95.819301848049278</c:v>
                </c:pt>
                <c:pt idx="3">
                  <c:v>96.169746748802197</c:v>
                </c:pt>
                <c:pt idx="4">
                  <c:v>96.17796030116358</c:v>
                </c:pt>
                <c:pt idx="5">
                  <c:v>96.405201916495557</c:v>
                </c:pt>
                <c:pt idx="6">
                  <c:v>96.533880903490754</c:v>
                </c:pt>
                <c:pt idx="7">
                  <c:v>96.862422997946609</c:v>
                </c:pt>
                <c:pt idx="8">
                  <c:v>96.722792607802873</c:v>
                </c:pt>
                <c:pt idx="9">
                  <c:v>96.930869267624914</c:v>
                </c:pt>
                <c:pt idx="10">
                  <c:v>96.89253935660507</c:v>
                </c:pt>
                <c:pt idx="11">
                  <c:v>97.026694045174537</c:v>
                </c:pt>
                <c:pt idx="12">
                  <c:v>97.125256673511288</c:v>
                </c:pt>
                <c:pt idx="13">
                  <c:v>97.35797399041752</c:v>
                </c:pt>
                <c:pt idx="14">
                  <c:v>97.251197809719372</c:v>
                </c:pt>
                <c:pt idx="15">
                  <c:v>97.286789869952088</c:v>
                </c:pt>
                <c:pt idx="16">
                  <c:v>97.472963723477065</c:v>
                </c:pt>
                <c:pt idx="17">
                  <c:v>97.535934291581114</c:v>
                </c:pt>
                <c:pt idx="18">
                  <c:v>97.489390828199859</c:v>
                </c:pt>
                <c:pt idx="19">
                  <c:v>97.642710472279262</c:v>
                </c:pt>
                <c:pt idx="20">
                  <c:v>97.708418891170425</c:v>
                </c:pt>
                <c:pt idx="21">
                  <c:v>97.713894592744694</c:v>
                </c:pt>
                <c:pt idx="22">
                  <c:v>97.976728268309373</c:v>
                </c:pt>
                <c:pt idx="23">
                  <c:v>98.056125941136202</c:v>
                </c:pt>
                <c:pt idx="24">
                  <c:v>98.119096509240251</c:v>
                </c:pt>
                <c:pt idx="25">
                  <c:v>98.151950718685825</c:v>
                </c:pt>
                <c:pt idx="26">
                  <c:v>98.513347022587268</c:v>
                </c:pt>
                <c:pt idx="27">
                  <c:v>98.5845311430527</c:v>
                </c:pt>
                <c:pt idx="28">
                  <c:v>98.611909650924019</c:v>
                </c:pt>
                <c:pt idx="29">
                  <c:v>98.735112936344976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6-4423-9FEA-6E0927D3DFD3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Sheet1!$B$8:$AE$8</c:f>
              <c:numCache>
                <c:formatCode>General</c:formatCode>
                <c:ptCount val="30"/>
                <c:pt idx="0">
                  <c:v>110.46406570841889</c:v>
                </c:pt>
                <c:pt idx="1">
                  <c:v>111.04449007529089</c:v>
                </c:pt>
                <c:pt idx="2">
                  <c:v>108.24366872005476</c:v>
                </c:pt>
                <c:pt idx="3">
                  <c:v>108.92265571526352</c:v>
                </c:pt>
                <c:pt idx="4">
                  <c:v>108.05201916495551</c:v>
                </c:pt>
                <c:pt idx="5">
                  <c:v>109.07871321013005</c:v>
                </c:pt>
                <c:pt idx="6">
                  <c:v>108.19986310746064</c:v>
                </c:pt>
                <c:pt idx="7">
                  <c:v>111.02258726899385</c:v>
                </c:pt>
                <c:pt idx="8">
                  <c:v>108.64613278576317</c:v>
                </c:pt>
                <c:pt idx="9">
                  <c:v>110.08350444900753</c:v>
                </c:pt>
                <c:pt idx="10">
                  <c:v>110.61464750171116</c:v>
                </c:pt>
                <c:pt idx="11">
                  <c:v>110.12457221081451</c:v>
                </c:pt>
                <c:pt idx="12">
                  <c:v>109.90280629705681</c:v>
                </c:pt>
                <c:pt idx="13">
                  <c:v>108.96098562628337</c:v>
                </c:pt>
                <c:pt idx="14">
                  <c:v>108.7337440109514</c:v>
                </c:pt>
                <c:pt idx="15">
                  <c:v>113.24024640657085</c:v>
                </c:pt>
                <c:pt idx="16">
                  <c:v>109.54140999315537</c:v>
                </c:pt>
                <c:pt idx="17">
                  <c:v>110.40383299110198</c:v>
                </c:pt>
                <c:pt idx="18">
                  <c:v>108.91170431211499</c:v>
                </c:pt>
                <c:pt idx="19">
                  <c:v>115.16769336071184</c:v>
                </c:pt>
                <c:pt idx="20">
                  <c:v>111.29363449691992</c:v>
                </c:pt>
                <c:pt idx="21">
                  <c:v>106.9596167008898</c:v>
                </c:pt>
                <c:pt idx="22">
                  <c:v>110.33264887063655</c:v>
                </c:pt>
                <c:pt idx="23">
                  <c:v>112.08213552361396</c:v>
                </c:pt>
                <c:pt idx="24">
                  <c:v>108.74469541409994</c:v>
                </c:pt>
                <c:pt idx="25">
                  <c:v>109.45927446954141</c:v>
                </c:pt>
                <c:pt idx="26">
                  <c:v>109.65913757700206</c:v>
                </c:pt>
                <c:pt idx="27">
                  <c:v>109.11156741957564</c:v>
                </c:pt>
                <c:pt idx="28">
                  <c:v>111.81108829568788</c:v>
                </c:pt>
                <c:pt idx="29">
                  <c:v>110.30800821355236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6-4423-9FEA-6E0927D3DFD3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Sheet1!$B$9:$AE$9</c:f>
              <c:numCache>
                <c:formatCode>General</c:formatCode>
                <c:ptCount val="30"/>
                <c:pt idx="0">
                  <c:v>116.18225227199915</c:v>
                </c:pt>
                <c:pt idx="1">
                  <c:v>117.36432040236498</c:v>
                </c:pt>
                <c:pt idx="2">
                  <c:v>116.88461181826578</c:v>
                </c:pt>
                <c:pt idx="3">
                  <c:v>116.95647716092695</c:v>
                </c:pt>
                <c:pt idx="4">
                  <c:v>113.19416637269987</c:v>
                </c:pt>
                <c:pt idx="5">
                  <c:v>116.77660014021976</c:v>
                </c:pt>
                <c:pt idx="6">
                  <c:v>112.8796201123708</c:v>
                </c:pt>
                <c:pt idx="7">
                  <c:v>115.26201839289622</c:v>
                </c:pt>
                <c:pt idx="8">
                  <c:v>114.52184907677733</c:v>
                </c:pt>
                <c:pt idx="9">
                  <c:v>113.56716441842349</c:v>
                </c:pt>
                <c:pt idx="10">
                  <c:v>119.36374440023687</c:v>
                </c:pt>
                <c:pt idx="11">
                  <c:v>115.44081227729626</c:v>
                </c:pt>
                <c:pt idx="12">
                  <c:v>114.89155106379333</c:v>
                </c:pt>
                <c:pt idx="13">
                  <c:v>114.36510641817353</c:v>
                </c:pt>
                <c:pt idx="14">
                  <c:v>114.63247320621994</c:v>
                </c:pt>
                <c:pt idx="15">
                  <c:v>123.66702614399944</c:v>
                </c:pt>
                <c:pt idx="16">
                  <c:v>112.3638595320607</c:v>
                </c:pt>
                <c:pt idx="17">
                  <c:v>114.58408826527128</c:v>
                </c:pt>
                <c:pt idx="18">
                  <c:v>113.16421717454604</c:v>
                </c:pt>
                <c:pt idx="19">
                  <c:v>119.84171893924801</c:v>
                </c:pt>
                <c:pt idx="20">
                  <c:v>115.32267095924813</c:v>
                </c:pt>
                <c:pt idx="21">
                  <c:v>109.41370164808784</c:v>
                </c:pt>
                <c:pt idx="22">
                  <c:v>121.52096245887581</c:v>
                </c:pt>
                <c:pt idx="23">
                  <c:v>118.66343911612176</c:v>
                </c:pt>
                <c:pt idx="24">
                  <c:v>112.64435546239997</c:v>
                </c:pt>
                <c:pt idx="25">
                  <c:v>117.88133053839793</c:v>
                </c:pt>
                <c:pt idx="26">
                  <c:v>115.80888026058571</c:v>
                </c:pt>
                <c:pt idx="27">
                  <c:v>117.4477981358655</c:v>
                </c:pt>
                <c:pt idx="28">
                  <c:v>112.5595747492513</c:v>
                </c:pt>
                <c:pt idx="29">
                  <c:v>115.26150180974929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6-4423-9FEA-6E0927D3DFD3}"/>
            </c:ext>
          </c:extLst>
        </c:ser>
        <c:ser>
          <c:idx val="3"/>
          <c:order val="3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Sheet1!$B$10:$AE$10</c:f>
              <c:numCache>
                <c:formatCode>General</c:formatCode>
                <c:ptCount val="30"/>
                <c:pt idx="0">
                  <c:v>121.41462154160109</c:v>
                </c:pt>
                <c:pt idx="1">
                  <c:v>123.53402317367048</c:v>
                </c:pt>
                <c:pt idx="2">
                  <c:v>122.40763292256463</c:v>
                </c:pt>
                <c:pt idx="3">
                  <c:v>122.38488580805524</c:v>
                </c:pt>
                <c:pt idx="4">
                  <c:v>116.53026189973927</c:v>
                </c:pt>
                <c:pt idx="5">
                  <c:v>121.98897562502169</c:v>
                </c:pt>
                <c:pt idx="6">
                  <c:v>115.88019091873211</c:v>
                </c:pt>
                <c:pt idx="7">
                  <c:v>119.4088313021599</c:v>
                </c:pt>
                <c:pt idx="8">
                  <c:v>118.61164158544057</c:v>
                </c:pt>
                <c:pt idx="9">
                  <c:v>116.72255852090272</c:v>
                </c:pt>
                <c:pt idx="10">
                  <c:v>126.65194997583008</c:v>
                </c:pt>
                <c:pt idx="11">
                  <c:v>119.8231420844299</c:v>
                </c:pt>
                <c:pt idx="12">
                  <c:v>118.82726573127638</c:v>
                </c:pt>
                <c:pt idx="13">
                  <c:v>118.30353687170062</c:v>
                </c:pt>
                <c:pt idx="14">
                  <c:v>118.36921969273514</c:v>
                </c:pt>
                <c:pt idx="15">
                  <c:v>134.09835292910341</c:v>
                </c:pt>
                <c:pt idx="16">
                  <c:v>114.93148796114055</c:v>
                </c:pt>
                <c:pt idx="17">
                  <c:v>118.38114722702376</c:v>
                </c:pt>
                <c:pt idx="18">
                  <c:v>116.08289307112088</c:v>
                </c:pt>
                <c:pt idx="19">
                  <c:v>126.77535166792177</c:v>
                </c:pt>
                <c:pt idx="20">
                  <c:v>119.13614985868467</c:v>
                </c:pt>
                <c:pt idx="21">
                  <c:v>110.74579337119964</c:v>
                </c:pt>
                <c:pt idx="22">
                  <c:v>130.12546720958829</c:v>
                </c:pt>
                <c:pt idx="23">
                  <c:v>124.58679945756302</c:v>
                </c:pt>
                <c:pt idx="24">
                  <c:v>115.11897944916812</c:v>
                </c:pt>
                <c:pt idx="25">
                  <c:v>123.36520802601322</c:v>
                </c:pt>
                <c:pt idx="26">
                  <c:v>119.78556397826861</c:v>
                </c:pt>
                <c:pt idx="27">
                  <c:v>122.54909838843028</c:v>
                </c:pt>
                <c:pt idx="28">
                  <c:v>114.26507634387949</c:v>
                </c:pt>
                <c:pt idx="29">
                  <c:v>118.95626970076221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36-4423-9FEA-6E0927D3D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509951"/>
        <c:axId val="1101510367"/>
      </c:lineChart>
      <c:catAx>
        <c:axId val="1101509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1510367"/>
        <c:crosses val="autoZero"/>
        <c:auto val="1"/>
        <c:lblAlgn val="ctr"/>
        <c:lblOffset val="100"/>
        <c:noMultiLvlLbl val="0"/>
      </c:catAx>
      <c:valAx>
        <c:axId val="1101510367"/>
        <c:scaling>
          <c:orientation val="minMax"/>
          <c:min val="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150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11</xdr:row>
      <xdr:rowOff>3572</xdr:rowOff>
    </xdr:from>
    <xdr:to>
      <xdr:col>14</xdr:col>
      <xdr:colOff>607217</xdr:colOff>
      <xdr:row>36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3572</xdr:rowOff>
    </xdr:from>
    <xdr:to>
      <xdr:col>31</xdr:col>
      <xdr:colOff>0</xdr:colOff>
      <xdr:row>36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abSelected="1" topLeftCell="B1" zoomScale="80" zoomScaleNormal="80" workbookViewId="0">
      <selection activeCell="AH49" sqref="AH49"/>
    </sheetView>
  </sheetViews>
  <sheetFormatPr defaultRowHeight="15" x14ac:dyDescent="0.25"/>
  <cols>
    <col min="1" max="1" width="40.28515625" bestFit="1" customWidth="1"/>
    <col min="2" max="2" width="17.28515625" bestFit="1" customWidth="1"/>
  </cols>
  <sheetData>
    <row r="1" spans="1:32" x14ac:dyDescent="0.2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2" x14ac:dyDescent="0.25">
      <c r="B2" s="1">
        <v>1986</v>
      </c>
      <c r="C2" s="1">
        <v>1987</v>
      </c>
      <c r="D2" s="1">
        <v>1988</v>
      </c>
      <c r="E2" s="1">
        <v>1989</v>
      </c>
      <c r="F2" s="1">
        <v>1990</v>
      </c>
      <c r="G2" s="1">
        <v>1991</v>
      </c>
      <c r="H2" s="1">
        <v>1992</v>
      </c>
      <c r="I2" s="1">
        <v>1993</v>
      </c>
      <c r="J2" s="1">
        <v>1994</v>
      </c>
      <c r="K2" s="1">
        <v>1995</v>
      </c>
      <c r="L2" s="1">
        <v>1996</v>
      </c>
      <c r="M2" s="1">
        <v>1997</v>
      </c>
      <c r="N2" s="1">
        <v>1998</v>
      </c>
      <c r="O2" s="1">
        <v>1999</v>
      </c>
      <c r="P2" s="1">
        <v>2000</v>
      </c>
      <c r="Q2" s="1">
        <v>2001</v>
      </c>
      <c r="R2" s="1">
        <v>2002</v>
      </c>
      <c r="S2" s="1">
        <v>2003</v>
      </c>
      <c r="T2" s="1">
        <v>2004</v>
      </c>
      <c r="U2" s="1">
        <v>2005</v>
      </c>
      <c r="V2" s="1">
        <v>2006</v>
      </c>
      <c r="W2" s="1">
        <v>2007</v>
      </c>
      <c r="X2" s="1">
        <v>2008</v>
      </c>
      <c r="Y2" s="1">
        <v>2009</v>
      </c>
      <c r="Z2" s="1">
        <v>2010</v>
      </c>
      <c r="AA2" s="1">
        <v>2011</v>
      </c>
      <c r="AB2" s="1">
        <v>2012</v>
      </c>
      <c r="AC2" s="1">
        <v>2013</v>
      </c>
      <c r="AD2" s="1">
        <v>2014</v>
      </c>
      <c r="AE2" s="1">
        <v>2015</v>
      </c>
    </row>
    <row r="3" spans="1:32" x14ac:dyDescent="0.25">
      <c r="A3" s="1">
        <v>1500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</row>
    <row r="4" spans="1:32" x14ac:dyDescent="0.25">
      <c r="A4" s="1" t="s">
        <v>1</v>
      </c>
      <c r="B4" s="2">
        <v>-0.12754509999999999</v>
      </c>
      <c r="C4" s="2">
        <v>-0.11632629999999999</v>
      </c>
      <c r="D4" s="2">
        <v>-0.12331019999999999</v>
      </c>
      <c r="E4" s="2">
        <v>-0.12368609999999999</v>
      </c>
      <c r="F4" s="2">
        <v>-0.15301390000000001</v>
      </c>
      <c r="G4" s="2">
        <v>-0.1256351</v>
      </c>
      <c r="H4" s="2">
        <v>-0.1603347</v>
      </c>
      <c r="I4" s="2">
        <v>-0.13822780000000001</v>
      </c>
      <c r="J4" s="2">
        <v>-0.13625490000000001</v>
      </c>
      <c r="K4" s="2">
        <v>-0.15667059999999999</v>
      </c>
      <c r="L4" s="2">
        <v>-0.1043471</v>
      </c>
      <c r="M4" s="2">
        <v>-0.1327218</v>
      </c>
      <c r="N4" s="2">
        <v>-0.14000109999999999</v>
      </c>
      <c r="O4" s="2">
        <v>-0.13546449999999999</v>
      </c>
      <c r="P4" s="2">
        <v>-0.1431231</v>
      </c>
      <c r="Q4" s="2">
        <v>-8.8766510000000007E-2</v>
      </c>
      <c r="R4" s="2">
        <v>-0.1674976</v>
      </c>
      <c r="S4" s="2">
        <v>-0.13944390000000001</v>
      </c>
      <c r="T4" s="2">
        <v>-0.15873229999999999</v>
      </c>
      <c r="U4" s="2">
        <v>-0.1075358</v>
      </c>
      <c r="V4" s="2">
        <v>-0.1423885</v>
      </c>
      <c r="W4" s="2">
        <v>-0.21952350000000001</v>
      </c>
      <c r="X4" s="2">
        <v>-9.4724779999999995E-2</v>
      </c>
      <c r="Y4" s="2">
        <v>-0.1148243</v>
      </c>
      <c r="Z4" s="2">
        <v>-0.1688962</v>
      </c>
      <c r="AA4" s="2">
        <v>-0.1178696</v>
      </c>
      <c r="AB4" s="2">
        <v>-0.1361888</v>
      </c>
      <c r="AC4" s="2">
        <v>-0.1204021</v>
      </c>
      <c r="AD4" s="2">
        <v>-0.2100525</v>
      </c>
      <c r="AE4" s="2">
        <v>-0.13905500000000001</v>
      </c>
      <c r="AF4">
        <f>AVERAGE(B4:AE4)</f>
        <v>-0.13808545633333333</v>
      </c>
    </row>
    <row r="5" spans="1:32" x14ac:dyDescent="0.25">
      <c r="A5" s="1" t="s">
        <v>2</v>
      </c>
      <c r="B5" s="3">
        <v>971.71097180000004</v>
      </c>
      <c r="C5" s="3">
        <v>927.27393219999999</v>
      </c>
      <c r="D5" s="3">
        <v>948.76156060000005</v>
      </c>
      <c r="E5" s="3">
        <v>939.06856740000001</v>
      </c>
      <c r="F5" s="3">
        <v>951.00728879999997</v>
      </c>
      <c r="G5" s="3">
        <v>934.80720899999994</v>
      </c>
      <c r="H5" s="3">
        <v>957.24325250000004</v>
      </c>
      <c r="I5" s="3">
        <v>928.95332510000003</v>
      </c>
      <c r="J5" s="3">
        <v>885.80746280000005</v>
      </c>
      <c r="K5" s="3">
        <v>951.99429980000002</v>
      </c>
      <c r="L5" s="3">
        <v>856.44005540000001</v>
      </c>
      <c r="M5" s="3">
        <v>892.65453349999996</v>
      </c>
      <c r="N5" s="3">
        <v>908.48660170000005</v>
      </c>
      <c r="O5" s="3">
        <v>841.48584779999999</v>
      </c>
      <c r="P5" s="3">
        <v>908.61855160000005</v>
      </c>
      <c r="Q5" s="3">
        <v>855.29917044000001</v>
      </c>
      <c r="R5" s="3">
        <v>911.00264540000001</v>
      </c>
      <c r="S5" s="3">
        <v>868.29460870000003</v>
      </c>
      <c r="T5" s="3">
        <v>908.77897719999999</v>
      </c>
      <c r="U5" s="3">
        <v>871.92046619999996</v>
      </c>
      <c r="V5" s="3">
        <v>916.07144640000001</v>
      </c>
      <c r="W5" s="3">
        <v>938.1017425</v>
      </c>
      <c r="X5" s="3">
        <v>814.58873304999997</v>
      </c>
      <c r="Y5" s="3">
        <v>864.26196830000004</v>
      </c>
      <c r="Z5" s="3">
        <v>896.05359529999998</v>
      </c>
      <c r="AA5" s="3">
        <v>849.38672280000003</v>
      </c>
      <c r="AB5" s="3">
        <v>860.33100420000005</v>
      </c>
      <c r="AC5" s="3">
        <v>829.54738420000001</v>
      </c>
      <c r="AD5" s="3">
        <v>1070.0882374</v>
      </c>
      <c r="AE5" s="3">
        <v>839.37262599999997</v>
      </c>
    </row>
    <row r="6" spans="1:32" x14ac:dyDescent="0.25">
      <c r="A6" s="1" t="s">
        <v>3</v>
      </c>
      <c r="B6" s="2">
        <v>34817</v>
      </c>
      <c r="C6" s="2">
        <v>34896</v>
      </c>
      <c r="D6" s="2">
        <v>34998</v>
      </c>
      <c r="E6" s="2">
        <v>35126</v>
      </c>
      <c r="F6" s="2">
        <v>35129</v>
      </c>
      <c r="G6" s="2">
        <v>35212</v>
      </c>
      <c r="H6" s="2">
        <v>35259</v>
      </c>
      <c r="I6" s="2">
        <v>35379</v>
      </c>
      <c r="J6" s="2">
        <v>35328</v>
      </c>
      <c r="K6" s="2">
        <v>35404</v>
      </c>
      <c r="L6" s="2">
        <v>35390</v>
      </c>
      <c r="M6" s="2">
        <v>35439</v>
      </c>
      <c r="N6" s="2">
        <v>35475</v>
      </c>
      <c r="O6" s="2">
        <v>35560</v>
      </c>
      <c r="P6" s="2">
        <v>35521</v>
      </c>
      <c r="Q6" s="2">
        <v>35534</v>
      </c>
      <c r="R6" s="2">
        <v>35602</v>
      </c>
      <c r="S6" s="2">
        <v>35625</v>
      </c>
      <c r="T6" s="2">
        <v>35608</v>
      </c>
      <c r="U6" s="2">
        <v>35664</v>
      </c>
      <c r="V6" s="2">
        <v>35688</v>
      </c>
      <c r="W6" s="2">
        <v>35690</v>
      </c>
      <c r="X6" s="2">
        <v>35786</v>
      </c>
      <c r="Y6" s="2">
        <v>35815</v>
      </c>
      <c r="Z6" s="2">
        <v>35838</v>
      </c>
      <c r="AA6" s="2">
        <v>35850</v>
      </c>
      <c r="AB6" s="2">
        <v>35982</v>
      </c>
      <c r="AC6" s="2">
        <v>36008</v>
      </c>
      <c r="AD6" s="2">
        <v>36018</v>
      </c>
      <c r="AE6" s="2">
        <v>36063</v>
      </c>
    </row>
    <row r="7" spans="1:32" x14ac:dyDescent="0.25">
      <c r="A7" s="1" t="s">
        <v>4</v>
      </c>
      <c r="B7" s="1">
        <f>B6/365.25</f>
        <v>95.323750855578368</v>
      </c>
      <c r="C7" s="1">
        <f t="shared" ref="C7:AE7" si="0">C6/365.25</f>
        <v>95.540041067761805</v>
      </c>
      <c r="D7" s="1">
        <f t="shared" si="0"/>
        <v>95.819301848049278</v>
      </c>
      <c r="E7" s="1">
        <f t="shared" si="0"/>
        <v>96.169746748802197</v>
      </c>
      <c r="F7" s="1">
        <f t="shared" si="0"/>
        <v>96.17796030116358</v>
      </c>
      <c r="G7" s="1">
        <f t="shared" si="0"/>
        <v>96.405201916495557</v>
      </c>
      <c r="H7" s="1">
        <f t="shared" si="0"/>
        <v>96.533880903490754</v>
      </c>
      <c r="I7" s="1">
        <f t="shared" si="0"/>
        <v>96.862422997946609</v>
      </c>
      <c r="J7" s="1">
        <f t="shared" si="0"/>
        <v>96.722792607802873</v>
      </c>
      <c r="K7" s="1">
        <f t="shared" si="0"/>
        <v>96.930869267624914</v>
      </c>
      <c r="L7" s="1">
        <f t="shared" si="0"/>
        <v>96.89253935660507</v>
      </c>
      <c r="M7" s="1">
        <f t="shared" si="0"/>
        <v>97.026694045174537</v>
      </c>
      <c r="N7" s="1">
        <f t="shared" si="0"/>
        <v>97.125256673511288</v>
      </c>
      <c r="O7" s="1">
        <f t="shared" si="0"/>
        <v>97.35797399041752</v>
      </c>
      <c r="P7" s="1">
        <f t="shared" si="0"/>
        <v>97.251197809719372</v>
      </c>
      <c r="Q7" s="1">
        <f t="shared" si="0"/>
        <v>97.286789869952088</v>
      </c>
      <c r="R7" s="1">
        <f t="shared" si="0"/>
        <v>97.472963723477065</v>
      </c>
      <c r="S7" s="1">
        <f t="shared" si="0"/>
        <v>97.535934291581114</v>
      </c>
      <c r="T7" s="1">
        <f t="shared" si="0"/>
        <v>97.489390828199859</v>
      </c>
      <c r="U7" s="1">
        <f t="shared" si="0"/>
        <v>97.642710472279262</v>
      </c>
      <c r="V7" s="1">
        <f t="shared" si="0"/>
        <v>97.708418891170425</v>
      </c>
      <c r="W7" s="1">
        <f t="shared" si="0"/>
        <v>97.713894592744694</v>
      </c>
      <c r="X7" s="1">
        <f t="shared" si="0"/>
        <v>97.976728268309373</v>
      </c>
      <c r="Y7" s="1">
        <f t="shared" si="0"/>
        <v>98.056125941136202</v>
      </c>
      <c r="Z7" s="1">
        <f t="shared" si="0"/>
        <v>98.119096509240251</v>
      </c>
      <c r="AA7" s="1">
        <f t="shared" si="0"/>
        <v>98.151950718685825</v>
      </c>
      <c r="AB7" s="1">
        <f t="shared" si="0"/>
        <v>98.513347022587268</v>
      </c>
      <c r="AC7" s="1">
        <f t="shared" si="0"/>
        <v>98.5845311430527</v>
      </c>
      <c r="AD7" s="1">
        <f t="shared" si="0"/>
        <v>98.611909650924019</v>
      </c>
      <c r="AE7" s="1">
        <f t="shared" si="0"/>
        <v>98.735112936344976</v>
      </c>
    </row>
    <row r="8" spans="1:32" x14ac:dyDescent="0.25">
      <c r="A8" s="1" t="s">
        <v>5</v>
      </c>
      <c r="B8">
        <v>110.46406570841889</v>
      </c>
      <c r="C8">
        <v>111.04449007529089</v>
      </c>
      <c r="D8">
        <v>108.24366872005476</v>
      </c>
      <c r="E8">
        <v>108.92265571526352</v>
      </c>
      <c r="F8">
        <v>108.05201916495551</v>
      </c>
      <c r="G8">
        <v>109.07871321013005</v>
      </c>
      <c r="H8">
        <v>108.19986310746064</v>
      </c>
      <c r="I8">
        <v>111.02258726899385</v>
      </c>
      <c r="J8">
        <v>108.64613278576317</v>
      </c>
      <c r="K8">
        <v>110.08350444900753</v>
      </c>
      <c r="L8">
        <v>110.61464750171116</v>
      </c>
      <c r="M8">
        <v>110.12457221081451</v>
      </c>
      <c r="N8">
        <v>109.90280629705681</v>
      </c>
      <c r="O8">
        <v>108.96098562628337</v>
      </c>
      <c r="P8">
        <v>108.7337440109514</v>
      </c>
      <c r="Q8">
        <v>113.24024640657085</v>
      </c>
      <c r="R8">
        <v>109.54140999315537</v>
      </c>
      <c r="S8">
        <v>110.40383299110198</v>
      </c>
      <c r="T8">
        <v>108.91170431211499</v>
      </c>
      <c r="U8">
        <v>115.16769336071184</v>
      </c>
      <c r="V8">
        <v>111.29363449691992</v>
      </c>
      <c r="W8">
        <v>106.9596167008898</v>
      </c>
      <c r="X8">
        <v>110.33264887063655</v>
      </c>
      <c r="Y8">
        <v>112.08213552361396</v>
      </c>
      <c r="Z8">
        <v>108.74469541409994</v>
      </c>
      <c r="AA8">
        <v>109.45927446954141</v>
      </c>
      <c r="AB8">
        <v>109.65913757700206</v>
      </c>
      <c r="AC8">
        <v>109.11156741957564</v>
      </c>
      <c r="AD8">
        <v>111.81108829568788</v>
      </c>
      <c r="AE8">
        <v>110.30800821355236</v>
      </c>
      <c r="AF8">
        <f t="shared" ref="AF8:AF9" si="1">AVERAGE(B8:AE8)</f>
        <v>109.97070499657771</v>
      </c>
    </row>
    <row r="9" spans="1:32" x14ac:dyDescent="0.25">
      <c r="A9" s="1" t="s">
        <v>6</v>
      </c>
      <c r="B9">
        <f>(B6-B5/B4)/365.25</f>
        <v>116.18225227199915</v>
      </c>
      <c r="C9">
        <f t="shared" ref="C9:AE9" si="2">(C6-C5/C4)/365.25</f>
        <v>117.36432040236498</v>
      </c>
      <c r="D9">
        <f t="shared" si="2"/>
        <v>116.88461181826578</v>
      </c>
      <c r="E9">
        <f t="shared" si="2"/>
        <v>116.95647716092695</v>
      </c>
      <c r="F9">
        <f t="shared" si="2"/>
        <v>113.19416637269987</v>
      </c>
      <c r="G9">
        <f t="shared" si="2"/>
        <v>116.77660014021976</v>
      </c>
      <c r="H9">
        <f t="shared" si="2"/>
        <v>112.8796201123708</v>
      </c>
      <c r="I9">
        <f t="shared" si="2"/>
        <v>115.26201839289622</v>
      </c>
      <c r="J9">
        <f t="shared" si="2"/>
        <v>114.52184907677733</v>
      </c>
      <c r="K9">
        <f t="shared" si="2"/>
        <v>113.56716441842349</v>
      </c>
      <c r="L9">
        <f t="shared" si="2"/>
        <v>119.36374440023687</v>
      </c>
      <c r="M9">
        <f t="shared" si="2"/>
        <v>115.44081227729626</v>
      </c>
      <c r="N9">
        <f t="shared" si="2"/>
        <v>114.89155106379333</v>
      </c>
      <c r="O9">
        <f t="shared" si="2"/>
        <v>114.36510641817353</v>
      </c>
      <c r="P9">
        <f t="shared" si="2"/>
        <v>114.63247320621994</v>
      </c>
      <c r="Q9">
        <f t="shared" si="2"/>
        <v>123.66702614399944</v>
      </c>
      <c r="R9">
        <f t="shared" si="2"/>
        <v>112.3638595320607</v>
      </c>
      <c r="S9">
        <f t="shared" si="2"/>
        <v>114.58408826527128</v>
      </c>
      <c r="T9">
        <f t="shared" si="2"/>
        <v>113.16421717454604</v>
      </c>
      <c r="U9">
        <f t="shared" si="2"/>
        <v>119.84171893924801</v>
      </c>
      <c r="V9">
        <f t="shared" si="2"/>
        <v>115.32267095924813</v>
      </c>
      <c r="W9">
        <f t="shared" si="2"/>
        <v>109.41370164808784</v>
      </c>
      <c r="X9">
        <f t="shared" si="2"/>
        <v>121.52096245887581</v>
      </c>
      <c r="Y9">
        <f t="shared" si="2"/>
        <v>118.66343911612176</v>
      </c>
      <c r="Z9">
        <f t="shared" si="2"/>
        <v>112.64435546239997</v>
      </c>
      <c r="AA9">
        <f t="shared" si="2"/>
        <v>117.88133053839793</v>
      </c>
      <c r="AB9">
        <f t="shared" si="2"/>
        <v>115.80888026058571</v>
      </c>
      <c r="AC9">
        <f t="shared" si="2"/>
        <v>117.4477981358655</v>
      </c>
      <c r="AD9">
        <f t="shared" si="2"/>
        <v>112.5595747492513</v>
      </c>
      <c r="AE9">
        <f t="shared" si="2"/>
        <v>115.26150180974929</v>
      </c>
      <c r="AF9">
        <f t="shared" si="1"/>
        <v>115.74759642421243</v>
      </c>
    </row>
    <row r="10" spans="1:32" x14ac:dyDescent="0.25">
      <c r="A10" s="1" t="s">
        <v>7</v>
      </c>
      <c r="B10">
        <f>B9+1.64485363*(B5/365.25)*SQRT(1+4*B4+5*(B4)^2+2*(B4)^3+2*(B4)^4)/(SQRT(1500)*(B4)^2)</f>
        <v>121.41462154160109</v>
      </c>
      <c r="C10">
        <f t="shared" ref="C10:AE10" si="3">C9+1.64485363*(C5/365.25)*SQRT(1+4*C4+5*(C4)^2+2*(C4)^3+2*(C4)^4)/(SQRT(1500)*(C4)^2)</f>
        <v>123.53402317367048</v>
      </c>
      <c r="D10">
        <f t="shared" si="3"/>
        <v>122.40763292256463</v>
      </c>
      <c r="E10">
        <f t="shared" si="3"/>
        <v>122.38488580805524</v>
      </c>
      <c r="F10">
        <f t="shared" si="3"/>
        <v>116.53026189973927</v>
      </c>
      <c r="G10">
        <f t="shared" si="3"/>
        <v>121.98897562502169</v>
      </c>
      <c r="H10">
        <f t="shared" si="3"/>
        <v>115.88019091873211</v>
      </c>
      <c r="I10">
        <f t="shared" si="3"/>
        <v>119.4088313021599</v>
      </c>
      <c r="J10">
        <f t="shared" si="3"/>
        <v>118.61164158544057</v>
      </c>
      <c r="K10">
        <f t="shared" si="3"/>
        <v>116.72255852090272</v>
      </c>
      <c r="L10">
        <f t="shared" si="3"/>
        <v>126.65194997583008</v>
      </c>
      <c r="M10">
        <f t="shared" si="3"/>
        <v>119.8231420844299</v>
      </c>
      <c r="N10">
        <f t="shared" si="3"/>
        <v>118.82726573127638</v>
      </c>
      <c r="O10">
        <f t="shared" si="3"/>
        <v>118.30353687170062</v>
      </c>
      <c r="P10">
        <f t="shared" si="3"/>
        <v>118.36921969273514</v>
      </c>
      <c r="Q10">
        <f t="shared" si="3"/>
        <v>134.09835292910341</v>
      </c>
      <c r="R10">
        <f t="shared" si="3"/>
        <v>114.93148796114055</v>
      </c>
      <c r="S10">
        <f t="shared" si="3"/>
        <v>118.38114722702376</v>
      </c>
      <c r="T10">
        <f t="shared" si="3"/>
        <v>116.08289307112088</v>
      </c>
      <c r="U10">
        <f t="shared" si="3"/>
        <v>126.77535166792177</v>
      </c>
      <c r="V10">
        <f t="shared" si="3"/>
        <v>119.13614985868467</v>
      </c>
      <c r="W10">
        <f t="shared" si="3"/>
        <v>110.74579337119964</v>
      </c>
      <c r="X10">
        <f t="shared" si="3"/>
        <v>130.12546720958829</v>
      </c>
      <c r="Y10">
        <f t="shared" si="3"/>
        <v>124.58679945756302</v>
      </c>
      <c r="Z10">
        <f t="shared" si="3"/>
        <v>115.11897944916812</v>
      </c>
      <c r="AA10">
        <f t="shared" si="3"/>
        <v>123.36520802601322</v>
      </c>
      <c r="AB10">
        <f t="shared" si="3"/>
        <v>119.78556397826861</v>
      </c>
      <c r="AC10">
        <f t="shared" si="3"/>
        <v>122.54909838843028</v>
      </c>
      <c r="AD10">
        <f t="shared" si="3"/>
        <v>114.26507634387949</v>
      </c>
      <c r="AE10">
        <f t="shared" si="3"/>
        <v>118.95626970076221</v>
      </c>
      <c r="AF10">
        <f>AVERAGE(B10:AE10)</f>
        <v>120.32541254312426</v>
      </c>
    </row>
    <row r="38" spans="1:32" x14ac:dyDescent="0.25">
      <c r="A38" t="s">
        <v>1</v>
      </c>
      <c r="B38" s="2">
        <v>-0.12754509999999999</v>
      </c>
      <c r="C38" s="2">
        <v>-0.11632629999999999</v>
      </c>
      <c r="D38" s="2">
        <v>-0.12331019999999999</v>
      </c>
      <c r="E38" s="2">
        <v>-0.12368609999999999</v>
      </c>
      <c r="F38" s="2">
        <v>-0.15301390000000001</v>
      </c>
      <c r="G38" s="2">
        <v>-0.1256351</v>
      </c>
      <c r="H38" s="2">
        <v>-0.1603347</v>
      </c>
      <c r="I38" s="2">
        <v>-0.13822780000000001</v>
      </c>
      <c r="J38" s="2">
        <v>-0.13625490000000001</v>
      </c>
      <c r="K38" s="2">
        <v>-0.15667059999999999</v>
      </c>
      <c r="L38" s="2">
        <v>-0.1043471</v>
      </c>
      <c r="M38" s="2">
        <v>-0.1327218</v>
      </c>
      <c r="N38" s="2">
        <v>-0.14000109999999999</v>
      </c>
      <c r="O38" s="2">
        <v>-0.13546449999999999</v>
      </c>
      <c r="P38" s="2">
        <v>-0.1431231</v>
      </c>
      <c r="Q38" s="2">
        <v>-8.8766510000000007E-2</v>
      </c>
      <c r="R38" s="2">
        <v>-0.1674976</v>
      </c>
      <c r="S38" s="2">
        <v>-0.13944390000000001</v>
      </c>
      <c r="T38" s="2">
        <v>-0.15873229999999999</v>
      </c>
      <c r="U38" s="2">
        <v>-0.1075358</v>
      </c>
      <c r="V38" s="2">
        <v>-0.1423885</v>
      </c>
      <c r="W38" s="2">
        <v>-0.21952350000000001</v>
      </c>
      <c r="X38" s="2">
        <v>-9.4724779999999995E-2</v>
      </c>
      <c r="Y38" s="2">
        <v>-0.1148243</v>
      </c>
      <c r="Z38" s="2">
        <v>-0.1688962</v>
      </c>
      <c r="AA38" s="2">
        <v>-0.1178696</v>
      </c>
      <c r="AB38" s="2">
        <v>-0.1361888</v>
      </c>
      <c r="AC38" s="2">
        <v>-0.1204021</v>
      </c>
      <c r="AD38" s="2">
        <v>-0.2100525</v>
      </c>
      <c r="AE38" s="2">
        <v>-0.13905500000000001</v>
      </c>
    </row>
    <row r="39" spans="1:32" x14ac:dyDescent="0.25">
      <c r="A39" t="s">
        <v>2</v>
      </c>
      <c r="B39" s="3">
        <v>971.71097180000004</v>
      </c>
      <c r="C39" s="3">
        <v>927.27393219999999</v>
      </c>
      <c r="D39" s="3">
        <v>948.76156060000005</v>
      </c>
      <c r="E39" s="3">
        <v>939.06856740000001</v>
      </c>
      <c r="F39" s="3">
        <v>951.00728879999997</v>
      </c>
      <c r="G39" s="3">
        <v>934.80720899999994</v>
      </c>
      <c r="H39" s="3">
        <v>957.24325250000004</v>
      </c>
      <c r="I39" s="3">
        <v>928.95332510000003</v>
      </c>
      <c r="J39" s="3">
        <v>885.80746280000005</v>
      </c>
      <c r="K39" s="3">
        <v>951.99429980000002</v>
      </c>
      <c r="L39" s="3">
        <v>856.44005540000001</v>
      </c>
      <c r="M39" s="3">
        <v>892.65453349999996</v>
      </c>
      <c r="N39" s="3">
        <v>908.48660170000005</v>
      </c>
      <c r="O39" s="3">
        <v>841.48584779999999</v>
      </c>
      <c r="P39" s="3">
        <v>908.61855160000005</v>
      </c>
      <c r="Q39" s="3">
        <v>855.29917044000001</v>
      </c>
      <c r="R39" s="3">
        <v>911.00264540000001</v>
      </c>
      <c r="S39" s="3">
        <v>868.29460870000003</v>
      </c>
      <c r="T39" s="3">
        <v>908.77897719999999</v>
      </c>
      <c r="U39" s="3">
        <v>871.92046619999996</v>
      </c>
      <c r="V39" s="3">
        <v>916.07144640000001</v>
      </c>
      <c r="W39" s="3">
        <v>938.1017425</v>
      </c>
      <c r="X39" s="3">
        <v>814.58873304999997</v>
      </c>
      <c r="Y39" s="3">
        <v>864.26196830000004</v>
      </c>
      <c r="Z39" s="3">
        <v>896.05359529999998</v>
      </c>
      <c r="AA39" s="3">
        <v>849.38672280000003</v>
      </c>
      <c r="AB39" s="3">
        <v>860.33100420000005</v>
      </c>
      <c r="AC39" s="3">
        <v>829.54738420000001</v>
      </c>
      <c r="AD39" s="3">
        <v>1070.0882374</v>
      </c>
      <c r="AE39" s="3">
        <v>839.37262599999997</v>
      </c>
    </row>
    <row r="40" spans="1:32" x14ac:dyDescent="0.25">
      <c r="B40">
        <f>B39/365.25</f>
        <v>2.660399649007529</v>
      </c>
      <c r="C40">
        <f t="shared" ref="C40:AE40" si="4">C39/365.25</f>
        <v>2.5387376651608489</v>
      </c>
      <c r="D40">
        <f t="shared" si="4"/>
        <v>2.5975675854893909</v>
      </c>
      <c r="E40">
        <f t="shared" si="4"/>
        <v>2.5710296164271047</v>
      </c>
      <c r="F40">
        <f t="shared" si="4"/>
        <v>2.6037160542094453</v>
      </c>
      <c r="G40">
        <f t="shared" si="4"/>
        <v>2.5593626529774127</v>
      </c>
      <c r="H40">
        <f t="shared" si="4"/>
        <v>2.6207891923340179</v>
      </c>
      <c r="I40">
        <f t="shared" si="4"/>
        <v>2.5433355923340177</v>
      </c>
      <c r="J40">
        <f t="shared" si="4"/>
        <v>2.4252086592744697</v>
      </c>
      <c r="K40">
        <f t="shared" si="4"/>
        <v>2.6064183430527037</v>
      </c>
      <c r="L40">
        <f t="shared" si="4"/>
        <v>2.3448050798083506</v>
      </c>
      <c r="M40">
        <f t="shared" si="4"/>
        <v>2.4439549171800135</v>
      </c>
      <c r="N40">
        <f t="shared" si="4"/>
        <v>2.4873007575633128</v>
      </c>
      <c r="O40">
        <f t="shared" si="4"/>
        <v>2.3038626907597535</v>
      </c>
      <c r="P40">
        <f t="shared" si="4"/>
        <v>2.4876620167008898</v>
      </c>
      <c r="Q40">
        <f t="shared" si="4"/>
        <v>2.3416815070225874</v>
      </c>
      <c r="R40">
        <f t="shared" si="4"/>
        <v>2.4941893097878167</v>
      </c>
      <c r="S40">
        <f t="shared" si="4"/>
        <v>2.377261077891855</v>
      </c>
      <c r="T40">
        <f t="shared" si="4"/>
        <v>2.4881012380561258</v>
      </c>
      <c r="U40">
        <f t="shared" si="4"/>
        <v>2.3871881347022588</v>
      </c>
      <c r="V40">
        <f t="shared" si="4"/>
        <v>2.5080669305954828</v>
      </c>
      <c r="W40">
        <f t="shared" si="4"/>
        <v>2.5683825941136207</v>
      </c>
      <c r="X40">
        <f t="shared" si="4"/>
        <v>2.2302224039698837</v>
      </c>
      <c r="Y40">
        <f t="shared" si="4"/>
        <v>2.3662203101984942</v>
      </c>
      <c r="Z40">
        <f t="shared" si="4"/>
        <v>2.4532610412046543</v>
      </c>
      <c r="AA40">
        <f t="shared" si="4"/>
        <v>2.3254941075975362</v>
      </c>
      <c r="AB40">
        <f t="shared" si="4"/>
        <v>2.3554579170431214</v>
      </c>
      <c r="AC40">
        <f t="shared" si="4"/>
        <v>2.2711769587953459</v>
      </c>
      <c r="AD40">
        <f t="shared" si="4"/>
        <v>2.929741923066393</v>
      </c>
      <c r="AE40">
        <f t="shared" si="4"/>
        <v>2.2980770047912387</v>
      </c>
    </row>
    <row r="41" spans="1:32" x14ac:dyDescent="0.25">
      <c r="B41">
        <f>SQRT(1+4*B38+5*(B38)^2+2*(B38)^3+2*(B38)^4)/(B38)^2</f>
        <v>46.309477011997778</v>
      </c>
      <c r="C41">
        <f t="shared" ref="C41:AE41" si="5">SQRT(1+4*C38+5*(C38)^2+2*(C38)^3+2*(C38)^4)/(C38)^2</f>
        <v>57.22223120368438</v>
      </c>
      <c r="D41">
        <f t="shared" si="5"/>
        <v>50.064308098342366</v>
      </c>
      <c r="E41">
        <f t="shared" si="5"/>
        <v>49.714585881116889</v>
      </c>
      <c r="F41">
        <f t="shared" si="5"/>
        <v>30.169160739317253</v>
      </c>
      <c r="G41">
        <f t="shared" si="5"/>
        <v>47.953712715550083</v>
      </c>
      <c r="H41">
        <f t="shared" si="5"/>
        <v>26.958154771348617</v>
      </c>
      <c r="I41">
        <f t="shared" si="5"/>
        <v>38.390975260166606</v>
      </c>
      <c r="J41">
        <f t="shared" si="5"/>
        <v>39.707316429598961</v>
      </c>
      <c r="K41">
        <f t="shared" si="5"/>
        <v>28.505447155844521</v>
      </c>
      <c r="L41">
        <f t="shared" si="5"/>
        <v>73.186712564841656</v>
      </c>
      <c r="M41">
        <f t="shared" si="5"/>
        <v>42.221167702398027</v>
      </c>
      <c r="N41">
        <f t="shared" si="5"/>
        <v>37.257496994562146</v>
      </c>
      <c r="O41">
        <f t="shared" si="5"/>
        <v>40.251768020313776</v>
      </c>
      <c r="P41">
        <f t="shared" si="5"/>
        <v>35.368824955711304</v>
      </c>
      <c r="Q41">
        <f t="shared" si="5"/>
        <v>104.88903663716285</v>
      </c>
      <c r="R41">
        <f t="shared" si="5"/>
        <v>24.23935917498185</v>
      </c>
      <c r="S41">
        <f t="shared" si="5"/>
        <v>37.608744289991584</v>
      </c>
      <c r="T41">
        <f t="shared" si="5"/>
        <v>27.620796373465371</v>
      </c>
      <c r="U41">
        <f t="shared" si="5"/>
        <v>68.389992846062398</v>
      </c>
      <c r="V41">
        <f t="shared" si="5"/>
        <v>35.801448455510268</v>
      </c>
      <c r="W41">
        <f t="shared" si="5"/>
        <v>12.212168381469773</v>
      </c>
      <c r="X41">
        <f t="shared" si="5"/>
        <v>90.843963971090218</v>
      </c>
      <c r="Y41">
        <f t="shared" si="5"/>
        <v>58.942879379773736</v>
      </c>
      <c r="Z41">
        <f t="shared" si="5"/>
        <v>23.751105463111571</v>
      </c>
      <c r="AA41">
        <f t="shared" si="5"/>
        <v>55.525294719430988</v>
      </c>
      <c r="AB41">
        <f t="shared" si="5"/>
        <v>39.752465885747647</v>
      </c>
      <c r="AC41">
        <f t="shared" si="5"/>
        <v>52.886921070421089</v>
      </c>
      <c r="AD41">
        <f t="shared" si="5"/>
        <v>13.706959706189387</v>
      </c>
      <c r="AE41">
        <f t="shared" si="5"/>
        <v>37.856543284696222</v>
      </c>
    </row>
    <row r="42" spans="1:32" x14ac:dyDescent="0.25">
      <c r="B42">
        <f>B40*B41</f>
        <v>123.20171638844113</v>
      </c>
      <c r="C42">
        <f t="shared" ref="C42:AE42" si="6">C40*C41</f>
        <v>145.27223364133596</v>
      </c>
      <c r="D42">
        <f t="shared" si="6"/>
        <v>130.04542390620813</v>
      </c>
      <c r="E42">
        <f t="shared" si="6"/>
        <v>127.81767266876031</v>
      </c>
      <c r="F42">
        <f t="shared" si="6"/>
        <v>78.551928158985632</v>
      </c>
      <c r="G42">
        <f t="shared" si="6"/>
        <v>122.73094139578696</v>
      </c>
      <c r="H42">
        <f t="shared" si="6"/>
        <v>70.651640670018196</v>
      </c>
      <c r="I42">
        <f t="shared" si="6"/>
        <v>97.64113380359646</v>
      </c>
      <c r="J42">
        <f t="shared" si="6"/>
        <v>96.298527641614825</v>
      </c>
      <c r="K42">
        <f t="shared" si="6"/>
        <v>74.297120343912681</v>
      </c>
      <c r="L42">
        <f t="shared" si="6"/>
        <v>171.60857539651437</v>
      </c>
      <c r="M42">
        <f t="shared" si="6"/>
        <v>103.18663041535763</v>
      </c>
      <c r="N42">
        <f t="shared" si="6"/>
        <v>92.670600499487279</v>
      </c>
      <c r="O42">
        <f t="shared" si="6"/>
        <v>92.734546579117492</v>
      </c>
      <c r="P42">
        <f t="shared" si="6"/>
        <v>87.985682417665544</v>
      </c>
      <c r="Q42">
        <f t="shared" si="6"/>
        <v>245.61671738265886</v>
      </c>
      <c r="R42">
        <f t="shared" si="6"/>
        <v>60.457550530346964</v>
      </c>
      <c r="S42">
        <f t="shared" si="6"/>
        <v>89.405803988984545</v>
      </c>
      <c r="T42">
        <f t="shared" si="6"/>
        <v>68.723337652915333</v>
      </c>
      <c r="U42">
        <f t="shared" si="6"/>
        <v>163.25977945449253</v>
      </c>
      <c r="V42">
        <f t="shared" si="6"/>
        <v>89.792428938684026</v>
      </c>
      <c r="W42">
        <f t="shared" si="6"/>
        <v>31.365520707351674</v>
      </c>
      <c r="X42">
        <f t="shared" si="6"/>
        <v>202.60224371375833</v>
      </c>
      <c r="Y42">
        <f t="shared" si="6"/>
        <v>139.47183833000065</v>
      </c>
      <c r="Z42">
        <f t="shared" si="6"/>
        <v>58.267661718194645</v>
      </c>
      <c r="AA42">
        <f t="shared" si="6"/>
        <v>129.12374569265336</v>
      </c>
      <c r="AB42">
        <f t="shared" si="6"/>
        <v>93.635260492570893</v>
      </c>
      <c r="AC42">
        <f t="shared" si="6"/>
        <v>120.11555655676847</v>
      </c>
      <c r="AD42">
        <f t="shared" si="6"/>
        <v>40.157854489004855</v>
      </c>
      <c r="AE42">
        <f t="shared" si="6"/>
        <v>86.997251603444568</v>
      </c>
    </row>
    <row r="43" spans="1:32" x14ac:dyDescent="0.25">
      <c r="B43">
        <f>1500/B42^2</f>
        <v>9.8822933732786056E-2</v>
      </c>
      <c r="C43">
        <f t="shared" ref="C43:AE43" si="7">1500/C42^2</f>
        <v>7.1076499514785257E-2</v>
      </c>
      <c r="D43">
        <f t="shared" si="7"/>
        <v>8.8695402672335055E-2</v>
      </c>
      <c r="E43">
        <f t="shared" si="7"/>
        <v>9.1814114058278926E-2</v>
      </c>
      <c r="F43">
        <f t="shared" si="7"/>
        <v>0.24309585813392007</v>
      </c>
      <c r="G43">
        <f t="shared" si="7"/>
        <v>9.9582523665476541E-2</v>
      </c>
      <c r="H43">
        <f t="shared" si="7"/>
        <v>0.30050157743809708</v>
      </c>
      <c r="I43">
        <f t="shared" si="7"/>
        <v>0.15733510398492695</v>
      </c>
      <c r="J43">
        <f t="shared" si="7"/>
        <v>0.16175285877729559</v>
      </c>
      <c r="K43">
        <f t="shared" si="7"/>
        <v>0.2717360738274151</v>
      </c>
      <c r="L43">
        <f t="shared" si="7"/>
        <v>5.0934645395513109E-2</v>
      </c>
      <c r="M43">
        <f t="shared" si="7"/>
        <v>0.14087839581587697</v>
      </c>
      <c r="N43">
        <f t="shared" si="7"/>
        <v>0.17466556964290628</v>
      </c>
      <c r="O43">
        <f t="shared" si="7"/>
        <v>0.17442476774275514</v>
      </c>
      <c r="P43">
        <f t="shared" si="7"/>
        <v>0.19376139185745392</v>
      </c>
      <c r="Q43">
        <f t="shared" si="7"/>
        <v>2.4864252841716856E-2</v>
      </c>
      <c r="R43">
        <f t="shared" si="7"/>
        <v>0.41038375789194864</v>
      </c>
      <c r="S43">
        <f t="shared" si="7"/>
        <v>0.18765486717740237</v>
      </c>
      <c r="T43">
        <f t="shared" si="7"/>
        <v>0.31760166612171092</v>
      </c>
      <c r="U43">
        <f t="shared" si="7"/>
        <v>5.6277247499853383E-2</v>
      </c>
      <c r="V43">
        <f t="shared" si="7"/>
        <v>0.18604235132384211</v>
      </c>
      <c r="W43">
        <f t="shared" si="7"/>
        <v>1.5247065132115314</v>
      </c>
      <c r="X43">
        <f t="shared" si="7"/>
        <v>3.6542878822954324E-2</v>
      </c>
      <c r="Y43">
        <f t="shared" si="7"/>
        <v>7.711133262694006E-2</v>
      </c>
      <c r="Z43">
        <f t="shared" si="7"/>
        <v>0.44181054641525003</v>
      </c>
      <c r="AA43">
        <f t="shared" si="7"/>
        <v>8.9966127563857926E-2</v>
      </c>
      <c r="AB43">
        <f t="shared" si="7"/>
        <v>0.17108518864364747</v>
      </c>
      <c r="AC43">
        <f t="shared" si="7"/>
        <v>0.10396633705841579</v>
      </c>
      <c r="AD43">
        <f t="shared" si="7"/>
        <v>0.93014414272702695</v>
      </c>
      <c r="AE43">
        <f t="shared" si="7"/>
        <v>0.19818929538725036</v>
      </c>
      <c r="AF43">
        <f>SUM(B43:AE43)</f>
        <v>7.0754242215731695</v>
      </c>
    </row>
    <row r="44" spans="1:32" x14ac:dyDescent="0.25">
      <c r="B44">
        <f>B43/7.07542422157317</f>
        <v>1.3967068353509053E-2</v>
      </c>
      <c r="C44">
        <f t="shared" ref="C44:AE44" si="8">C43/7.07542422157317</f>
        <v>1.0045546003880726E-2</v>
      </c>
      <c r="D44">
        <f t="shared" si="8"/>
        <v>1.2535701025798601E-2</v>
      </c>
      <c r="E44">
        <f t="shared" si="8"/>
        <v>1.2976481859325845E-2</v>
      </c>
      <c r="F44">
        <f t="shared" si="8"/>
        <v>3.4357778490894421E-2</v>
      </c>
      <c r="G44">
        <f t="shared" si="8"/>
        <v>1.4074424451023951E-2</v>
      </c>
      <c r="H44">
        <f t="shared" si="8"/>
        <v>4.2471174593582559E-2</v>
      </c>
      <c r="I44">
        <f t="shared" si="8"/>
        <v>2.2236843906151625E-2</v>
      </c>
      <c r="J44">
        <f t="shared" si="8"/>
        <v>2.2861224106408562E-2</v>
      </c>
      <c r="K44">
        <f t="shared" si="8"/>
        <v>3.8405622803348534E-2</v>
      </c>
      <c r="L44">
        <f t="shared" si="8"/>
        <v>7.1988115200516062E-3</v>
      </c>
      <c r="M44">
        <f t="shared" si="8"/>
        <v>1.9910946878115763E-2</v>
      </c>
      <c r="N44">
        <f t="shared" si="8"/>
        <v>2.4686232821255576E-2</v>
      </c>
      <c r="O44">
        <f t="shared" si="8"/>
        <v>2.4652199257668404E-2</v>
      </c>
      <c r="P44">
        <f t="shared" si="8"/>
        <v>2.7385127137206828E-2</v>
      </c>
      <c r="Q44">
        <f t="shared" si="8"/>
        <v>3.5141713151142285E-3</v>
      </c>
      <c r="R44">
        <f t="shared" si="8"/>
        <v>5.8001293638433274E-2</v>
      </c>
      <c r="S44">
        <f t="shared" si="8"/>
        <v>2.6522065857936452E-2</v>
      </c>
      <c r="T44">
        <f t="shared" si="8"/>
        <v>4.4888003344496913E-2</v>
      </c>
      <c r="U44">
        <f t="shared" si="8"/>
        <v>7.9539043508179263E-3</v>
      </c>
      <c r="V44">
        <f t="shared" si="8"/>
        <v>2.6294162088061613E-2</v>
      </c>
      <c r="W44">
        <f t="shared" si="8"/>
        <v>0.21549329983107693</v>
      </c>
      <c r="X44">
        <f t="shared" si="8"/>
        <v>5.1647615292852748E-3</v>
      </c>
      <c r="Y44">
        <f t="shared" si="8"/>
        <v>1.0898474806899268E-2</v>
      </c>
      <c r="Z44">
        <f t="shared" si="8"/>
        <v>6.2442976220161761E-2</v>
      </c>
      <c r="AA44">
        <f t="shared" si="8"/>
        <v>1.2715298015566139E-2</v>
      </c>
      <c r="AB44">
        <f t="shared" si="8"/>
        <v>2.418020224455289E-2</v>
      </c>
      <c r="AC44">
        <f t="shared" si="8"/>
        <v>1.4694007567973021E-2</v>
      </c>
      <c r="AD44">
        <f t="shared" si="8"/>
        <v>0.13146125427942412</v>
      </c>
      <c r="AE44">
        <f t="shared" si="8"/>
        <v>2.8010941701978171E-2</v>
      </c>
      <c r="AF44">
        <f>SUM(B44:AE44)</f>
        <v>1.0000000000000002</v>
      </c>
    </row>
    <row r="45" spans="1:32" x14ac:dyDescent="0.25">
      <c r="A45" s="1" t="s">
        <v>6</v>
      </c>
      <c r="B45">
        <v>116.18225227199915</v>
      </c>
      <c r="C45">
        <v>117.36432040236498</v>
      </c>
      <c r="D45">
        <v>116.88461181826578</v>
      </c>
      <c r="E45">
        <v>116.95647716092695</v>
      </c>
      <c r="F45">
        <v>113.19416637269987</v>
      </c>
      <c r="G45">
        <v>116.77660014021976</v>
      </c>
      <c r="H45">
        <v>112.8796201123708</v>
      </c>
      <c r="I45">
        <v>115.26201839289622</v>
      </c>
      <c r="J45">
        <v>114.52184907677733</v>
      </c>
      <c r="K45">
        <v>113.56716441842349</v>
      </c>
      <c r="L45">
        <v>119.36374440023687</v>
      </c>
      <c r="M45">
        <v>115.44081227729626</v>
      </c>
      <c r="N45">
        <v>114.89155106379333</v>
      </c>
      <c r="O45">
        <v>114.36510641817353</v>
      </c>
      <c r="P45">
        <v>114.63247320621994</v>
      </c>
      <c r="Q45">
        <v>123.66702614399944</v>
      </c>
      <c r="R45">
        <v>112.3638595320607</v>
      </c>
      <c r="S45">
        <v>114.58408826527128</v>
      </c>
      <c r="T45">
        <v>113.16421717454604</v>
      </c>
      <c r="U45">
        <v>119.84171893924801</v>
      </c>
      <c r="V45">
        <v>115.32267095924813</v>
      </c>
      <c r="W45">
        <v>109.41370164808784</v>
      </c>
      <c r="X45">
        <v>121.52096245887581</v>
      </c>
      <c r="Y45">
        <v>118.66343911612176</v>
      </c>
      <c r="Z45">
        <v>112.64435546239997</v>
      </c>
      <c r="AA45">
        <v>117.88133053839793</v>
      </c>
      <c r="AB45">
        <v>115.80888026058571</v>
      </c>
      <c r="AC45">
        <v>117.4477981358655</v>
      </c>
      <c r="AD45">
        <v>112.5595747492513</v>
      </c>
      <c r="AE45">
        <v>115.26150180974929</v>
      </c>
    </row>
    <row r="46" spans="1:32" x14ac:dyDescent="0.25">
      <c r="B46">
        <f t="shared" ref="B46:AE46" si="9">B45*B44</f>
        <v>1.6227254589476445</v>
      </c>
      <c r="C46">
        <f t="shared" si="9"/>
        <v>1.1789886798161546</v>
      </c>
      <c r="D46">
        <f t="shared" si="9"/>
        <v>1.4652305482703056</v>
      </c>
      <c r="E46">
        <f t="shared" si="9"/>
        <v>1.5176836042094259</v>
      </c>
      <c r="F46">
        <f t="shared" si="9"/>
        <v>3.8891000946946721</v>
      </c>
      <c r="G46">
        <f t="shared" si="9"/>
        <v>1.6435634363209559</v>
      </c>
      <c r="H46">
        <f t="shared" si="9"/>
        <v>4.7941300538497735</v>
      </c>
      <c r="I46">
        <f t="shared" si="9"/>
        <v>2.5630635113108111</v>
      </c>
      <c r="J46">
        <f t="shared" si="9"/>
        <v>2.618109656824505</v>
      </c>
      <c r="K46">
        <f t="shared" si="9"/>
        <v>4.3616176794998376</v>
      </c>
      <c r="L46">
        <f t="shared" si="9"/>
        <v>0.8592770982649206</v>
      </c>
      <c r="M46">
        <f t="shared" si="9"/>
        <v>2.29853588081978</v>
      </c>
      <c r="N46">
        <f t="shared" si="9"/>
        <v>2.836239578755976</v>
      </c>
      <c r="O46">
        <f t="shared" si="9"/>
        <v>2.8193513915452653</v>
      </c>
      <c r="P46">
        <f t="shared" si="9"/>
        <v>3.1392248528047881</v>
      </c>
      <c r="Q46">
        <f t="shared" si="9"/>
        <v>0.43458711590072419</v>
      </c>
      <c r="R46">
        <f t="shared" si="9"/>
        <v>6.5172492110667219</v>
      </c>
      <c r="S46">
        <f t="shared" si="9"/>
        <v>3.0390067352431283</v>
      </c>
      <c r="T46">
        <f t="shared" si="9"/>
        <v>5.0797157590083977</v>
      </c>
      <c r="U46">
        <f t="shared" si="9"/>
        <v>0.95320956968038384</v>
      </c>
      <c r="V46">
        <f t="shared" si="9"/>
        <v>3.0323130026306662</v>
      </c>
      <c r="W46">
        <f t="shared" si="9"/>
        <v>23.577919614879388</v>
      </c>
      <c r="X46">
        <f t="shared" si="9"/>
        <v>0.62762679190932191</v>
      </c>
      <c r="Y46">
        <f t="shared" si="9"/>
        <v>1.2932505017070781</v>
      </c>
      <c r="Z46">
        <f t="shared" si="9"/>
        <v>7.0338488094740903</v>
      </c>
      <c r="AA46">
        <f t="shared" si="9"/>
        <v>1.4988962482671873</v>
      </c>
      <c r="AB46">
        <f t="shared" si="9"/>
        <v>2.8002821464161713</v>
      </c>
      <c r="AC46">
        <f t="shared" si="9"/>
        <v>1.7257788346501752</v>
      </c>
      <c r="AD46">
        <f t="shared" si="9"/>
        <v>14.797222877695171</v>
      </c>
      <c r="AE46">
        <f t="shared" si="9"/>
        <v>3.2285832076753387</v>
      </c>
      <c r="AF46">
        <f>SUM(B46:AE46)</f>
        <v>113.24633195213876</v>
      </c>
    </row>
    <row r="47" spans="1:32" x14ac:dyDescent="0.25">
      <c r="B47">
        <f>B45-$AF46</f>
        <v>2.9359203198603865</v>
      </c>
      <c r="C47">
        <f t="shared" ref="C47:AE47" si="10">C45-$AF46</f>
        <v>4.1179884502262212</v>
      </c>
      <c r="D47">
        <f t="shared" si="10"/>
        <v>3.6382798661270215</v>
      </c>
      <c r="E47">
        <f t="shared" si="10"/>
        <v>3.710145208788191</v>
      </c>
      <c r="F47">
        <f t="shared" si="10"/>
        <v>-5.2165579438891996E-2</v>
      </c>
      <c r="G47">
        <f t="shared" si="10"/>
        <v>3.5302681880809956</v>
      </c>
      <c r="H47">
        <f t="shared" si="10"/>
        <v>-0.36671183976795874</v>
      </c>
      <c r="I47">
        <f t="shared" si="10"/>
        <v>2.0156864407574631</v>
      </c>
      <c r="J47">
        <f t="shared" si="10"/>
        <v>1.2755171246385686</v>
      </c>
      <c r="K47">
        <f t="shared" si="10"/>
        <v>0.3208324662847275</v>
      </c>
      <c r="L47">
        <f t="shared" si="10"/>
        <v>6.1174124480981078</v>
      </c>
      <c r="M47">
        <f t="shared" si="10"/>
        <v>2.1944803251574996</v>
      </c>
      <c r="N47">
        <f t="shared" si="10"/>
        <v>1.6452191116545691</v>
      </c>
      <c r="O47">
        <f t="shared" si="10"/>
        <v>1.1187744660347647</v>
      </c>
      <c r="P47">
        <f t="shared" si="10"/>
        <v>1.3861412540811813</v>
      </c>
      <c r="Q47">
        <f t="shared" si="10"/>
        <v>10.420694191860676</v>
      </c>
      <c r="R47">
        <f t="shared" si="10"/>
        <v>-0.88247242007805937</v>
      </c>
      <c r="S47">
        <f t="shared" si="10"/>
        <v>1.3377563131325161</v>
      </c>
      <c r="T47">
        <f t="shared" si="10"/>
        <v>-8.2114777592721566E-2</v>
      </c>
      <c r="U47">
        <f t="shared" si="10"/>
        <v>6.5953869871092508</v>
      </c>
      <c r="V47">
        <f t="shared" si="10"/>
        <v>2.0763390071093681</v>
      </c>
      <c r="W47">
        <f t="shared" si="10"/>
        <v>-3.8326303040509231</v>
      </c>
      <c r="X47">
        <f t="shared" si="10"/>
        <v>8.2746305067370542</v>
      </c>
      <c r="Y47">
        <f t="shared" si="10"/>
        <v>5.4171071639830046</v>
      </c>
      <c r="Z47">
        <f t="shared" si="10"/>
        <v>-0.6019764897387887</v>
      </c>
      <c r="AA47">
        <f t="shared" si="10"/>
        <v>4.6349985862591723</v>
      </c>
      <c r="AB47">
        <f t="shared" si="10"/>
        <v>2.5625483084469494</v>
      </c>
      <c r="AC47">
        <f t="shared" si="10"/>
        <v>4.2014661837267369</v>
      </c>
      <c r="AD47">
        <f t="shared" si="10"/>
        <v>-0.68675720288746334</v>
      </c>
      <c r="AE47">
        <f t="shared" si="10"/>
        <v>2.0151698576105304</v>
      </c>
    </row>
    <row r="48" spans="1:32" x14ac:dyDescent="0.25">
      <c r="B48">
        <f>B47^2</f>
        <v>8.6196281245691146</v>
      </c>
      <c r="C48">
        <f t="shared" ref="C48:AE48" si="11">C47^2</f>
        <v>16.957828876196555</v>
      </c>
      <c r="D48">
        <f t="shared" si="11"/>
        <v>13.237080384265257</v>
      </c>
      <c r="E48">
        <f t="shared" si="11"/>
        <v>13.765177470293969</v>
      </c>
      <c r="F48">
        <f t="shared" si="11"/>
        <v>2.7212476781953514E-3</v>
      </c>
      <c r="G48">
        <f t="shared" si="11"/>
        <v>12.462793479776677</v>
      </c>
      <c r="H48">
        <f t="shared" si="11"/>
        <v>0.13447757342600103</v>
      </c>
      <c r="I48">
        <f t="shared" si="11"/>
        <v>4.06299182745349</v>
      </c>
      <c r="J48">
        <f t="shared" si="11"/>
        <v>1.6269439352462418</v>
      </c>
      <c r="K48">
        <f t="shared" si="11"/>
        <v>0.10293347142234081</v>
      </c>
      <c r="L48">
        <f t="shared" si="11"/>
        <v>37.422735060145683</v>
      </c>
      <c r="M48">
        <f t="shared" si="11"/>
        <v>4.8157438975033653</v>
      </c>
      <c r="N48">
        <f t="shared" si="11"/>
        <v>2.7067459253534496</v>
      </c>
      <c r="O48">
        <f t="shared" si="11"/>
        <v>1.251656305851373</v>
      </c>
      <c r="P48">
        <f t="shared" si="11"/>
        <v>1.92138757626575</v>
      </c>
      <c r="Q48">
        <f t="shared" si="11"/>
        <v>108.59086744027883</v>
      </c>
      <c r="R48">
        <f t="shared" si="11"/>
        <v>0.7787575721984269</v>
      </c>
      <c r="S48">
        <f t="shared" si="11"/>
        <v>1.7895919533259024</v>
      </c>
      <c r="T48">
        <f t="shared" si="11"/>
        <v>6.7428366991021281E-3</v>
      </c>
      <c r="U48">
        <f t="shared" si="11"/>
        <v>43.499129509730039</v>
      </c>
      <c r="V48">
        <f t="shared" si="11"/>
        <v>4.3111836724439163</v>
      </c>
      <c r="W48">
        <f t="shared" si="11"/>
        <v>14.689055047529472</v>
      </c>
      <c r="X48">
        <f t="shared" si="11"/>
        <v>68.469510023023517</v>
      </c>
      <c r="Y48">
        <f t="shared" si="11"/>
        <v>29.345050026075992</v>
      </c>
      <c r="Z48">
        <f t="shared" si="11"/>
        <v>0.36237569419823396</v>
      </c>
      <c r="AA48">
        <f t="shared" si="11"/>
        <v>21.483211894624525</v>
      </c>
      <c r="AB48">
        <f t="shared" si="11"/>
        <v>6.5666538331243212</v>
      </c>
      <c r="AC48">
        <f t="shared" si="11"/>
        <v>17.652318092999309</v>
      </c>
      <c r="AD48">
        <f t="shared" si="11"/>
        <v>0.47163545571781246</v>
      </c>
      <c r="AE48">
        <f t="shared" si="11"/>
        <v>4.0609095550220449</v>
      </c>
    </row>
    <row r="49" spans="2:34" x14ac:dyDescent="0.25">
      <c r="B49">
        <f t="shared" ref="B49:AE49" si="12">B48*B44</f>
        <v>0.12039093519768587</v>
      </c>
      <c r="C49">
        <f t="shared" si="12"/>
        <v>0.17035065010176947</v>
      </c>
      <c r="D49">
        <f t="shared" si="12"/>
        <v>0.16593608215161251</v>
      </c>
      <c r="E49">
        <f t="shared" si="12"/>
        <v>0.17862357573367049</v>
      </c>
      <c r="F49">
        <f t="shared" si="12"/>
        <v>9.349602494629663E-5</v>
      </c>
      <c r="G49">
        <f t="shared" si="12"/>
        <v>0.17540664527983074</v>
      </c>
      <c r="H49">
        <f t="shared" si="12"/>
        <v>5.7114204998970075E-3</v>
      </c>
      <c r="I49">
        <f t="shared" si="12"/>
        <v>9.0348115059052991E-2</v>
      </c>
      <c r="J49">
        <f t="shared" si="12"/>
        <v>3.7193929912226593E-2</v>
      </c>
      <c r="K49">
        <f t="shared" si="12"/>
        <v>3.953224077285677E-3</v>
      </c>
      <c r="L49">
        <f t="shared" si="12"/>
        <v>0.26939921626281588</v>
      </c>
      <c r="M49">
        <f t="shared" si="12"/>
        <v>9.5886020921799667E-2</v>
      </c>
      <c r="N49">
        <f t="shared" si="12"/>
        <v>6.681936010126012E-2</v>
      </c>
      <c r="O49">
        <f t="shared" si="12"/>
        <v>3.0856080653965192E-2</v>
      </c>
      <c r="P49">
        <f t="shared" si="12"/>
        <v>5.2617443055887246E-2</v>
      </c>
      <c r="Q49">
        <f t="shared" si="12"/>
        <v>0.38160691144199949</v>
      </c>
      <c r="R49">
        <f t="shared" si="12"/>
        <v>4.5168946618234361E-2</v>
      </c>
      <c r="S49">
        <f t="shared" si="12"/>
        <v>4.7463675644942721E-2</v>
      </c>
      <c r="T49">
        <f t="shared" si="12"/>
        <v>3.0267247630069287E-4</v>
      </c>
      <c r="U49">
        <f t="shared" si="12"/>
        <v>0.34598791546423419</v>
      </c>
      <c r="V49">
        <f t="shared" si="12"/>
        <v>0.11335896227464506</v>
      </c>
      <c r="W49">
        <f t="shared" si="12"/>
        <v>3.1653929435924626</v>
      </c>
      <c r="X49">
        <f t="shared" si="12"/>
        <v>0.35362869129592439</v>
      </c>
      <c r="Y49">
        <f t="shared" si="12"/>
        <v>0.31981628841638787</v>
      </c>
      <c r="Z49">
        <f t="shared" si="12"/>
        <v>2.2627816855584935E-2</v>
      </c>
      <c r="AA49">
        <f t="shared" si="12"/>
        <v>0.27316544157170608</v>
      </c>
      <c r="AB49">
        <f t="shared" si="12"/>
        <v>0.15878301775491455</v>
      </c>
      <c r="AC49">
        <f t="shared" si="12"/>
        <v>0.25938329565079893</v>
      </c>
      <c r="AD49">
        <f t="shared" si="12"/>
        <v>6.2001788571311417E-2</v>
      </c>
      <c r="AE49">
        <f t="shared" si="12"/>
        <v>0.11374990080272862</v>
      </c>
      <c r="AF49">
        <f>SUM(B49:AE49)</f>
        <v>7.1260244634658818</v>
      </c>
      <c r="AG49">
        <f>AF49*AF43</f>
        <v>50.419646092329451</v>
      </c>
      <c r="AH49">
        <f>1-_xlfn.CHISQ.DIST(AG49, 29, 1)</f>
        <v>8.1355627184140911E-3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Jesson</dc:creator>
  <cp:lastModifiedBy>Jesson</cp:lastModifiedBy>
  <dcterms:created xsi:type="dcterms:W3CDTF">2017-05-19T18:37:18Z</dcterms:created>
  <dcterms:modified xsi:type="dcterms:W3CDTF">2018-07-31T14:30:50Z</dcterms:modified>
</cp:coreProperties>
</file>