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ropbox\Proyecto\Iteración II\Nina\"/>
    </mc:Choice>
  </mc:AlternateContent>
  <bookViews>
    <workbookView xWindow="120" yWindow="45" windowWidth="15030" windowHeight="7035" tabRatio="809" activeTab="2"/>
  </bookViews>
  <sheets>
    <sheet name="Calificacion QA" sheetId="11" r:id="rId1"/>
    <sheet name="Calidad de Pruebas " sheetId="9" r:id="rId2"/>
    <sheet name="Evidencia de Prueba" sheetId="8" r:id="rId3"/>
    <sheet name="Catalogo" sheetId="20" state="hidden" r:id="rId4"/>
  </sheets>
  <definedNames>
    <definedName name="_xlnm._FilterDatabase" localSheetId="2" hidden="1">'Evidencia de Prueba'!$A$5:$K$65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D37" i="9" l="1"/>
  <c r="D35" i="9"/>
  <c r="C35" i="9"/>
  <c r="D34" i="9"/>
  <c r="B34" i="9"/>
  <c r="D33" i="9"/>
  <c r="C33" i="9"/>
  <c r="C26" i="9"/>
  <c r="C14" i="11"/>
  <c r="D26" i="9"/>
  <c r="C15" i="11"/>
  <c r="C13" i="11"/>
  <c r="B26" i="9"/>
  <c r="D38" i="9" l="1"/>
  <c r="D40" i="9" s="1"/>
  <c r="C38" i="9"/>
  <c r="C40" i="9" s="1"/>
  <c r="B38" i="9"/>
  <c r="E26" i="9"/>
  <c r="E38" i="9" l="1"/>
  <c r="D43" i="9" s="1"/>
  <c r="B40" i="9"/>
</calcChain>
</file>

<file path=xl/sharedStrings.xml><?xml version="1.0" encoding="utf-8"?>
<sst xmlns="http://schemas.openxmlformats.org/spreadsheetml/2006/main" count="105" uniqueCount="53">
  <si>
    <t>Pendiente</t>
  </si>
  <si>
    <t xml:space="preserve">Actividad </t>
  </si>
  <si>
    <t>Validación</t>
  </si>
  <si>
    <t>Confiable</t>
  </si>
  <si>
    <t>Estable</t>
  </si>
  <si>
    <t>Inestable</t>
  </si>
  <si>
    <t>Critico</t>
  </si>
  <si>
    <t>Inutilizable</t>
  </si>
  <si>
    <t>Relevancia</t>
  </si>
  <si>
    <t>Alta</t>
  </si>
  <si>
    <t>Media</t>
  </si>
  <si>
    <t>Baja</t>
  </si>
  <si>
    <t>Grand Total</t>
  </si>
  <si>
    <t>Estado Prueba</t>
  </si>
  <si>
    <t>Proceso</t>
  </si>
  <si>
    <t>Finalizado</t>
  </si>
  <si>
    <t xml:space="preserve">Count of Actividad </t>
  </si>
  <si>
    <t>Tabla de Referencia para PESOS por Criticidad y Calificación</t>
  </si>
  <si>
    <t>Calificación</t>
  </si>
  <si>
    <t>Máximo Puntaje Posible</t>
  </si>
  <si>
    <t>Cruce de Puntajes de Funcionalidad con Tabla de Pesos</t>
  </si>
  <si>
    <t>Puntaje Obtenido</t>
  </si>
  <si>
    <t>Nota por Relavancia</t>
  </si>
  <si>
    <t>CALIFICACIÓN DE CALIDAD</t>
  </si>
  <si>
    <t>Definición</t>
  </si>
  <si>
    <t>Descripción</t>
  </si>
  <si>
    <t>Imposibilita la continuidad de la prueba y compromete la estabilidad de la funcionalidad. Presenta errores o defectos de tipo bloqueante. No se adapta a las especificaciones de funcionalidad. Implica reprogramación parcial.</t>
  </si>
  <si>
    <t>Confiable:</t>
  </si>
  <si>
    <t>Cumple con las especificaciones de funcionalidad, fiabilidad, usabilidad, eficiencia, portabilidad y productividad. Se considera completamente estable y confiable, supera las expectativas funcionales y técnicas.</t>
  </si>
  <si>
    <t>Estable: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</si>
  <si>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</si>
  <si>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</si>
  <si>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</si>
  <si>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</si>
  <si>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</si>
  <si>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Inutilizable:</t>
  </si>
  <si>
    <t>Total</t>
  </si>
  <si>
    <t>(Multiple Items)</t>
  </si>
  <si>
    <t>Estado</t>
  </si>
  <si>
    <t>En Proceso</t>
  </si>
  <si>
    <t>CriterioQA</t>
  </si>
  <si>
    <t>Calidad de Pruebas &lt;Proyecto&gt;</t>
  </si>
  <si>
    <t>Cliente</t>
  </si>
  <si>
    <t>Para la Calificación se Toma como "5" la calificación más alta para una Funcionalidad</t>
  </si>
  <si>
    <t>Count of Actividad</t>
  </si>
  <si>
    <t>Iteración 2</t>
  </si>
  <si>
    <t>Solicitar inclusión</t>
  </si>
  <si>
    <t>Cargar automáticamente los datos del estudiante al entrar a la pantalla del formulario.</t>
  </si>
  <si>
    <t>Poder seleccionar un curso en el dropdown del formulario, que solo contiene los cursos a los que el estudiante puede hacer inclusión.</t>
  </si>
  <si>
    <t>Poder seleccionar grupos que se desea tomar en cuenta para la inclusión.</t>
  </si>
  <si>
    <t>Poder ordenar por prioridad los grupos a tomar en cuenta para la inclusión.</t>
  </si>
  <si>
    <t>Verificar si al enviar el formulario, la solicitud queda registrada en la base de datos.</t>
  </si>
  <si>
    <t>Desplegar los grupos correspondientes al curso seleccionado.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</si>
</sst>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i/>
      <sz val="8"/>
      <color indexed="8"/>
      <name val="Calibri"/>
      <family val="2"/>
    </font>
    <font>
      <b/>
      <sz val="9"/>
      <name val="Calibri"/>
      <family val="2"/>
    </font>
    <font>
      <b/>
      <sz val="9"/>
      <color indexed="9"/>
      <name val="Calibri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 style="thick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3">
    <xf numFmtId="0" fontId="0" fillId="0" borderId="0"/>
    <xf numFmtId="0" fontId="18" fillId="0" borderId="0"/>
    <xf numFmtId="9" fontId="3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7" fillId="0" borderId="2" xfId="0" applyFont="1" applyBorder="1"/>
    <xf numFmtId="0" fontId="7" fillId="0" borderId="3" xfId="0" applyFont="1" applyBorder="1" applyAlignment="1">
      <alignment horizontal="left" indent="2"/>
    </xf>
    <xf numFmtId="0" fontId="6" fillId="0" borderId="3" xfId="0" applyFont="1" applyBorder="1" applyAlignment="1">
      <alignment horizontal="left" indent="5"/>
    </xf>
    <xf numFmtId="0" fontId="4" fillId="0" borderId="0" xfId="0" applyFont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pivotButton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6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3" xfId="0" pivotButton="1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8" fillId="0" borderId="0" xfId="0" applyFont="1"/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2" fillId="6" borderId="27" xfId="0" applyFont="1" applyFill="1" applyBorder="1" applyAlignment="1">
      <alignment horizontal="center"/>
    </xf>
    <xf numFmtId="0" fontId="12" fillId="6" borderId="28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2" fillId="6" borderId="33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/>
    </xf>
    <xf numFmtId="0" fontId="13" fillId="0" borderId="5" xfId="0" applyFont="1" applyBorder="1" applyAlignment="1">
      <alignment horizontal="center"/>
    </xf>
    <xf numFmtId="10" fontId="13" fillId="0" borderId="34" xfId="2" applyNumberFormat="1" applyFont="1" applyBorder="1" applyAlignment="1">
      <alignment horizontal="center"/>
    </xf>
    <xf numFmtId="10" fontId="14" fillId="3" borderId="3" xfId="2" applyNumberFormat="1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wrapText="1"/>
    </xf>
    <xf numFmtId="0" fontId="16" fillId="10" borderId="37" xfId="0" applyFont="1" applyFill="1" applyBorder="1" applyAlignment="1">
      <alignment horizontal="center" wrapText="1"/>
    </xf>
    <xf numFmtId="0" fontId="16" fillId="11" borderId="37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1" fillId="0" borderId="33" xfId="0" applyFont="1" applyBorder="1"/>
    <xf numFmtId="9" fontId="3" fillId="0" borderId="3" xfId="2" applyFont="1" applyBorder="1" applyAlignment="1">
      <alignment horizontal="left" indent="2"/>
    </xf>
    <xf numFmtId="9" fontId="3" fillId="0" borderId="1" xfId="2" applyFont="1" applyBorder="1" applyAlignment="1">
      <alignment horizontal="left" indent="2"/>
    </xf>
    <xf numFmtId="9" fontId="5" fillId="0" borderId="3" xfId="2" applyFont="1" applyBorder="1" applyAlignment="1">
      <alignment horizontal="left" indent="2"/>
    </xf>
    <xf numFmtId="0" fontId="0" fillId="0" borderId="6" xfId="0" applyNumberFormat="1" applyBorder="1"/>
    <xf numFmtId="0" fontId="0" fillId="0" borderId="11" xfId="0" applyNumberFormat="1" applyBorder="1"/>
    <xf numFmtId="0" fontId="0" fillId="0" borderId="9" xfId="0" applyNumberFormat="1" applyBorder="1"/>
    <xf numFmtId="0" fontId="0" fillId="0" borderId="0" xfId="0" applyNumberFormat="1"/>
    <xf numFmtId="0" fontId="15" fillId="9" borderId="0" xfId="0" applyFont="1" applyFill="1" applyBorder="1" applyAlignment="1">
      <alignment horizontal="center" wrapText="1"/>
    </xf>
    <xf numFmtId="0" fontId="1" fillId="10" borderId="39" xfId="0" applyFont="1" applyFill="1" applyBorder="1" applyAlignment="1">
      <alignment horizontal="justify" wrapText="1"/>
    </xf>
    <xf numFmtId="0" fontId="1" fillId="11" borderId="39" xfId="0" applyFont="1" applyFill="1" applyBorder="1" applyAlignment="1">
      <alignment horizontal="justify"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0" xfId="0" applyFont="1" applyBorder="1" applyAlignment="1">
      <alignment horizontal="left" indent="5"/>
    </xf>
    <xf numFmtId="0" fontId="6" fillId="0" borderId="30" xfId="0" applyFont="1" applyBorder="1" applyAlignment="1">
      <alignment horizontal="center"/>
    </xf>
    <xf numFmtId="0" fontId="6" fillId="0" borderId="30" xfId="0" applyFont="1" applyBorder="1"/>
    <xf numFmtId="0" fontId="6" fillId="0" borderId="0" xfId="0" applyFont="1" applyBorder="1" applyAlignment="1">
      <alignment horizontal="left" indent="5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20" fillId="0" borderId="0" xfId="0" applyFont="1" applyBorder="1" applyAlignment="1">
      <alignment horizontal="left" indent="5"/>
    </xf>
    <xf numFmtId="0" fontId="7" fillId="0" borderId="0" xfId="0" applyFont="1" applyBorder="1" applyAlignment="1">
      <alignment horizontal="left" indent="2"/>
    </xf>
    <xf numFmtId="0" fontId="2" fillId="10" borderId="39" xfId="0" applyFont="1" applyFill="1" applyBorder="1" applyAlignment="1">
      <alignment horizontal="left" wrapText="1"/>
    </xf>
    <xf numFmtId="0" fontId="2" fillId="10" borderId="40" xfId="0" applyFont="1" applyFill="1" applyBorder="1" applyAlignment="1">
      <alignment horizontal="left" wrapText="1"/>
    </xf>
    <xf numFmtId="0" fontId="2" fillId="10" borderId="41" xfId="0" applyFont="1" applyFill="1" applyBorder="1" applyAlignment="1">
      <alignment horizontal="left" wrapText="1"/>
    </xf>
    <xf numFmtId="0" fontId="15" fillId="9" borderId="42" xfId="0" applyFont="1" applyFill="1" applyBorder="1" applyAlignment="1">
      <alignment horizontal="center" wrapText="1"/>
    </xf>
    <xf numFmtId="0" fontId="15" fillId="9" borderId="43" xfId="0" applyFont="1" applyFill="1" applyBorder="1" applyAlignment="1">
      <alignment horizontal="center" wrapText="1"/>
    </xf>
    <xf numFmtId="0" fontId="15" fillId="9" borderId="44" xfId="0" applyFont="1" applyFill="1" applyBorder="1" applyAlignment="1">
      <alignment horizontal="center" wrapText="1"/>
    </xf>
    <xf numFmtId="0" fontId="2" fillId="11" borderId="39" xfId="0" applyFont="1" applyFill="1" applyBorder="1" applyAlignment="1">
      <alignment horizontal="left" wrapText="1"/>
    </xf>
    <xf numFmtId="0" fontId="2" fillId="11" borderId="40" xfId="0" applyFont="1" applyFill="1" applyBorder="1" applyAlignment="1">
      <alignment horizontal="left" wrapText="1"/>
    </xf>
    <xf numFmtId="0" fontId="2" fillId="11" borderId="41" xfId="0" applyFont="1" applyFill="1" applyBorder="1" applyAlignment="1">
      <alignment horizontal="left" wrapText="1"/>
    </xf>
    <xf numFmtId="164" fontId="9" fillId="2" borderId="16" xfId="0" applyNumberFormat="1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17" fillId="6" borderId="16" xfId="0" applyNumberFormat="1" applyFont="1" applyFill="1" applyBorder="1" applyAlignment="1">
      <alignment horizontal="center"/>
    </xf>
    <xf numFmtId="164" fontId="17" fillId="6" borderId="17" xfId="0" applyNumberFormat="1" applyFont="1" applyFill="1" applyBorder="1" applyAlignment="1">
      <alignment horizontal="center"/>
    </xf>
    <xf numFmtId="164" fontId="17" fillId="6" borderId="18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6" fillId="0" borderId="3" xfId="0" applyFont="1" applyBorder="1" applyAlignment="1">
      <alignment horizontal="left" vertical="center" wrapText="1" indent="5"/>
    </xf>
  </cellXfs>
  <cellStyles count="3">
    <cellStyle name="Normal" xfId="0" builtinId="0"/>
    <cellStyle name="Normal 2" xfId="1"/>
    <cellStyle name="Percent" xfId="2" builtinId="5"/>
  </cellStyles>
  <dxfs count="4">
    <dxf>
      <fill>
        <gradientFill degree="135">
          <stop position="0">
            <color theme="0"/>
          </stop>
          <stop position="1">
            <color theme="6"/>
          </stop>
        </gradientFill>
      </fill>
    </dxf>
    <dxf>
      <fill>
        <gradientFill degree="4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rgb="FFC00000"/>
          </stop>
          <stop position="1">
            <color rgb="FFFF0000"/>
          </stop>
        </gradientFill>
      </fill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" refreshedDate="41624.801606134257" createdVersion="1" refreshedVersion="4" recordCount="48">
  <cacheSource type="worksheet">
    <worksheetSource ref="A5:D51" sheet="Evidencia de Prueba"/>
  </cacheSource>
  <cacheFields count="4">
    <cacheField name="Actividad " numFmtId="0">
      <sharedItems/>
    </cacheField>
    <cacheField name="Relevancia" numFmtId="0">
      <sharedItems containsBlank="1" count="4">
        <m/>
        <s v="Alta"/>
        <s v="Media"/>
        <s v="Baja"/>
      </sharedItems>
    </cacheField>
    <cacheField name="Estado Prueba" numFmtId="0">
      <sharedItems containsBlank="1" count="4">
        <m/>
        <s v="Finalizado"/>
        <s v="Pendiente"/>
        <s v="Proceso"/>
      </sharedItems>
    </cacheField>
    <cacheField name="Cliente" numFmtId="0">
      <sharedItems containsBlank="1" count="7">
        <m/>
        <s v="Estable"/>
        <s v="Confiable"/>
        <s v="Inestable"/>
        <s v="Critico"/>
        <s v="Pendiente"/>
        <s v="Inutiliz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Iteración 1"/>
    <x v="0"/>
    <x v="0"/>
    <x v="0"/>
  </r>
  <r>
    <s v="Creación de líneas de crédito"/>
    <x v="0"/>
    <x v="0"/>
    <x v="0"/>
  </r>
  <r>
    <s v="Líneas de créditos grupal no revolvente sin garantía"/>
    <x v="1"/>
    <x v="1"/>
    <x v="1"/>
  </r>
  <r>
    <s v="Validación de desembolso"/>
    <x v="0"/>
    <x v="0"/>
    <x v="0"/>
  </r>
  <r>
    <s v="Validación de línea de créditos grupal"/>
    <x v="1"/>
    <x v="2"/>
    <x v="1"/>
  </r>
  <r>
    <s v="Aprobación de Líneas de crédito"/>
    <x v="0"/>
    <x v="0"/>
    <x v="0"/>
  </r>
  <r>
    <s v="Aprobación de las líneas de créditos grupales"/>
    <x v="1"/>
    <x v="2"/>
    <x v="2"/>
  </r>
  <r>
    <s v="Impresión de documentación de las líneas de crédito"/>
    <x v="0"/>
    <x v="0"/>
    <x v="0"/>
  </r>
  <r>
    <s v="Pagares, contratos"/>
    <x v="1"/>
    <x v="1"/>
    <x v="1"/>
  </r>
  <r>
    <s v="Validación de datos de desembolsos"/>
    <x v="0"/>
    <x v="0"/>
    <x v="0"/>
  </r>
  <r>
    <s v="Revisión de movimientos de los créditos hijos de líneas de crédito"/>
    <x v="2"/>
    <x v="1"/>
    <x v="1"/>
  </r>
  <r>
    <s v="Revisión de saldos de las líneas de crédito"/>
    <x v="1"/>
    <x v="1"/>
    <x v="2"/>
  </r>
  <r>
    <s v="Aplicación de transacciones (a créditos individuales o hijos de LC)"/>
    <x v="0"/>
    <x v="0"/>
    <x v="0"/>
  </r>
  <r>
    <s v="Abono normal completo"/>
    <x v="1"/>
    <x v="1"/>
    <x v="1"/>
  </r>
  <r>
    <s v="Abono normal menor"/>
    <x v="1"/>
    <x v="1"/>
    <x v="1"/>
  </r>
  <r>
    <s v="Abono normal a un crédito con una cuota de atraso"/>
    <x v="1"/>
    <x v="1"/>
    <x v="1"/>
  </r>
  <r>
    <s v="Abono normal menor a un crédito con una cuota de atraso"/>
    <x v="1"/>
    <x v="1"/>
    <x v="1"/>
  </r>
  <r>
    <s v="Abono normal a un crédito con mas de una cuota de atraso"/>
    <x v="1"/>
    <x v="1"/>
    <x v="1"/>
  </r>
  <r>
    <s v="Abono normal menor a un crédito con mas una cuota de atraso"/>
    <x v="1"/>
    <x v="1"/>
    <x v="1"/>
  </r>
  <r>
    <s v="Adelanto de cuota completo"/>
    <x v="1"/>
    <x v="1"/>
    <x v="1"/>
  </r>
  <r>
    <s v="Adelanto de cuota menor"/>
    <x v="1"/>
    <x v="1"/>
    <x v="1"/>
  </r>
  <r>
    <s v="Abono extraordinario pagando intereses sin recálculo de cuota"/>
    <x v="1"/>
    <x v="1"/>
    <x v="1"/>
  </r>
  <r>
    <s v="Abono extraordinario pagando intereses con recálculo de cuota"/>
    <x v="1"/>
    <x v="3"/>
    <x v="1"/>
  </r>
  <r>
    <s v="Abono extraordinario sin intereses sin recálculo de cuota"/>
    <x v="1"/>
    <x v="3"/>
    <x v="1"/>
  </r>
  <r>
    <s v="Abono extraordinario sin intereses con recálculo de cuota"/>
    <x v="1"/>
    <x v="1"/>
    <x v="1"/>
  </r>
  <r>
    <s v="Cancelación anticipada"/>
    <x v="1"/>
    <x v="1"/>
    <x v="3"/>
  </r>
  <r>
    <s v="Cancelación al vencimiento"/>
    <x v="1"/>
    <x v="1"/>
    <x v="1"/>
  </r>
  <r>
    <s v="Validación de datos de transacciones"/>
    <x v="0"/>
    <x v="0"/>
    <x v="0"/>
  </r>
  <r>
    <s v="Revisión de movimientos de los créditos individuales"/>
    <x v="2"/>
    <x v="1"/>
    <x v="1"/>
  </r>
  <r>
    <s v="Revisión de movimientos de los créditos hijos de líneas de crédito"/>
    <x v="2"/>
    <x v="1"/>
    <x v="1"/>
  </r>
  <r>
    <s v="Revisión de disponibles de las líneas de crédito"/>
    <x v="1"/>
    <x v="1"/>
    <x v="1"/>
  </r>
  <r>
    <s v="Procesos"/>
    <x v="0"/>
    <x v="0"/>
    <x v="0"/>
  </r>
  <r>
    <s v="Calculo de interés corriente"/>
    <x v="1"/>
    <x v="1"/>
    <x v="1"/>
  </r>
  <r>
    <s v="Calculo de interés moratorio"/>
    <x v="2"/>
    <x v="1"/>
    <x v="1"/>
  </r>
  <r>
    <s v="Calificación de créditos"/>
    <x v="2"/>
    <x v="1"/>
    <x v="4"/>
  </r>
  <r>
    <s v="Cierre diario"/>
    <x v="1"/>
    <x v="1"/>
    <x v="1"/>
  </r>
  <r>
    <s v="Revisión de tasas"/>
    <x v="1"/>
    <x v="1"/>
    <x v="5"/>
  </r>
  <r>
    <s v="proceso para incobrables"/>
    <x v="2"/>
    <x v="1"/>
    <x v="2"/>
  </r>
  <r>
    <s v="Cierre mensual"/>
    <x v="1"/>
    <x v="1"/>
    <x v="1"/>
  </r>
  <r>
    <s v="Validación contable"/>
    <x v="0"/>
    <x v="0"/>
    <x v="0"/>
  </r>
  <r>
    <s v="Revisión de asientos de desembolsos"/>
    <x v="1"/>
    <x v="1"/>
    <x v="6"/>
  </r>
  <r>
    <s v="Revisión de transacciones de abonos ordinarios, menores, adelantos, extraordinarios y cancelaciones"/>
    <x v="3"/>
    <x v="1"/>
    <x v="1"/>
  </r>
  <r>
    <s v="Revisión de los asientos de las reversiones de las transacciones"/>
    <x v="1"/>
    <x v="1"/>
    <x v="1"/>
  </r>
  <r>
    <s v="Revisión de asiento de interés corriente"/>
    <x v="1"/>
    <x v="1"/>
    <x v="1"/>
  </r>
  <r>
    <s v="Revisión de asiento del proceso de interés moratorio"/>
    <x v="1"/>
    <x v="1"/>
    <x v="1"/>
  </r>
  <r>
    <s v="Revisión del asiento de cierre diario para la reclasificación de cartera"/>
    <x v="1"/>
    <x v="1"/>
    <x v="1"/>
  </r>
  <r>
    <s v="revisión del asiento de revisión de tasas"/>
    <x v="1"/>
    <x v="1"/>
    <x v="1"/>
  </r>
  <r>
    <s v="Revisión del asiento para el proceso de Incobrables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1:B16" firstHeaderRow="2" firstDataRow="2" firstDataCol="1"/>
  <pivotFields count="4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h="1" x="0"/>
        <item t="default"/>
      </items>
    </pivotField>
    <pivotField compact="0" outline="0" subtotalTop="0" showAll="0" includeNewItemsInFilter="1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dad 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6:E13" firstHeaderRow="1" firstDataRow="2" firstDataCol="1" rowPageCount="1" colPageCount="1"/>
  <pivotFields count="4"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2"/>
        <item x="3"/>
        <item h="1" x="0"/>
        <item t="default"/>
      </items>
    </pivotField>
    <pivotField axis="axisPage" compact="0" outline="0" subtotalTop="0" showAll="0" includeNewItemsInFilter="1" defaultSubtotal="0">
      <items count="4">
        <item x="1"/>
        <item h="1" x="3"/>
        <item h="1" x="0"/>
        <item h="1" x="2"/>
      </items>
    </pivotField>
    <pivotField axis="axisRow" compact="0" outline="0" subtotalTop="0" showAll="0" includeNewItemsInFilter="1" sortType="ascending" defaultSubtotal="0">
      <items count="7">
        <item x="2"/>
        <item x="4"/>
        <item x="1"/>
        <item x="3"/>
        <item x="6"/>
        <item h="1" x="5"/>
        <item h="1" x="0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Count of Actividad" fld="0" subtotal="count" baseField="3" baseItem="0"/>
  </dataFields>
  <formats count="1">
    <format dxfId="3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workbookViewId="0">
      <selection activeCell="B4" sqref="B4"/>
    </sheetView>
  </sheetViews>
  <sheetFormatPr defaultColWidth="9.140625" defaultRowHeight="15" x14ac:dyDescent="0.25"/>
  <cols>
    <col min="1" max="1" width="18" customWidth="1"/>
    <col min="2" max="2" width="10" customWidth="1"/>
    <col min="3" max="3" width="10.42578125" customWidth="1"/>
  </cols>
  <sheetData>
    <row r="1" spans="1:9" ht="15.75" thickBot="1" x14ac:dyDescent="0.3"/>
    <row r="2" spans="1:9" ht="25.5" customHeight="1" thickBot="1" x14ac:dyDescent="0.3">
      <c r="A2" s="65" t="s">
        <v>18</v>
      </c>
      <c r="B2" s="79" t="s">
        <v>24</v>
      </c>
      <c r="C2" s="95" t="s">
        <v>25</v>
      </c>
      <c r="D2" s="96"/>
      <c r="E2" s="96"/>
      <c r="F2" s="96"/>
      <c r="G2" s="96"/>
      <c r="H2" s="96"/>
      <c r="I2" s="97"/>
    </row>
    <row r="3" spans="1:9" ht="50.1" customHeight="1" thickTop="1" thickBot="1" x14ac:dyDescent="0.3">
      <c r="A3" s="66">
        <v>5</v>
      </c>
      <c r="B3" s="80" t="s">
        <v>27</v>
      </c>
      <c r="C3" s="92" t="s">
        <v>28</v>
      </c>
      <c r="D3" s="93"/>
      <c r="E3" s="93"/>
      <c r="F3" s="93"/>
      <c r="G3" s="93"/>
      <c r="H3" s="93"/>
      <c r="I3" s="94"/>
    </row>
    <row r="4" spans="1:9" ht="50.1" customHeight="1" thickBot="1" x14ac:dyDescent="0.3">
      <c r="A4" s="67">
        <v>4</v>
      </c>
      <c r="B4" s="81" t="s">
        <v>29</v>
      </c>
      <c r="C4" s="98" t="s">
        <v>30</v>
      </c>
      <c r="D4" s="99"/>
      <c r="E4" s="99"/>
      <c r="F4" s="99"/>
      <c r="G4" s="99"/>
      <c r="H4" s="99"/>
      <c r="I4" s="100"/>
    </row>
    <row r="5" spans="1:9" ht="50.1" customHeight="1" thickBot="1" x14ac:dyDescent="0.3">
      <c r="A5" s="66">
        <v>3</v>
      </c>
      <c r="B5" s="80" t="s">
        <v>31</v>
      </c>
      <c r="C5" s="92" t="s">
        <v>32</v>
      </c>
      <c r="D5" s="93"/>
      <c r="E5" s="93"/>
      <c r="F5" s="93"/>
      <c r="G5" s="93"/>
      <c r="H5" s="93"/>
      <c r="I5" s="94"/>
    </row>
    <row r="6" spans="1:9" ht="50.1" customHeight="1" thickBot="1" x14ac:dyDescent="0.3">
      <c r="A6" s="67">
        <v>2</v>
      </c>
      <c r="B6" s="81" t="s">
        <v>33</v>
      </c>
      <c r="C6" s="98" t="s">
        <v>34</v>
      </c>
      <c r="D6" s="99"/>
      <c r="E6" s="99"/>
      <c r="F6" s="99"/>
      <c r="G6" s="99"/>
      <c r="H6" s="99"/>
      <c r="I6" s="100"/>
    </row>
    <row r="7" spans="1:9" ht="50.1" customHeight="1" thickBot="1" x14ac:dyDescent="0.3">
      <c r="A7" s="68">
        <v>1</v>
      </c>
      <c r="B7" s="80" t="s">
        <v>35</v>
      </c>
      <c r="C7" s="92" t="s">
        <v>26</v>
      </c>
      <c r="D7" s="93"/>
      <c r="E7" s="93"/>
      <c r="F7" s="93"/>
      <c r="G7" s="93"/>
      <c r="H7" s="93"/>
      <c r="I7" s="94"/>
    </row>
    <row r="8" spans="1:9" ht="24.95" customHeight="1" x14ac:dyDescent="0.25"/>
    <row r="9" spans="1:9" ht="24.95" customHeight="1" x14ac:dyDescent="0.25"/>
    <row r="10" spans="1:9" ht="24.95" customHeight="1" x14ac:dyDescent="0.25"/>
    <row r="11" spans="1:9" x14ac:dyDescent="0.25">
      <c r="A11" s="14" t="s">
        <v>16</v>
      </c>
      <c r="B11" s="17"/>
    </row>
    <row r="12" spans="1:9" x14ac:dyDescent="0.25">
      <c r="A12" s="14" t="s">
        <v>13</v>
      </c>
      <c r="B12" s="17" t="s">
        <v>36</v>
      </c>
    </row>
    <row r="13" spans="1:9" x14ac:dyDescent="0.25">
      <c r="A13" s="11" t="s">
        <v>15</v>
      </c>
      <c r="B13" s="25">
        <v>34</v>
      </c>
      <c r="C13" s="74">
        <f>GETPIVOTDATA("Actividad ",$A$11,"Estado Prueba","Finalizado")/GETPIVOTDATA("Actividad ",$A$11)</f>
        <v>0.89473684210526316</v>
      </c>
    </row>
    <row r="14" spans="1:9" x14ac:dyDescent="0.25">
      <c r="A14" s="15" t="s">
        <v>0</v>
      </c>
      <c r="B14" s="26">
        <v>2</v>
      </c>
      <c r="C14" s="72">
        <f>GETPIVOTDATA("Actividad ",$A$11,"Estado Prueba","Pendiente")/GETPIVOTDATA("Actividad ",$A$11)</f>
        <v>5.2631578947368418E-2</v>
      </c>
    </row>
    <row r="15" spans="1:9" ht="15.75" thickBot="1" x14ac:dyDescent="0.3">
      <c r="A15" s="15" t="s">
        <v>14</v>
      </c>
      <c r="B15" s="26">
        <v>2</v>
      </c>
      <c r="C15" s="72">
        <f>GETPIVOTDATA("Actividad ",$A$11,"Estado Prueba","Proceso")/GETPIVOTDATA("Actividad ",$A$11)</f>
        <v>5.2631578947368418E-2</v>
      </c>
    </row>
    <row r="16" spans="1:9" ht="15.75" thickBot="1" x14ac:dyDescent="0.3">
      <c r="A16" s="16" t="s">
        <v>12</v>
      </c>
      <c r="B16" s="29">
        <v>38</v>
      </c>
      <c r="C16" s="73">
        <v>1</v>
      </c>
    </row>
  </sheetData>
  <mergeCells count="6">
    <mergeCell ref="C7:I7"/>
    <mergeCell ref="C2:I2"/>
    <mergeCell ref="C3:I3"/>
    <mergeCell ref="C4:I4"/>
    <mergeCell ref="C5:I5"/>
    <mergeCell ref="C6:I6"/>
  </mergeCells>
  <phoneticPr fontId="19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topLeftCell="A28" workbookViewId="0">
      <selection activeCell="C36" sqref="C36"/>
    </sheetView>
  </sheetViews>
  <sheetFormatPr defaultColWidth="9.140625" defaultRowHeight="15" x14ac:dyDescent="0.25"/>
  <cols>
    <col min="1" max="1" width="17.5703125" customWidth="1"/>
    <col min="2" max="4" width="17.7109375" customWidth="1"/>
    <col min="5" max="5" width="11.140625" customWidth="1"/>
    <col min="6" max="9" width="4.42578125" customWidth="1"/>
    <col min="10" max="10" width="5.42578125" bestFit="1" customWidth="1"/>
  </cols>
  <sheetData>
    <row r="1" spans="1:5" ht="15.75" thickBot="1" x14ac:dyDescent="0.3"/>
    <row r="2" spans="1:5" ht="15.75" thickBot="1" x14ac:dyDescent="0.3">
      <c r="A2" s="107" t="s">
        <v>41</v>
      </c>
      <c r="B2" s="108"/>
      <c r="C2" s="108"/>
      <c r="D2" s="108"/>
      <c r="E2" s="109"/>
    </row>
    <row r="4" spans="1:5" x14ac:dyDescent="0.25">
      <c r="A4" s="23" t="s">
        <v>13</v>
      </c>
      <c r="B4" s="24" t="s">
        <v>37</v>
      </c>
    </row>
    <row r="6" spans="1:5" x14ac:dyDescent="0.25">
      <c r="A6" s="14" t="s">
        <v>44</v>
      </c>
      <c r="B6" s="14" t="s">
        <v>8</v>
      </c>
      <c r="C6" s="12"/>
      <c r="D6" s="12"/>
      <c r="E6" s="13"/>
    </row>
    <row r="7" spans="1:5" x14ac:dyDescent="0.25">
      <c r="A7" s="14" t="s">
        <v>42</v>
      </c>
      <c r="B7" s="82" t="s">
        <v>9</v>
      </c>
      <c r="C7" s="83" t="s">
        <v>10</v>
      </c>
      <c r="D7" s="83" t="s">
        <v>11</v>
      </c>
      <c r="E7" s="17" t="s">
        <v>12</v>
      </c>
    </row>
    <row r="8" spans="1:5" x14ac:dyDescent="0.25">
      <c r="A8" s="11" t="s">
        <v>3</v>
      </c>
      <c r="B8" s="75">
        <v>2</v>
      </c>
      <c r="C8" s="76">
        <v>1</v>
      </c>
      <c r="D8" s="76"/>
      <c r="E8" s="25">
        <v>3</v>
      </c>
    </row>
    <row r="9" spans="1:5" x14ac:dyDescent="0.25">
      <c r="A9" s="15" t="s">
        <v>6</v>
      </c>
      <c r="B9" s="77"/>
      <c r="C9" s="78">
        <v>1</v>
      </c>
      <c r="D9" s="78"/>
      <c r="E9" s="26">
        <v>1</v>
      </c>
    </row>
    <row r="10" spans="1:5" x14ac:dyDescent="0.25">
      <c r="A10" s="15" t="s">
        <v>4</v>
      </c>
      <c r="B10" s="77">
        <v>22</v>
      </c>
      <c r="C10" s="78">
        <v>4</v>
      </c>
      <c r="D10" s="78">
        <v>1</v>
      </c>
      <c r="E10" s="26">
        <v>27</v>
      </c>
    </row>
    <row r="11" spans="1:5" x14ac:dyDescent="0.25">
      <c r="A11" s="15" t="s">
        <v>5</v>
      </c>
      <c r="B11" s="77">
        <v>1</v>
      </c>
      <c r="C11" s="78"/>
      <c r="D11" s="78"/>
      <c r="E11" s="26">
        <v>1</v>
      </c>
    </row>
    <row r="12" spans="1:5" x14ac:dyDescent="0.25">
      <c r="A12" s="15" t="s">
        <v>7</v>
      </c>
      <c r="B12" s="77">
        <v>1</v>
      </c>
      <c r="C12" s="78"/>
      <c r="D12" s="78"/>
      <c r="E12" s="26">
        <v>1</v>
      </c>
    </row>
    <row r="13" spans="1:5" x14ac:dyDescent="0.25">
      <c r="A13" s="16" t="s">
        <v>12</v>
      </c>
      <c r="B13" s="27">
        <v>26</v>
      </c>
      <c r="C13" s="28">
        <v>6</v>
      </c>
      <c r="D13" s="28">
        <v>1</v>
      </c>
      <c r="E13" s="29">
        <v>33</v>
      </c>
    </row>
    <row r="16" spans="1:5" x14ac:dyDescent="0.25">
      <c r="A16" s="30" t="s">
        <v>43</v>
      </c>
    </row>
    <row r="18" spans="1:5" x14ac:dyDescent="0.25">
      <c r="A18" s="101" t="s">
        <v>17</v>
      </c>
      <c r="B18" s="102"/>
      <c r="C18" s="102"/>
      <c r="D18" s="103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31" t="s">
        <v>18</v>
      </c>
      <c r="B20" s="32" t="s">
        <v>9</v>
      </c>
      <c r="C20" s="32" t="s">
        <v>10</v>
      </c>
      <c r="D20" s="33" t="s">
        <v>11</v>
      </c>
      <c r="E20" s="2"/>
    </row>
    <row r="21" spans="1:5" x14ac:dyDescent="0.25">
      <c r="A21" s="34">
        <v>1</v>
      </c>
      <c r="B21" s="35">
        <v>3</v>
      </c>
      <c r="C21" s="35">
        <v>2</v>
      </c>
      <c r="D21" s="36">
        <v>1</v>
      </c>
      <c r="E21" s="2"/>
    </row>
    <row r="22" spans="1:5" x14ac:dyDescent="0.25">
      <c r="A22" s="37">
        <v>2</v>
      </c>
      <c r="B22" s="38">
        <v>6</v>
      </c>
      <c r="C22" s="38">
        <v>4</v>
      </c>
      <c r="D22" s="39">
        <v>2</v>
      </c>
      <c r="E22" s="2"/>
    </row>
    <row r="23" spans="1:5" x14ac:dyDescent="0.25">
      <c r="A23" s="40">
        <v>3</v>
      </c>
      <c r="B23" s="41">
        <v>9</v>
      </c>
      <c r="C23" s="41">
        <v>6</v>
      </c>
      <c r="D23" s="42">
        <v>3</v>
      </c>
      <c r="E23" s="2"/>
    </row>
    <row r="24" spans="1:5" x14ac:dyDescent="0.25">
      <c r="A24" s="37">
        <v>4</v>
      </c>
      <c r="B24" s="38">
        <v>12</v>
      </c>
      <c r="C24" s="38">
        <v>8</v>
      </c>
      <c r="D24" s="39">
        <v>4</v>
      </c>
      <c r="E24" s="2"/>
    </row>
    <row r="25" spans="1:5" ht="15.75" thickBot="1" x14ac:dyDescent="0.3">
      <c r="A25" s="43">
        <v>5</v>
      </c>
      <c r="B25" s="44">
        <v>15</v>
      </c>
      <c r="C25" s="44">
        <v>10</v>
      </c>
      <c r="D25" s="45">
        <v>5</v>
      </c>
      <c r="E25" s="2"/>
    </row>
    <row r="26" spans="1:5" ht="24.75" thickBot="1" x14ac:dyDescent="0.3">
      <c r="A26" s="46" t="s">
        <v>19</v>
      </c>
      <c r="B26" s="47">
        <f>GETPIVOTDATA("Actividad ",$A$6,"Relevancia","Alta")*B25</f>
        <v>390</v>
      </c>
      <c r="C26" s="47">
        <f>GETPIVOTDATA("Actividad ",$A$6,"Relevancia","Media")*C25</f>
        <v>60</v>
      </c>
      <c r="D26" s="47">
        <f>GETPIVOTDATA("Actividad ",$A$6,"Relevancia","Baja")*D25</f>
        <v>5</v>
      </c>
      <c r="E26" s="48">
        <f>SUM(B26:D26)</f>
        <v>455</v>
      </c>
    </row>
    <row r="27" spans="1:5" x14ac:dyDescent="0.25">
      <c r="A27" s="2"/>
      <c r="B27" s="2"/>
      <c r="C27" s="2"/>
      <c r="D27" s="2"/>
      <c r="E27" s="2"/>
    </row>
    <row r="30" spans="1:5" x14ac:dyDescent="0.25">
      <c r="A30" s="104" t="s">
        <v>20</v>
      </c>
      <c r="B30" s="105"/>
      <c r="C30" s="105"/>
      <c r="D30" s="106"/>
      <c r="E30" s="49"/>
    </row>
    <row r="31" spans="1:5" x14ac:dyDescent="0.25">
      <c r="A31" s="50"/>
      <c r="B31" s="50"/>
      <c r="C31" s="50"/>
      <c r="D31" s="50"/>
      <c r="E31" s="49"/>
    </row>
    <row r="32" spans="1:5" x14ac:dyDescent="0.25">
      <c r="A32" s="51" t="s">
        <v>18</v>
      </c>
      <c r="B32" s="51" t="s">
        <v>9</v>
      </c>
      <c r="C32" s="51" t="s">
        <v>10</v>
      </c>
      <c r="D32" s="52" t="s">
        <v>11</v>
      </c>
      <c r="E32" s="49"/>
    </row>
    <row r="33" spans="1:5" x14ac:dyDescent="0.25">
      <c r="A33" s="53">
        <v>1</v>
      </c>
      <c r="B33" s="54">
        <v>0</v>
      </c>
      <c r="C33" s="54">
        <f>VLOOKUP("Inutilizable",$A$8:$D$12,3,FALSE)*C21</f>
        <v>0</v>
      </c>
      <c r="D33" s="54">
        <f>VLOOKUP("Inutilizable",$A$8:$D$12,4,FALSE)*D21</f>
        <v>0</v>
      </c>
      <c r="E33" s="55"/>
    </row>
    <row r="34" spans="1:5" x14ac:dyDescent="0.25">
      <c r="A34" s="56">
        <v>2</v>
      </c>
      <c r="B34" s="54">
        <f>VLOOKUP("Critico",$A$8:$D$12,2,FALSE)*B22</f>
        <v>0</v>
      </c>
      <c r="C34" s="54">
        <v>0</v>
      </c>
      <c r="D34" s="54">
        <f>VLOOKUP("Critico",$A$8:$D$12,4,FALSE)*D22</f>
        <v>0</v>
      </c>
      <c r="E34" s="55"/>
    </row>
    <row r="35" spans="1:5" x14ac:dyDescent="0.25">
      <c r="A35" s="57">
        <v>3</v>
      </c>
      <c r="B35" s="54">
        <v>0</v>
      </c>
      <c r="C35" s="54">
        <f>VLOOKUP("Inestable",$A$8:$D$12,3,FALSE)*C23</f>
        <v>0</v>
      </c>
      <c r="D35" s="54">
        <f>VLOOKUP("Inestable",$A$8:$D$12,4,FALSE)*D23</f>
        <v>0</v>
      </c>
      <c r="E35" s="55"/>
    </row>
    <row r="36" spans="1:5" x14ac:dyDescent="0.25">
      <c r="A36" s="56">
        <v>4</v>
      </c>
      <c r="B36" s="54">
        <v>0</v>
      </c>
      <c r="C36" s="54">
        <v>0</v>
      </c>
      <c r="D36" s="54">
        <v>0</v>
      </c>
      <c r="E36" s="55"/>
    </row>
    <row r="37" spans="1:5" x14ac:dyDescent="0.25">
      <c r="A37" s="58">
        <v>5</v>
      </c>
      <c r="B37" s="54">
        <v>0</v>
      </c>
      <c r="C37" s="54">
        <v>0</v>
      </c>
      <c r="D37" s="54">
        <f>VLOOKUP("Confiable",$A$8:$D$12,4,FALSE)*D25</f>
        <v>0</v>
      </c>
      <c r="E37" s="55"/>
    </row>
    <row r="38" spans="1:5" x14ac:dyDescent="0.25">
      <c r="A38" s="59" t="s">
        <v>21</v>
      </c>
      <c r="B38" s="51">
        <f>SUM(B33:B37)</f>
        <v>0</v>
      </c>
      <c r="C38" s="51">
        <f>SUM(C33:C37)</f>
        <v>0</v>
      </c>
      <c r="D38" s="52">
        <f>SUM(D33:D37)</f>
        <v>0</v>
      </c>
      <c r="E38" s="60">
        <f>SUM(B38:D38)</f>
        <v>0</v>
      </c>
    </row>
    <row r="39" spans="1:5" ht="15.75" thickBot="1" x14ac:dyDescent="0.3">
      <c r="A39" s="55"/>
      <c r="B39" s="55"/>
      <c r="C39" s="55"/>
      <c r="D39" s="55"/>
      <c r="E39" s="61"/>
    </row>
    <row r="40" spans="1:5" ht="15.75" thickBot="1" x14ac:dyDescent="0.3">
      <c r="A40" s="62" t="s">
        <v>22</v>
      </c>
      <c r="B40" s="63">
        <f>(+B38*100%)/B26</f>
        <v>0</v>
      </c>
      <c r="C40" s="63">
        <f>(+C38*100%)/C26</f>
        <v>0</v>
      </c>
      <c r="D40" s="63">
        <f>(+D38*100%)/D26</f>
        <v>0</v>
      </c>
      <c r="E40" s="49"/>
    </row>
    <row r="41" spans="1:5" x14ac:dyDescent="0.25">
      <c r="A41" s="55"/>
      <c r="B41" s="55"/>
      <c r="C41" s="55"/>
      <c r="D41" s="55"/>
      <c r="E41" s="55"/>
    </row>
    <row r="42" spans="1:5" x14ac:dyDescent="0.25">
      <c r="A42" s="55"/>
      <c r="B42" s="55"/>
      <c r="C42" s="55"/>
      <c r="D42" s="55"/>
      <c r="E42" s="55"/>
    </row>
    <row r="43" spans="1:5" ht="15.75" x14ac:dyDescent="0.25">
      <c r="A43" s="71"/>
      <c r="B43" s="70" t="s">
        <v>23</v>
      </c>
      <c r="C43" s="69"/>
      <c r="D43" s="64">
        <f>+E38/E26</f>
        <v>0</v>
      </c>
      <c r="E43" s="49"/>
    </row>
  </sheetData>
  <mergeCells count="3">
    <mergeCell ref="A18:D18"/>
    <mergeCell ref="A30:D30"/>
    <mergeCell ref="A2:E2"/>
  </mergeCells>
  <phoneticPr fontId="19" type="noConversion"/>
  <conditionalFormatting sqref="D43">
    <cfRule type="cellIs" dxfId="2" priority="16" operator="lessThan">
      <formula>0.7</formula>
    </cfRule>
    <cfRule type="cellIs" dxfId="1" priority="17" operator="between">
      <formula>0.7</formula>
      <formula>0.79</formula>
    </cfRule>
    <cfRule type="cellIs" dxfId="0" priority="18" operator="greaterThanOrEqual">
      <formula>0.8</formula>
    </cfRule>
    <cfRule type="iconSet" priority="19">
      <iconSet iconSet="3Symbols">
        <cfvo type="percent" val="0"/>
        <cfvo type="num" val="0.7"/>
        <cfvo type="num" val="0.8"/>
      </iconSet>
    </cfRule>
  </conditionalFormatting>
  <conditionalFormatting sqref="D43">
    <cfRule type="iconSet" priority="20">
      <iconSet iconSet="3Symbol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D22" sqref="D22"/>
    </sheetView>
  </sheetViews>
  <sheetFormatPr defaultColWidth="9.140625" defaultRowHeight="15" x14ac:dyDescent="0.25"/>
  <cols>
    <col min="1" max="1" width="81" bestFit="1" customWidth="1"/>
    <col min="2" max="2" width="12.42578125" bestFit="1" customWidth="1"/>
    <col min="3" max="3" width="15.85546875" style="1" bestFit="1" customWidth="1"/>
    <col min="4" max="4" width="10.28515625" bestFit="1" customWidth="1"/>
    <col min="5" max="5" width="55.42578125" customWidth="1"/>
  </cols>
  <sheetData>
    <row r="1" spans="1:11" x14ac:dyDescent="0.25">
      <c r="I1" s="7" t="s">
        <v>14</v>
      </c>
      <c r="J1" s="7" t="s">
        <v>9</v>
      </c>
      <c r="K1" s="7" t="s">
        <v>3</v>
      </c>
    </row>
    <row r="2" spans="1:11" x14ac:dyDescent="0.25">
      <c r="I2" s="7" t="s">
        <v>15</v>
      </c>
      <c r="J2" s="7" t="s">
        <v>10</v>
      </c>
      <c r="K2" s="7" t="s">
        <v>4</v>
      </c>
    </row>
    <row r="3" spans="1:11" ht="15.75" thickBot="1" x14ac:dyDescent="0.3">
      <c r="I3" s="7" t="s">
        <v>0</v>
      </c>
      <c r="J3" s="7" t="s">
        <v>11</v>
      </c>
      <c r="K3" s="7" t="s">
        <v>5</v>
      </c>
    </row>
    <row r="4" spans="1:11" ht="15.75" thickBot="1" x14ac:dyDescent="0.3">
      <c r="B4" s="10"/>
      <c r="C4" s="19"/>
      <c r="D4" s="20" t="s">
        <v>2</v>
      </c>
      <c r="K4" s="7" t="s">
        <v>6</v>
      </c>
    </row>
    <row r="5" spans="1:11" ht="15.75" thickBot="1" x14ac:dyDescent="0.3">
      <c r="A5" s="3" t="s">
        <v>1</v>
      </c>
      <c r="B5" s="9" t="s">
        <v>8</v>
      </c>
      <c r="C5" s="20" t="s">
        <v>13</v>
      </c>
      <c r="D5" s="3" t="s">
        <v>42</v>
      </c>
      <c r="K5" s="7" t="s">
        <v>7</v>
      </c>
    </row>
    <row r="6" spans="1:11" x14ac:dyDescent="0.25">
      <c r="A6" s="4" t="s">
        <v>45</v>
      </c>
      <c r="B6" s="4"/>
      <c r="C6" s="21"/>
      <c r="D6" s="8"/>
      <c r="K6" s="7" t="s">
        <v>0</v>
      </c>
    </row>
    <row r="7" spans="1:11" x14ac:dyDescent="0.25">
      <c r="A7" s="5" t="s">
        <v>46</v>
      </c>
      <c r="B7" s="5"/>
      <c r="C7" s="22"/>
      <c r="D7" s="18"/>
    </row>
    <row r="8" spans="1:11" x14ac:dyDescent="0.25">
      <c r="A8" s="6" t="s">
        <v>47</v>
      </c>
      <c r="B8" s="6" t="s">
        <v>9</v>
      </c>
      <c r="C8" s="22" t="s">
        <v>0</v>
      </c>
      <c r="D8" s="18" t="s">
        <v>0</v>
      </c>
    </row>
    <row r="9" spans="1:11" ht="24" x14ac:dyDescent="0.25">
      <c r="A9" s="110" t="s">
        <v>48</v>
      </c>
      <c r="B9" s="6" t="s">
        <v>9</v>
      </c>
      <c r="C9" s="22" t="s">
        <v>0</v>
      </c>
      <c r="D9" s="18" t="s">
        <v>0</v>
      </c>
    </row>
    <row r="10" spans="1:11" x14ac:dyDescent="0.25">
      <c r="A10" s="6" t="s">
        <v>52</v>
      </c>
      <c r="B10" s="6" t="s">
        <v>9</v>
      </c>
      <c r="C10" s="22" t="s">
        <v>0</v>
      </c>
      <c r="D10" s="18" t="s">
        <v>0</v>
      </c>
    </row>
    <row r="11" spans="1:11" x14ac:dyDescent="0.25">
      <c r="A11" s="6" t="s">
        <v>49</v>
      </c>
      <c r="B11" s="6" t="s">
        <v>9</v>
      </c>
      <c r="C11" s="22" t="s">
        <v>0</v>
      </c>
      <c r="D11" s="18" t="s">
        <v>0</v>
      </c>
    </row>
    <row r="12" spans="1:11" x14ac:dyDescent="0.25">
      <c r="A12" s="6" t="s">
        <v>50</v>
      </c>
      <c r="B12" s="6" t="s">
        <v>10</v>
      </c>
      <c r="C12" s="22" t="s">
        <v>0</v>
      </c>
      <c r="D12" s="18" t="s">
        <v>0</v>
      </c>
    </row>
    <row r="13" spans="1:11" x14ac:dyDescent="0.25">
      <c r="A13" s="6" t="s">
        <v>51</v>
      </c>
      <c r="B13" s="6" t="s">
        <v>9</v>
      </c>
      <c r="C13" s="22" t="s">
        <v>0</v>
      </c>
      <c r="D13" s="18" t="s">
        <v>0</v>
      </c>
    </row>
    <row r="14" spans="1:11" x14ac:dyDescent="0.25">
      <c r="A14" s="5"/>
      <c r="B14" s="5"/>
      <c r="C14" s="22"/>
      <c r="D14" s="18"/>
    </row>
    <row r="15" spans="1:11" x14ac:dyDescent="0.25">
      <c r="A15" s="6"/>
      <c r="B15" s="6"/>
      <c r="C15" s="22"/>
      <c r="D15" s="18"/>
    </row>
    <row r="16" spans="1:11" x14ac:dyDescent="0.25">
      <c r="A16" s="5"/>
      <c r="B16" s="6"/>
      <c r="C16" s="22"/>
      <c r="D16" s="18"/>
    </row>
    <row r="17" spans="1:4" x14ac:dyDescent="0.25">
      <c r="A17" s="84"/>
      <c r="B17" s="84"/>
      <c r="C17" s="85"/>
      <c r="D17" s="86"/>
    </row>
    <row r="18" spans="1:4" x14ac:dyDescent="0.25">
      <c r="A18" s="87"/>
      <c r="B18" s="87"/>
      <c r="C18" s="88"/>
      <c r="D18" s="89"/>
    </row>
    <row r="19" spans="1:4" x14ac:dyDescent="0.25">
      <c r="A19" s="87"/>
      <c r="B19" s="87"/>
      <c r="C19" s="88"/>
      <c r="D19" s="89"/>
    </row>
    <row r="20" spans="1:4" x14ac:dyDescent="0.25">
      <c r="A20" s="87"/>
      <c r="B20" s="87"/>
      <c r="C20" s="88"/>
      <c r="D20" s="89"/>
    </row>
    <row r="21" spans="1:4" x14ac:dyDescent="0.25">
      <c r="A21" s="87"/>
      <c r="B21" s="87"/>
      <c r="C21" s="88"/>
      <c r="D21" s="89"/>
    </row>
    <row r="22" spans="1:4" x14ac:dyDescent="0.25">
      <c r="A22" s="87"/>
      <c r="B22" s="87"/>
      <c r="C22" s="88"/>
      <c r="D22" s="89"/>
    </row>
    <row r="23" spans="1:4" x14ac:dyDescent="0.25">
      <c r="A23" s="87"/>
      <c r="B23" s="87"/>
      <c r="C23" s="88"/>
      <c r="D23" s="89"/>
    </row>
    <row r="24" spans="1:4" x14ac:dyDescent="0.25">
      <c r="A24" s="87"/>
      <c r="B24" s="87"/>
      <c r="C24" s="88"/>
      <c r="D24" s="89"/>
    </row>
    <row r="25" spans="1:4" x14ac:dyDescent="0.25">
      <c r="A25" s="90"/>
      <c r="B25" s="90"/>
      <c r="C25" s="88"/>
      <c r="D25" s="89"/>
    </row>
    <row r="26" spans="1:4" x14ac:dyDescent="0.25">
      <c r="A26" s="90"/>
      <c r="B26" s="90"/>
      <c r="C26" s="88"/>
      <c r="D26" s="89"/>
    </row>
    <row r="27" spans="1:4" x14ac:dyDescent="0.25">
      <c r="A27" s="90"/>
      <c r="B27" s="90"/>
      <c r="C27" s="88"/>
      <c r="D27" s="89"/>
    </row>
    <row r="28" spans="1:4" x14ac:dyDescent="0.25">
      <c r="A28" s="90"/>
      <c r="B28" s="90"/>
      <c r="C28" s="88"/>
      <c r="D28" s="89"/>
    </row>
    <row r="29" spans="1:4" x14ac:dyDescent="0.25">
      <c r="A29" s="87"/>
      <c r="B29" s="87"/>
      <c r="C29" s="88"/>
      <c r="D29" s="89"/>
    </row>
    <row r="30" spans="1:4" x14ac:dyDescent="0.25">
      <c r="A30" s="87"/>
      <c r="B30" s="87"/>
      <c r="C30" s="88"/>
      <c r="D30" s="89"/>
    </row>
    <row r="31" spans="1:4" x14ac:dyDescent="0.25">
      <c r="A31" s="91"/>
      <c r="B31" s="87"/>
      <c r="C31" s="88"/>
      <c r="D31" s="89"/>
    </row>
    <row r="32" spans="1:4" x14ac:dyDescent="0.25">
      <c r="A32" s="87"/>
      <c r="B32" s="87"/>
      <c r="C32" s="88"/>
      <c r="D32" s="89"/>
    </row>
    <row r="33" spans="1:4" x14ac:dyDescent="0.25">
      <c r="A33" s="87"/>
      <c r="B33" s="87"/>
      <c r="C33" s="88"/>
      <c r="D33" s="89"/>
    </row>
    <row r="34" spans="1:4" x14ac:dyDescent="0.25">
      <c r="A34" s="87"/>
      <c r="B34" s="87"/>
      <c r="C34" s="88"/>
      <c r="D34" s="89"/>
    </row>
    <row r="35" spans="1:4" x14ac:dyDescent="0.25">
      <c r="A35" s="91"/>
      <c r="B35" s="87"/>
      <c r="C35" s="88"/>
      <c r="D35" s="89"/>
    </row>
    <row r="36" spans="1:4" x14ac:dyDescent="0.25">
      <c r="A36" s="87"/>
      <c r="B36" s="87"/>
      <c r="C36" s="88"/>
      <c r="D36" s="89"/>
    </row>
    <row r="37" spans="1:4" x14ac:dyDescent="0.25">
      <c r="A37" s="87"/>
      <c r="B37" s="87"/>
      <c r="C37" s="88"/>
      <c r="D37" s="89"/>
    </row>
    <row r="38" spans="1:4" x14ac:dyDescent="0.25">
      <c r="A38" s="87"/>
      <c r="B38" s="87"/>
      <c r="C38" s="88"/>
      <c r="D38" s="89"/>
    </row>
    <row r="39" spans="1:4" x14ac:dyDescent="0.25">
      <c r="A39" s="87"/>
      <c r="B39" s="87"/>
      <c r="C39" s="88"/>
      <c r="D39" s="89"/>
    </row>
    <row r="40" spans="1:4" x14ac:dyDescent="0.25">
      <c r="A40" s="87"/>
      <c r="B40" s="87"/>
      <c r="C40" s="88"/>
      <c r="D40" s="89"/>
    </row>
    <row r="41" spans="1:4" x14ac:dyDescent="0.25">
      <c r="A41" s="87"/>
      <c r="B41" s="87"/>
      <c r="C41" s="88"/>
      <c r="D41" s="89"/>
    </row>
    <row r="42" spans="1:4" x14ac:dyDescent="0.25">
      <c r="A42" s="87"/>
      <c r="B42" s="87"/>
      <c r="C42" s="88"/>
      <c r="D42" s="89"/>
    </row>
    <row r="43" spans="1:4" x14ac:dyDescent="0.25">
      <c r="A43" s="91"/>
      <c r="B43" s="91"/>
      <c r="C43" s="88"/>
      <c r="D43" s="89"/>
    </row>
    <row r="44" spans="1:4" x14ac:dyDescent="0.25">
      <c r="A44" s="87"/>
      <c r="B44" s="87"/>
      <c r="C44" s="88"/>
      <c r="D44" s="89"/>
    </row>
    <row r="45" spans="1:4" x14ac:dyDescent="0.25">
      <c r="A45" s="87"/>
      <c r="B45" s="87"/>
      <c r="C45" s="88"/>
      <c r="D45" s="89"/>
    </row>
    <row r="46" spans="1:4" x14ac:dyDescent="0.25">
      <c r="A46" s="87"/>
      <c r="B46" s="87"/>
      <c r="C46" s="88"/>
      <c r="D46" s="89"/>
    </row>
    <row r="47" spans="1:4" x14ac:dyDescent="0.25">
      <c r="A47" s="87"/>
      <c r="B47" s="87"/>
      <c r="C47" s="88"/>
      <c r="D47" s="89"/>
    </row>
    <row r="48" spans="1:4" x14ac:dyDescent="0.25">
      <c r="A48" s="87"/>
      <c r="B48" s="87"/>
      <c r="C48" s="88"/>
      <c r="D48" s="89"/>
    </row>
    <row r="49" spans="1:4" x14ac:dyDescent="0.25">
      <c r="A49" s="87"/>
      <c r="B49" s="87"/>
      <c r="C49" s="88"/>
      <c r="D49" s="89"/>
    </row>
    <row r="50" spans="1:4" x14ac:dyDescent="0.25">
      <c r="A50" s="87"/>
      <c r="B50" s="87"/>
      <c r="C50" s="88"/>
      <c r="D50" s="89"/>
    </row>
    <row r="51" spans="1:4" x14ac:dyDescent="0.25">
      <c r="A51" s="87"/>
      <c r="B51" s="87"/>
      <c r="C51" s="88"/>
      <c r="D51" s="89"/>
    </row>
  </sheetData>
  <autoFilter ref="A5:K65"/>
  <phoneticPr fontId="19" type="noConversion"/>
  <dataValidations count="3">
    <dataValidation type="list" allowBlank="1" showInputMessage="1" showErrorMessage="1" sqref="D6:D51">
      <formula1>$K$1:$K$6</formula1>
    </dataValidation>
    <dataValidation type="list" allowBlank="1" showInputMessage="1" showErrorMessage="1" sqref="B6:B51">
      <formula1>$J$1:$J$3</formula1>
    </dataValidation>
    <dataValidation type="list" allowBlank="1" showInputMessage="1" showErrorMessage="1" sqref="C6:C51">
      <formula1>$I$1:$I$3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ColWidth="9.140625" defaultRowHeight="15" x14ac:dyDescent="0.25"/>
  <sheetData>
    <row r="1" spans="1:2" x14ac:dyDescent="0.25">
      <c r="A1" t="s">
        <v>38</v>
      </c>
      <c r="B1" t="s">
        <v>40</v>
      </c>
    </row>
    <row r="2" spans="1:2" x14ac:dyDescent="0.25">
      <c r="A2" t="s">
        <v>0</v>
      </c>
      <c r="B2" t="s">
        <v>0</v>
      </c>
    </row>
    <row r="3" spans="1:2" x14ac:dyDescent="0.25">
      <c r="A3" t="s">
        <v>39</v>
      </c>
      <c r="B3" t="s">
        <v>7</v>
      </c>
    </row>
    <row r="4" spans="1:2" x14ac:dyDescent="0.25">
      <c r="A4" t="s">
        <v>15</v>
      </c>
      <c r="B4" t="s">
        <v>6</v>
      </c>
    </row>
    <row r="5" spans="1:2" x14ac:dyDescent="0.25">
      <c r="B5" t="s">
        <v>5</v>
      </c>
    </row>
    <row r="6" spans="1:2" x14ac:dyDescent="0.25">
      <c r="B6" t="s">
        <v>4</v>
      </c>
    </row>
    <row r="7" spans="1:2" x14ac:dyDescent="0.25">
      <c r="B7" t="s">
        <v>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Calificacion QA</vt:lpstr>
      <vt:lpstr>Calidad de Pruebas </vt:lpstr>
      <vt:lpstr>Evidencia de Prueba</vt:lpstr>
      <vt:lpstr>Catalogo</vt:lpstr>
    </vt:vector>
  </TitlesOfParts>
  <Company>Sysde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jvega</dc:creator>
  <cp:lastModifiedBy>Irina Calvo</cp:lastModifiedBy>
  <cp:lastPrinted>2009-10-05T00:00:35Z</cp:lastPrinted>
  <dcterms:created xsi:type="dcterms:W3CDTF">2009-07-02T22:27:30Z</dcterms:created>
  <dcterms:modified xsi:type="dcterms:W3CDTF">2014-01-04T03:09:51Z</dcterms:modified>
</cp:coreProperties>
</file>