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alrymple/Desktop/CASA2019_Assignment/excel files /"/>
    </mc:Choice>
  </mc:AlternateContent>
  <xr:revisionPtr revIDLastSave="0" documentId="13_ncr:1_{95422FE3-2697-694C-997D-6897024B4938}" xr6:coauthVersionLast="45" xr6:coauthVersionMax="45" xr10:uidLastSave="{00000000-0000-0000-0000-000000000000}"/>
  <bookViews>
    <workbookView xWindow="2780" yWindow="460" windowWidth="27640" windowHeight="16020" xr2:uid="{25E43406-98D5-2D4D-A8B8-6BCDDB4584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4" i="1" l="1"/>
  <c r="Q104" i="1"/>
  <c r="R104" i="1" s="1"/>
  <c r="AC104" i="1" s="1"/>
  <c r="AG104" i="1" s="1"/>
  <c r="P104" i="1"/>
  <c r="O104" i="1"/>
  <c r="D104" i="1"/>
  <c r="E104" i="1" s="1"/>
  <c r="C104" i="1"/>
  <c r="B104" i="1"/>
  <c r="A104" i="1"/>
  <c r="Q103" i="1"/>
  <c r="R103" i="1" s="1"/>
  <c r="AC103" i="1" s="1"/>
  <c r="AG103" i="1" s="1"/>
  <c r="P103" i="1"/>
  <c r="O103" i="1"/>
  <c r="D103" i="1"/>
  <c r="E103" i="1" s="1"/>
  <c r="C103" i="1"/>
  <c r="B103" i="1"/>
  <c r="AD103" i="1" s="1"/>
  <c r="A103" i="1"/>
  <c r="AC102" i="1"/>
  <c r="AG102" i="1" s="1"/>
  <c r="R102" i="1"/>
  <c r="Q102" i="1"/>
  <c r="AF102" i="1" s="1"/>
  <c r="P102" i="1"/>
  <c r="O102" i="1"/>
  <c r="E102" i="1"/>
  <c r="D102" i="1"/>
  <c r="C102" i="1"/>
  <c r="B102" i="1"/>
  <c r="AD102" i="1" s="1"/>
  <c r="A102" i="1"/>
  <c r="Q101" i="1"/>
  <c r="R101" i="1" s="1"/>
  <c r="AC101" i="1" s="1"/>
  <c r="AG101" i="1" s="1"/>
  <c r="P101" i="1"/>
  <c r="O101" i="1"/>
  <c r="E101" i="1"/>
  <c r="D101" i="1"/>
  <c r="C101" i="1"/>
  <c r="B101" i="1"/>
  <c r="AD101" i="1" s="1"/>
  <c r="A101" i="1"/>
  <c r="AD100" i="1"/>
  <c r="Q100" i="1"/>
  <c r="R100" i="1" s="1"/>
  <c r="AC100" i="1" s="1"/>
  <c r="AG100" i="1" s="1"/>
  <c r="P100" i="1"/>
  <c r="O100" i="1"/>
  <c r="D100" i="1"/>
  <c r="E100" i="1" s="1"/>
  <c r="C100" i="1"/>
  <c r="B100" i="1"/>
  <c r="A100" i="1"/>
  <c r="AF99" i="1"/>
  <c r="Q99" i="1"/>
  <c r="R99" i="1" s="1"/>
  <c r="AC99" i="1" s="1"/>
  <c r="AG99" i="1" s="1"/>
  <c r="P99" i="1"/>
  <c r="O99" i="1"/>
  <c r="D99" i="1"/>
  <c r="E99" i="1" s="1"/>
  <c r="C99" i="1"/>
  <c r="B99" i="1"/>
  <c r="AD99" i="1" s="1"/>
  <c r="A99" i="1"/>
  <c r="R98" i="1"/>
  <c r="AC98" i="1" s="1"/>
  <c r="AG98" i="1" s="1"/>
  <c r="Q98" i="1"/>
  <c r="AF98" i="1" s="1"/>
  <c r="P98" i="1"/>
  <c r="O98" i="1"/>
  <c r="E98" i="1"/>
  <c r="D98" i="1"/>
  <c r="C98" i="1"/>
  <c r="B98" i="1"/>
  <c r="AD98" i="1" s="1"/>
  <c r="A98" i="1"/>
  <c r="AC97" i="1"/>
  <c r="AG97" i="1" s="1"/>
  <c r="Q97" i="1"/>
  <c r="R97" i="1" s="1"/>
  <c r="P97" i="1"/>
  <c r="O97" i="1"/>
  <c r="E97" i="1"/>
  <c r="D97" i="1"/>
  <c r="C97" i="1"/>
  <c r="B97" i="1"/>
  <c r="AD97" i="1" s="1"/>
  <c r="A97" i="1"/>
  <c r="AD96" i="1"/>
  <c r="Q96" i="1"/>
  <c r="R96" i="1" s="1"/>
  <c r="AC96" i="1" s="1"/>
  <c r="AG96" i="1" s="1"/>
  <c r="P96" i="1"/>
  <c r="O96" i="1"/>
  <c r="D96" i="1"/>
  <c r="E96" i="1" s="1"/>
  <c r="C96" i="1"/>
  <c r="B96" i="1"/>
  <c r="A96" i="1"/>
  <c r="AG95" i="1"/>
  <c r="AF95" i="1"/>
  <c r="R95" i="1"/>
  <c r="AC95" i="1" s="1"/>
  <c r="Q95" i="1"/>
  <c r="P95" i="1"/>
  <c r="O95" i="1"/>
  <c r="E95" i="1"/>
  <c r="D95" i="1"/>
  <c r="C95" i="1"/>
  <c r="B95" i="1"/>
  <c r="AD95" i="1" s="1"/>
  <c r="A95" i="1"/>
  <c r="AC94" i="1"/>
  <c r="AG94" i="1" s="1"/>
  <c r="R94" i="1"/>
  <c r="Q94" i="1"/>
  <c r="AF94" i="1" s="1"/>
  <c r="P94" i="1"/>
  <c r="O94" i="1"/>
  <c r="E94" i="1"/>
  <c r="D94" i="1"/>
  <c r="C94" i="1"/>
  <c r="B94" i="1"/>
  <c r="AD94" i="1" s="1"/>
  <c r="A94" i="1"/>
  <c r="Q93" i="1"/>
  <c r="R93" i="1" s="1"/>
  <c r="AC93" i="1" s="1"/>
  <c r="AG93" i="1" s="1"/>
  <c r="P93" i="1"/>
  <c r="O93" i="1"/>
  <c r="D93" i="1"/>
  <c r="E93" i="1" s="1"/>
  <c r="C93" i="1"/>
  <c r="B93" i="1"/>
  <c r="AD93" i="1" s="1"/>
  <c r="A93" i="1"/>
  <c r="AD92" i="1"/>
  <c r="Q92" i="1"/>
  <c r="R92" i="1" s="1"/>
  <c r="AC92" i="1" s="1"/>
  <c r="AG92" i="1" s="1"/>
  <c r="P92" i="1"/>
  <c r="O92" i="1"/>
  <c r="D92" i="1"/>
  <c r="E92" i="1" s="1"/>
  <c r="C92" i="1"/>
  <c r="B92" i="1"/>
  <c r="A92" i="1"/>
  <c r="AG91" i="1"/>
  <c r="AF91" i="1"/>
  <c r="R91" i="1"/>
  <c r="AC91" i="1" s="1"/>
  <c r="Q91" i="1"/>
  <c r="P91" i="1"/>
  <c r="O91" i="1"/>
  <c r="E91" i="1"/>
  <c r="D91" i="1"/>
  <c r="C91" i="1"/>
  <c r="B91" i="1"/>
  <c r="AD91" i="1" s="1"/>
  <c r="A91" i="1"/>
  <c r="AC90" i="1"/>
  <c r="AG90" i="1" s="1"/>
  <c r="R90" i="1"/>
  <c r="Q90" i="1"/>
  <c r="AF90" i="1" s="1"/>
  <c r="P90" i="1"/>
  <c r="O90" i="1"/>
  <c r="E90" i="1"/>
  <c r="D90" i="1"/>
  <c r="C90" i="1"/>
  <c r="B90" i="1"/>
  <c r="AD90" i="1" s="1"/>
  <c r="A90" i="1"/>
  <c r="AD89" i="1"/>
  <c r="Q89" i="1"/>
  <c r="R89" i="1" s="1"/>
  <c r="AC89" i="1" s="1"/>
  <c r="AG89" i="1" s="1"/>
  <c r="P89" i="1"/>
  <c r="O89" i="1"/>
  <c r="D89" i="1"/>
  <c r="E89" i="1" s="1"/>
  <c r="C89" i="1"/>
  <c r="B89" i="1"/>
  <c r="A89" i="1"/>
  <c r="AD88" i="1"/>
  <c r="Q88" i="1"/>
  <c r="R88" i="1" s="1"/>
  <c r="AC88" i="1" s="1"/>
  <c r="AG88" i="1" s="1"/>
  <c r="P88" i="1"/>
  <c r="S88" i="1" s="1"/>
  <c r="O88" i="1"/>
  <c r="D88" i="1"/>
  <c r="E88" i="1" s="1"/>
  <c r="C88" i="1"/>
  <c r="B88" i="1"/>
  <c r="A88" i="1"/>
  <c r="Q87" i="1"/>
  <c r="R87" i="1" s="1"/>
  <c r="AC87" i="1" s="1"/>
  <c r="P87" i="1"/>
  <c r="AD87" i="1" s="1"/>
  <c r="O87" i="1"/>
  <c r="D87" i="1"/>
  <c r="E87" i="1" s="1"/>
  <c r="C87" i="1"/>
  <c r="B87" i="1"/>
  <c r="A87" i="1"/>
  <c r="AK86" i="1"/>
  <c r="Q86" i="1"/>
  <c r="AF86" i="1" s="1"/>
  <c r="P86" i="1"/>
  <c r="AD86" i="1" s="1"/>
  <c r="O86" i="1"/>
  <c r="D86" i="1"/>
  <c r="E86" i="1" s="1"/>
  <c r="C86" i="1"/>
  <c r="B86" i="1"/>
  <c r="A86" i="1"/>
  <c r="AK85" i="1"/>
  <c r="AC85" i="1"/>
  <c r="AG85" i="1" s="1"/>
  <c r="R85" i="1"/>
  <c r="Q85" i="1"/>
  <c r="AF85" i="1" s="1"/>
  <c r="P85" i="1"/>
  <c r="AD85" i="1" s="1"/>
  <c r="O85" i="1"/>
  <c r="E85" i="1"/>
  <c r="D85" i="1"/>
  <c r="C85" i="1"/>
  <c r="B85" i="1"/>
  <c r="A85" i="1"/>
  <c r="AK84" i="1"/>
  <c r="AD84" i="1"/>
  <c r="Q84" i="1"/>
  <c r="R84" i="1" s="1"/>
  <c r="AC84" i="1" s="1"/>
  <c r="AG84" i="1" s="1"/>
  <c r="P84" i="1"/>
  <c r="O84" i="1"/>
  <c r="E84" i="1"/>
  <c r="D84" i="1"/>
  <c r="C84" i="1"/>
  <c r="B84" i="1"/>
  <c r="A84" i="1"/>
  <c r="AK83" i="1"/>
  <c r="AF83" i="1"/>
  <c r="AD83" i="1"/>
  <c r="Q83" i="1"/>
  <c r="R83" i="1" s="1"/>
  <c r="AC83" i="1" s="1"/>
  <c r="AG83" i="1" s="1"/>
  <c r="P83" i="1"/>
  <c r="O83" i="1"/>
  <c r="D83" i="1"/>
  <c r="E83" i="1" s="1"/>
  <c r="C83" i="1"/>
  <c r="B83" i="1"/>
  <c r="A83" i="1"/>
  <c r="AK82" i="1"/>
  <c r="AG82" i="1"/>
  <c r="AF82" i="1"/>
  <c r="R82" i="1"/>
  <c r="AC82" i="1" s="1"/>
  <c r="Q82" i="1"/>
  <c r="P82" i="1"/>
  <c r="AD82" i="1" s="1"/>
  <c r="O82" i="1"/>
  <c r="E82" i="1"/>
  <c r="D82" i="1"/>
  <c r="C82" i="1"/>
  <c r="B82" i="1"/>
  <c r="A82" i="1"/>
  <c r="AK81" i="1"/>
  <c r="R81" i="1"/>
  <c r="AC81" i="1" s="1"/>
  <c r="AG81" i="1" s="1"/>
  <c r="Q81" i="1"/>
  <c r="AF81" i="1" s="1"/>
  <c r="P81" i="1"/>
  <c r="AD81" i="1" s="1"/>
  <c r="O81" i="1"/>
  <c r="E81" i="1"/>
  <c r="D81" i="1"/>
  <c r="C81" i="1"/>
  <c r="B81" i="1"/>
  <c r="A81" i="1"/>
  <c r="AK80" i="1"/>
  <c r="AC80" i="1"/>
  <c r="AG80" i="1" s="1"/>
  <c r="AL80" i="1" s="1"/>
  <c r="Q80" i="1"/>
  <c r="R80" i="1" s="1"/>
  <c r="P80" i="1"/>
  <c r="AD80" i="1" s="1"/>
  <c r="O80" i="1"/>
  <c r="D80" i="1"/>
  <c r="E80" i="1" s="1"/>
  <c r="C80" i="1"/>
  <c r="B80" i="1"/>
  <c r="A80" i="1"/>
  <c r="AK79" i="1"/>
  <c r="Q79" i="1"/>
  <c r="R79" i="1" s="1"/>
  <c r="AC79" i="1" s="1"/>
  <c r="AG79" i="1" s="1"/>
  <c r="P79" i="1"/>
  <c r="AD79" i="1" s="1"/>
  <c r="O79" i="1"/>
  <c r="D79" i="1"/>
  <c r="E79" i="1" s="1"/>
  <c r="C79" i="1"/>
  <c r="B79" i="1"/>
  <c r="A79" i="1"/>
  <c r="AK78" i="1"/>
  <c r="R78" i="1"/>
  <c r="AC78" i="1" s="1"/>
  <c r="AG78" i="1" s="1"/>
  <c r="Q78" i="1"/>
  <c r="AF78" i="1" s="1"/>
  <c r="P78" i="1"/>
  <c r="AD78" i="1" s="1"/>
  <c r="O78" i="1"/>
  <c r="E78" i="1"/>
  <c r="D78" i="1"/>
  <c r="C78" i="1"/>
  <c r="B78" i="1"/>
  <c r="A78" i="1"/>
  <c r="AK77" i="1"/>
  <c r="R77" i="1"/>
  <c r="AC77" i="1" s="1"/>
  <c r="AG77" i="1" s="1"/>
  <c r="Q77" i="1"/>
  <c r="AF77" i="1" s="1"/>
  <c r="P77" i="1"/>
  <c r="AD77" i="1" s="1"/>
  <c r="O77" i="1"/>
  <c r="E77" i="1"/>
  <c r="D77" i="1"/>
  <c r="C77" i="1"/>
  <c r="B77" i="1"/>
  <c r="A77" i="1"/>
  <c r="AK76" i="1"/>
  <c r="AC76" i="1"/>
  <c r="AG76" i="1" s="1"/>
  <c r="AL76" i="1" s="1"/>
  <c r="Q76" i="1"/>
  <c r="R76" i="1" s="1"/>
  <c r="P76" i="1"/>
  <c r="AD76" i="1" s="1"/>
  <c r="O76" i="1"/>
  <c r="D76" i="1"/>
  <c r="E76" i="1" s="1"/>
  <c r="C76" i="1"/>
  <c r="B76" i="1"/>
  <c r="A76" i="1"/>
  <c r="AK75" i="1"/>
  <c r="AF75" i="1"/>
  <c r="AD75" i="1"/>
  <c r="Q75" i="1"/>
  <c r="R75" i="1" s="1"/>
  <c r="AC75" i="1" s="1"/>
  <c r="AG75" i="1" s="1"/>
  <c r="P75" i="1"/>
  <c r="O75" i="1"/>
  <c r="D75" i="1"/>
  <c r="E75" i="1" s="1"/>
  <c r="C75" i="1"/>
  <c r="B75" i="1"/>
  <c r="A75" i="1"/>
  <c r="AK74" i="1"/>
  <c r="AG74" i="1"/>
  <c r="AF74" i="1"/>
  <c r="R74" i="1"/>
  <c r="AC74" i="1" s="1"/>
  <c r="Q74" i="1"/>
  <c r="P74" i="1"/>
  <c r="AD74" i="1" s="1"/>
  <c r="O74" i="1"/>
  <c r="E74" i="1"/>
  <c r="D74" i="1"/>
  <c r="C74" i="1"/>
  <c r="B74" i="1"/>
  <c r="A74" i="1"/>
  <c r="AK73" i="1"/>
  <c r="Q73" i="1"/>
  <c r="R73" i="1" s="1"/>
  <c r="AC73" i="1" s="1"/>
  <c r="AG73" i="1" s="1"/>
  <c r="P73" i="1"/>
  <c r="AD73" i="1" s="1"/>
  <c r="O73" i="1"/>
  <c r="D73" i="1"/>
  <c r="E73" i="1" s="1"/>
  <c r="C73" i="1"/>
  <c r="B73" i="1"/>
  <c r="A73" i="1"/>
  <c r="AK72" i="1"/>
  <c r="R72" i="1"/>
  <c r="AC72" i="1" s="1"/>
  <c r="AG72" i="1" s="1"/>
  <c r="Q72" i="1"/>
  <c r="P72" i="1"/>
  <c r="AD72" i="1" s="1"/>
  <c r="O72" i="1"/>
  <c r="E72" i="1"/>
  <c r="D72" i="1"/>
  <c r="C72" i="1"/>
  <c r="B72" i="1"/>
  <c r="A72" i="1"/>
  <c r="AK71" i="1"/>
  <c r="Q71" i="1"/>
  <c r="R71" i="1" s="1"/>
  <c r="AC71" i="1" s="1"/>
  <c r="AG71" i="1" s="1"/>
  <c r="P71" i="1"/>
  <c r="AD71" i="1" s="1"/>
  <c r="O71" i="1"/>
  <c r="D71" i="1"/>
  <c r="E71" i="1" s="1"/>
  <c r="C71" i="1"/>
  <c r="B71" i="1"/>
  <c r="A71" i="1"/>
  <c r="AK70" i="1"/>
  <c r="R70" i="1"/>
  <c r="AC70" i="1" s="1"/>
  <c r="AG70" i="1" s="1"/>
  <c r="Q70" i="1"/>
  <c r="P70" i="1"/>
  <c r="AD70" i="1" s="1"/>
  <c r="O70" i="1"/>
  <c r="E70" i="1"/>
  <c r="D70" i="1"/>
  <c r="C70" i="1"/>
  <c r="B70" i="1"/>
  <c r="A70" i="1"/>
  <c r="R69" i="1"/>
  <c r="AC69" i="1" s="1"/>
  <c r="Q69" i="1"/>
  <c r="P69" i="1"/>
  <c r="O69" i="1"/>
  <c r="E69" i="1"/>
  <c r="D69" i="1"/>
  <c r="C69" i="1"/>
  <c r="B69" i="1"/>
  <c r="A69" i="1"/>
  <c r="AG68" i="1"/>
  <c r="Q68" i="1"/>
  <c r="R68" i="1" s="1"/>
  <c r="P68" i="1"/>
  <c r="O68" i="1"/>
  <c r="D68" i="1"/>
  <c r="E68" i="1" s="1"/>
  <c r="C68" i="1"/>
  <c r="B68" i="1"/>
  <c r="A68" i="1"/>
  <c r="AG67" i="1"/>
  <c r="R67" i="1"/>
  <c r="Q67" i="1"/>
  <c r="P67" i="1"/>
  <c r="O67" i="1"/>
  <c r="E67" i="1"/>
  <c r="D67" i="1"/>
  <c r="C67" i="1"/>
  <c r="B67" i="1"/>
  <c r="A67" i="1"/>
  <c r="AG66" i="1"/>
  <c r="Q66" i="1"/>
  <c r="R66" i="1" s="1"/>
  <c r="P66" i="1"/>
  <c r="O66" i="1"/>
  <c r="D66" i="1"/>
  <c r="E66" i="1" s="1"/>
  <c r="C66" i="1"/>
  <c r="B66" i="1"/>
  <c r="A66" i="1"/>
  <c r="R65" i="1"/>
  <c r="AC65" i="1" s="1"/>
  <c r="AG65" i="1" s="1"/>
  <c r="Q65" i="1"/>
  <c r="P65" i="1"/>
  <c r="O65" i="1"/>
  <c r="E65" i="1"/>
  <c r="D65" i="1"/>
  <c r="C65" i="1"/>
  <c r="B65" i="1"/>
  <c r="A65" i="1"/>
  <c r="Q64" i="1"/>
  <c r="R64" i="1" s="1"/>
  <c r="AC64" i="1" s="1"/>
  <c r="AG64" i="1" s="1"/>
  <c r="P64" i="1"/>
  <c r="O64" i="1"/>
  <c r="D64" i="1"/>
  <c r="E64" i="1" s="1"/>
  <c r="C64" i="1"/>
  <c r="B64" i="1"/>
  <c r="A64" i="1"/>
  <c r="AG63" i="1"/>
  <c r="Q63" i="1"/>
  <c r="R63" i="1" s="1"/>
  <c r="AC63" i="1" s="1"/>
  <c r="P63" i="1"/>
  <c r="O63" i="1"/>
  <c r="D63" i="1"/>
  <c r="E63" i="1" s="1"/>
  <c r="C63" i="1"/>
  <c r="B63" i="1"/>
  <c r="A63" i="1"/>
  <c r="Q62" i="1"/>
  <c r="R62" i="1" s="1"/>
  <c r="AC62" i="1" s="1"/>
  <c r="AG62" i="1" s="1"/>
  <c r="P62" i="1"/>
  <c r="O62" i="1"/>
  <c r="D62" i="1"/>
  <c r="E62" i="1" s="1"/>
  <c r="C62" i="1"/>
  <c r="B62" i="1"/>
  <c r="A62" i="1"/>
  <c r="R61" i="1"/>
  <c r="AC61" i="1" s="1"/>
  <c r="AG61" i="1" s="1"/>
  <c r="Q61" i="1"/>
  <c r="P61" i="1"/>
  <c r="O61" i="1"/>
  <c r="E61" i="1"/>
  <c r="D61" i="1"/>
  <c r="C61" i="1"/>
  <c r="B61" i="1"/>
  <c r="A61" i="1"/>
  <c r="Q60" i="1"/>
  <c r="R60" i="1" s="1"/>
  <c r="AC60" i="1" s="1"/>
  <c r="AG60" i="1" s="1"/>
  <c r="P60" i="1"/>
  <c r="O60" i="1"/>
  <c r="D60" i="1"/>
  <c r="E57" i="1" s="1"/>
  <c r="C60" i="1"/>
  <c r="B60" i="1"/>
  <c r="A60" i="1"/>
  <c r="C59" i="1"/>
  <c r="B59" i="1"/>
  <c r="P59" i="1" s="1"/>
  <c r="Z58" i="1" s="1"/>
  <c r="A59" i="1"/>
  <c r="O59" i="1" s="1"/>
  <c r="AG58" i="1"/>
  <c r="R58" i="1"/>
  <c r="A58" i="1"/>
  <c r="Q51" i="1"/>
  <c r="D51" i="1"/>
  <c r="AS38" i="1" s="1"/>
  <c r="AA50" i="1"/>
  <c r="AA49" i="1"/>
  <c r="AA48" i="1"/>
  <c r="AA47" i="1"/>
  <c r="AA46" i="1"/>
  <c r="AA45" i="1"/>
  <c r="AQ44" i="1"/>
  <c r="AA44" i="1"/>
  <c r="AQ43" i="1"/>
  <c r="AA43" i="1"/>
  <c r="AQ42" i="1"/>
  <c r="AA42" i="1"/>
  <c r="AS41" i="1"/>
  <c r="AQ41" i="1"/>
  <c r="AA41" i="1"/>
  <c r="AQ40" i="1"/>
  <c r="AA40" i="1"/>
  <c r="AQ39" i="1"/>
  <c r="AA39" i="1"/>
  <c r="AQ38" i="1"/>
  <c r="AA38" i="1"/>
  <c r="AS37" i="1"/>
  <c r="AQ37" i="1"/>
  <c r="AA37" i="1"/>
  <c r="AQ36" i="1"/>
  <c r="AA36" i="1"/>
  <c r="AQ35" i="1"/>
  <c r="AA35" i="1"/>
  <c r="AQ34" i="1"/>
  <c r="AA34" i="1"/>
  <c r="AS33" i="1"/>
  <c r="AQ33" i="1"/>
  <c r="AB33" i="1"/>
  <c r="AA33" i="1"/>
  <c r="AS32" i="1"/>
  <c r="AQ32" i="1"/>
  <c r="AC32" i="1"/>
  <c r="AB32" i="1"/>
  <c r="AA32" i="1"/>
  <c r="AQ31" i="1"/>
  <c r="AC31" i="1"/>
  <c r="AB31" i="1"/>
  <c r="AA31" i="1"/>
  <c r="AQ30" i="1"/>
  <c r="AC30" i="1"/>
  <c r="AB30" i="1"/>
  <c r="AA30" i="1"/>
  <c r="AQ29" i="1"/>
  <c r="AC29" i="1"/>
  <c r="AB29" i="1"/>
  <c r="AA29" i="1"/>
  <c r="AS28" i="1"/>
  <c r="AQ28" i="1"/>
  <c r="AC28" i="1"/>
  <c r="AB28" i="1"/>
  <c r="AA28" i="1"/>
  <c r="AQ27" i="1"/>
  <c r="AC27" i="1"/>
  <c r="AB27" i="1"/>
  <c r="AA27" i="1"/>
  <c r="AQ26" i="1"/>
  <c r="AC26" i="1"/>
  <c r="AB26" i="1"/>
  <c r="AA26" i="1"/>
  <c r="AQ25" i="1"/>
  <c r="AC25" i="1"/>
  <c r="AB25" i="1"/>
  <c r="AA25" i="1"/>
  <c r="AS24" i="1"/>
  <c r="AQ24" i="1"/>
  <c r="AC24" i="1"/>
  <c r="AB24" i="1"/>
  <c r="AA24" i="1"/>
  <c r="AQ23" i="1"/>
  <c r="AC23" i="1"/>
  <c r="AB23" i="1"/>
  <c r="AA23" i="1"/>
  <c r="AQ22" i="1"/>
  <c r="AC22" i="1"/>
  <c r="AB22" i="1"/>
  <c r="AA22" i="1"/>
  <c r="AQ21" i="1"/>
  <c r="AC21" i="1"/>
  <c r="AB21" i="1"/>
  <c r="AA21" i="1"/>
  <c r="AS20" i="1"/>
  <c r="AQ20" i="1"/>
  <c r="AC20" i="1"/>
  <c r="AB20" i="1"/>
  <c r="AA20" i="1"/>
  <c r="AQ19" i="1"/>
  <c r="AC19" i="1"/>
  <c r="AB19" i="1"/>
  <c r="AA19" i="1"/>
  <c r="AQ18" i="1"/>
  <c r="AC18" i="1"/>
  <c r="AB18" i="1"/>
  <c r="AA18" i="1"/>
  <c r="AQ17" i="1"/>
  <c r="AC17" i="1"/>
  <c r="AB17" i="1"/>
  <c r="AA17" i="1"/>
  <c r="AS16" i="1"/>
  <c r="AQ16" i="1"/>
  <c r="AC16" i="1"/>
  <c r="AB16" i="1"/>
  <c r="AA16" i="1"/>
  <c r="AQ15" i="1"/>
  <c r="AC15" i="1"/>
  <c r="AB15" i="1"/>
  <c r="AA15" i="1"/>
  <c r="AQ14" i="1"/>
  <c r="AC14" i="1"/>
  <c r="AB14" i="1"/>
  <c r="AA14" i="1"/>
  <c r="AQ13" i="1"/>
  <c r="AC13" i="1"/>
  <c r="AB13" i="1"/>
  <c r="AA13" i="1"/>
  <c r="AS12" i="1"/>
  <c r="AQ12" i="1"/>
  <c r="AC12" i="1"/>
  <c r="AB12" i="1"/>
  <c r="AA12" i="1"/>
  <c r="AQ11" i="1"/>
  <c r="AA11" i="1"/>
  <c r="AS10" i="1"/>
  <c r="AQ10" i="1"/>
  <c r="AA10" i="1"/>
  <c r="AQ9" i="1"/>
  <c r="AA9" i="1"/>
  <c r="AQ8" i="1"/>
  <c r="AA8" i="1"/>
  <c r="AQ7" i="1"/>
  <c r="AA7" i="1"/>
  <c r="AS6" i="1"/>
  <c r="AQ6" i="1"/>
  <c r="AA6" i="1"/>
  <c r="AI5" i="1"/>
  <c r="AH5" i="1"/>
  <c r="AG5" i="1"/>
  <c r="AF5" i="1"/>
  <c r="AF4" i="1"/>
  <c r="AL70" i="1" l="1"/>
  <c r="AL71" i="1"/>
  <c r="AL81" i="1"/>
  <c r="AL78" i="1"/>
  <c r="AL72" i="1"/>
  <c r="AL73" i="1"/>
  <c r="AL77" i="1"/>
  <c r="AL84" i="1"/>
  <c r="AL85" i="1"/>
  <c r="AG69" i="1"/>
  <c r="AL79" i="1"/>
  <c r="AS11" i="1"/>
  <c r="AS19" i="1"/>
  <c r="AS27" i="1"/>
  <c r="R86" i="1"/>
  <c r="AC86" i="1" s="1"/>
  <c r="AG86" i="1" s="1"/>
  <c r="AF88" i="1"/>
  <c r="AF92" i="1"/>
  <c r="AF96" i="1"/>
  <c r="AF100" i="1"/>
  <c r="AS43" i="1"/>
  <c r="AS39" i="1"/>
  <c r="AS35" i="1"/>
  <c r="AS30" i="1"/>
  <c r="AS26" i="1"/>
  <c r="AS22" i="1"/>
  <c r="AS18" i="1"/>
  <c r="AS14" i="1"/>
  <c r="AS8" i="1"/>
  <c r="AS25" i="1"/>
  <c r="AS21" i="1"/>
  <c r="AS13" i="1"/>
  <c r="AS9" i="1"/>
  <c r="AS44" i="1"/>
  <c r="AS40" i="1"/>
  <c r="AS36" i="1"/>
  <c r="AS29" i="1"/>
  <c r="AS17" i="1"/>
  <c r="AL74" i="1"/>
  <c r="AL75" i="1"/>
  <c r="AF79" i="1"/>
  <c r="AL82" i="1"/>
  <c r="AL83" i="1"/>
  <c r="AS7" i="1"/>
  <c r="AS15" i="1"/>
  <c r="AS23" i="1"/>
  <c r="AS31" i="1"/>
  <c r="AS34" i="1"/>
  <c r="AS42" i="1"/>
  <c r="E60" i="1"/>
  <c r="AF103" i="1"/>
  <c r="AF104" i="1"/>
  <c r="AF76" i="1"/>
  <c r="AF80" i="1"/>
  <c r="AF84" i="1"/>
  <c r="AF89" i="1"/>
  <c r="AF93" i="1"/>
  <c r="AF97" i="1"/>
  <c r="AF101" i="1"/>
  <c r="AL86" i="1" l="1"/>
  <c r="AC106" i="1"/>
  <c r="AH76" i="1" l="1"/>
  <c r="AM76" i="1" s="1"/>
  <c r="AH70" i="1"/>
  <c r="AM70" i="1" s="1"/>
  <c r="AH81" i="1"/>
  <c r="AM81" i="1" s="1"/>
  <c r="AH72" i="1"/>
  <c r="AM72" i="1" s="1"/>
  <c r="AH77" i="1"/>
  <c r="AM77" i="1" s="1"/>
  <c r="AH85" i="1"/>
  <c r="AM85" i="1" s="1"/>
  <c r="AH79" i="1"/>
  <c r="AM79" i="1" s="1"/>
  <c r="AH78" i="1"/>
  <c r="AM78" i="1" s="1"/>
  <c r="AH80" i="1"/>
  <c r="AM80" i="1" s="1"/>
  <c r="AH71" i="1"/>
  <c r="AM71" i="1" s="1"/>
  <c r="AH73" i="1"/>
  <c r="AM73" i="1" s="1"/>
  <c r="AH84" i="1"/>
  <c r="AM84" i="1" s="1"/>
  <c r="AH82" i="1"/>
  <c r="AM82" i="1" s="1"/>
  <c r="AH75" i="1"/>
  <c r="AM75" i="1" s="1"/>
  <c r="AH74" i="1"/>
  <c r="AM74" i="1" s="1"/>
  <c r="AH83" i="1"/>
  <c r="AM83" i="1" s="1"/>
  <c r="AH69" i="1"/>
  <c r="AH86" i="1"/>
  <c r="AM86" i="1" s="1"/>
</calcChain>
</file>

<file path=xl/sharedStrings.xml><?xml version="1.0" encoding="utf-8"?>
<sst xmlns="http://schemas.openxmlformats.org/spreadsheetml/2006/main" count="587" uniqueCount="121">
  <si>
    <t xml:space="preserve">RAW SCORE ANALYSIS </t>
  </si>
  <si>
    <t xml:space="preserve">Data on Route 1 Employment IMD Scores </t>
  </si>
  <si>
    <t>Data on Route 2 Employment IMD Scores</t>
  </si>
  <si>
    <t>R1 &amp; R2</t>
  </si>
  <si>
    <t xml:space="preserve">Route 2 Compared to the Route 1 Average Score </t>
  </si>
  <si>
    <t>Borough</t>
  </si>
  <si>
    <t>LSOA Code</t>
  </si>
  <si>
    <t>Ward</t>
  </si>
  <si>
    <t>IMD Score</t>
  </si>
  <si>
    <t>LSOA</t>
  </si>
  <si>
    <t>R1</t>
  </si>
  <si>
    <t>R2</t>
  </si>
  <si>
    <t>Both</t>
  </si>
  <si>
    <t xml:space="preserve"> </t>
  </si>
  <si>
    <t>Route 1 Index</t>
  </si>
  <si>
    <t>Route 2</t>
  </si>
  <si>
    <t>Southwark</t>
  </si>
  <si>
    <t>E01003110</t>
  </si>
  <si>
    <t>Cathedrals</t>
  </si>
  <si>
    <t>E01003927</t>
  </si>
  <si>
    <t>E01003930</t>
  </si>
  <si>
    <t>E01003932</t>
  </si>
  <si>
    <t>E01003933</t>
  </si>
  <si>
    <t>Chaucer</t>
  </si>
  <si>
    <t>E01003937</t>
  </si>
  <si>
    <t>E01003943</t>
  </si>
  <si>
    <t>E01032584</t>
  </si>
  <si>
    <t>E01032719</t>
  </si>
  <si>
    <t>E01032720</t>
  </si>
  <si>
    <t>East Walworth</t>
  </si>
  <si>
    <t>E01003076</t>
  </si>
  <si>
    <t>E01003961</t>
  </si>
  <si>
    <t>E01003911</t>
  </si>
  <si>
    <t>E01003964</t>
  </si>
  <si>
    <t>E01003913</t>
  </si>
  <si>
    <t>E01003966</t>
  </si>
  <si>
    <t>Grange</t>
  </si>
  <si>
    <t>E01003917</t>
  </si>
  <si>
    <t>E01003977</t>
  </si>
  <si>
    <t>E01003918</t>
  </si>
  <si>
    <t>E01003978</t>
  </si>
  <si>
    <t>E01003919</t>
  </si>
  <si>
    <t>E01003979</t>
  </si>
  <si>
    <t>E01003920</t>
  </si>
  <si>
    <t>E01003980</t>
  </si>
  <si>
    <t>South Bermondsey</t>
  </si>
  <si>
    <t>E01003921</t>
  </si>
  <si>
    <t>E01004039</t>
  </si>
  <si>
    <t>E01003922</t>
  </si>
  <si>
    <t>E01004040</t>
  </si>
  <si>
    <t>E01004046</t>
  </si>
  <si>
    <t>E01004041</t>
  </si>
  <si>
    <t>E01004050</t>
  </si>
  <si>
    <t>E01004043</t>
  </si>
  <si>
    <t>E01004061</t>
  </si>
  <si>
    <t>E01004044</t>
  </si>
  <si>
    <t>Livesey</t>
  </si>
  <si>
    <t>E01004062</t>
  </si>
  <si>
    <t>E01003983</t>
  </si>
  <si>
    <t>E01004063</t>
  </si>
  <si>
    <t>E01003987</t>
  </si>
  <si>
    <t>E01004065</t>
  </si>
  <si>
    <t>E01003988</t>
  </si>
  <si>
    <t>E01004066</t>
  </si>
  <si>
    <t>E01003989</t>
  </si>
  <si>
    <t>E01004067</t>
  </si>
  <si>
    <t>Lewisham</t>
  </si>
  <si>
    <t xml:space="preserve">  </t>
  </si>
  <si>
    <t>E01003990</t>
  </si>
  <si>
    <t>E01004068</t>
  </si>
  <si>
    <t>E01004037</t>
  </si>
  <si>
    <t>E01004038</t>
  </si>
  <si>
    <t>Brockley</t>
  </si>
  <si>
    <t>E01003209</t>
  </si>
  <si>
    <t>E01003212</t>
  </si>
  <si>
    <t>E01003215</t>
  </si>
  <si>
    <t>New Cross</t>
  </si>
  <si>
    <t>E01003299</t>
  </si>
  <si>
    <t>E01003300</t>
  </si>
  <si>
    <t>E01003301</t>
  </si>
  <si>
    <t>E01003303</t>
  </si>
  <si>
    <t>Telegraph Hill</t>
  </si>
  <si>
    <t>E01003338</t>
  </si>
  <si>
    <t>E01003339</t>
  </si>
  <si>
    <t>E01003340</t>
  </si>
  <si>
    <t>E01001638</t>
  </si>
  <si>
    <t>Blackheath</t>
  </si>
  <si>
    <t>E01003201</t>
  </si>
  <si>
    <t>E01003205</t>
  </si>
  <si>
    <t>E01003206</t>
  </si>
  <si>
    <t>Ladywell</t>
  </si>
  <si>
    <t>E01003273</t>
  </si>
  <si>
    <t>E01003278</t>
  </si>
  <si>
    <t>Lewisham Central</t>
  </si>
  <si>
    <t>E01003296</t>
  </si>
  <si>
    <t>Average Score</t>
  </si>
  <si>
    <t>Average</t>
  </si>
  <si>
    <t xml:space="preserve">Z SCORES </t>
  </si>
  <si>
    <t>Route 1</t>
  </si>
  <si>
    <t>Data on Route E,ployment IMD Scores</t>
  </si>
  <si>
    <t>Employment score</t>
  </si>
  <si>
    <t>Z Score</t>
  </si>
  <si>
    <t xml:space="preserve">Index 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</si>
  <si>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</si>
  <si>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</si>
  <si>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</si>
  <si>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</si>
  <si>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</si>
  <si>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</si>
  <si>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</si>
  <si>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</si>
  <si>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</si>
  <si>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Route 2 LSOA not along R 1</t>
  </si>
  <si>
    <t>Skewness</t>
  </si>
  <si>
    <t>Z score</t>
  </si>
  <si>
    <t>Range</t>
  </si>
  <si>
    <t>Minimum</t>
  </si>
  <si>
    <t>Maximum</t>
  </si>
  <si>
    <t>Sum</t>
  </si>
  <si>
    <t>Count</t>
  </si>
  <si>
    <t>Average for LSOA's not in route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</si>
</sst>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" fontId="0" fillId="3" borderId="0" xfId="0" applyNumberFormat="1" applyFill="1"/>
    <xf numFmtId="0" fontId="0" fillId="3" borderId="10" xfId="0" applyFill="1" applyBorder="1"/>
    <xf numFmtId="1" fontId="0" fillId="3" borderId="9" xfId="0" applyNumberFormat="1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3" borderId="1" xfId="0" applyFont="1" applyFill="1" applyBorder="1"/>
    <xf numFmtId="0" fontId="2" fillId="3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Continuous"/>
    </xf>
    <xf numFmtId="0" fontId="0" fillId="3" borderId="11" xfId="0" applyFill="1" applyBorder="1"/>
  </cellXfs>
  <cellStyles count="1">
    <cellStyle name="Normal" xfId="0" builtinId="0"/>
  </cellStyles>
  <dxfs count="8"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Route 1 Employment IMD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'[1]6. Graphs'!$C$6:$C$50</c:f>
              <c:strCache>
                <c:ptCount val="45"/>
                <c:pt idx="0">
                  <c:v>Cathedrals</c:v>
                </c:pt>
                <c:pt idx="1">
                  <c:v>Cathedrals</c:v>
                </c:pt>
                <c:pt idx="2">
                  <c:v>Cathedrals</c:v>
                </c:pt>
                <c:pt idx="3">
                  <c:v>Cathedrals</c:v>
                </c:pt>
                <c:pt idx="4">
                  <c:v>Chaucer</c:v>
                </c:pt>
                <c:pt idx="5">
                  <c:v>Chaucer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East Walworth</c:v>
                </c:pt>
                <c:pt idx="10">
                  <c:v>East Walworth</c:v>
                </c:pt>
                <c:pt idx="11">
                  <c:v>East Walworth</c:v>
                </c:pt>
                <c:pt idx="12">
                  <c:v>Grange</c:v>
                </c:pt>
                <c:pt idx="13">
                  <c:v>Grange</c:v>
                </c:pt>
                <c:pt idx="14">
                  <c:v>Grange</c:v>
                </c:pt>
                <c:pt idx="15">
                  <c:v>Grange</c:v>
                </c:pt>
                <c:pt idx="16">
                  <c:v>South Bermondsey</c:v>
                </c:pt>
                <c:pt idx="17">
                  <c:v>South Bermondsey</c:v>
                </c:pt>
                <c:pt idx="18">
                  <c:v>South Bermondsey</c:v>
                </c:pt>
                <c:pt idx="19">
                  <c:v>South Bermondsey</c:v>
                </c:pt>
                <c:pt idx="20">
                  <c:v>South Bermondsey</c:v>
                </c:pt>
                <c:pt idx="21">
                  <c:v>Livesey</c:v>
                </c:pt>
                <c:pt idx="22">
                  <c:v>Livesey</c:v>
                </c:pt>
                <c:pt idx="23">
                  <c:v>Livesey</c:v>
                </c:pt>
                <c:pt idx="24">
                  <c:v>Livesey</c:v>
                </c:pt>
                <c:pt idx="25">
                  <c:v>Livesey</c:v>
                </c:pt>
                <c:pt idx="26">
                  <c:v>South Bermondsey</c:v>
                </c:pt>
                <c:pt idx="27">
                  <c:v>South Bermondsey</c:v>
                </c:pt>
                <c:pt idx="28">
                  <c:v>Brockley</c:v>
                </c:pt>
                <c:pt idx="29">
                  <c:v>Brockley</c:v>
                </c:pt>
                <c:pt idx="30">
                  <c:v>Brockley</c:v>
                </c:pt>
                <c:pt idx="31">
                  <c:v>New Cross</c:v>
                </c:pt>
                <c:pt idx="32">
                  <c:v>New Cross</c:v>
                </c:pt>
                <c:pt idx="33">
                  <c:v>New Cross</c:v>
                </c:pt>
                <c:pt idx="34">
                  <c:v>New Cross</c:v>
                </c:pt>
                <c:pt idx="35">
                  <c:v>Telegraph Hill</c:v>
                </c:pt>
                <c:pt idx="36">
                  <c:v>Telegraph Hill</c:v>
                </c:pt>
                <c:pt idx="37">
                  <c:v>Telegraph Hill</c:v>
                </c:pt>
                <c:pt idx="38">
                  <c:v>0</c:v>
                </c:pt>
                <c:pt idx="39">
                  <c:v>Blackheath</c:v>
                </c:pt>
                <c:pt idx="40">
                  <c:v>Blackheath</c:v>
                </c:pt>
                <c:pt idx="41">
                  <c:v>Blackheath</c:v>
                </c:pt>
                <c:pt idx="42">
                  <c:v>Ladywell</c:v>
                </c:pt>
                <c:pt idx="43">
                  <c:v>Ladywell</c:v>
                </c:pt>
                <c:pt idx="44">
                  <c:v>Lewisham Central</c:v>
                </c:pt>
              </c:strCache>
            </c:strRef>
          </c:cat>
          <c:val>
            <c:numRef>
              <c:f>'[1]6. Graphs'!$D$6:$D$50</c:f>
              <c:numCache>
                <c:formatCode>General</c:formatCode>
                <c:ptCount val="45"/>
                <c:pt idx="0">
                  <c:v>20855</c:v>
                </c:pt>
                <c:pt idx="1">
                  <c:v>17389</c:v>
                </c:pt>
                <c:pt idx="2">
                  <c:v>7503</c:v>
                </c:pt>
                <c:pt idx="3">
                  <c:v>17725</c:v>
                </c:pt>
                <c:pt idx="4">
                  <c:v>29287</c:v>
                </c:pt>
                <c:pt idx="5">
                  <c:v>11272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4954</c:v>
                </c:pt>
                <c:pt idx="10">
                  <c:v>6954</c:v>
                </c:pt>
                <c:pt idx="11">
                  <c:v>7520</c:v>
                </c:pt>
                <c:pt idx="12">
                  <c:v>8133</c:v>
                </c:pt>
                <c:pt idx="13">
                  <c:v>17776</c:v>
                </c:pt>
                <c:pt idx="14">
                  <c:v>9172</c:v>
                </c:pt>
                <c:pt idx="15">
                  <c:v>6976</c:v>
                </c:pt>
                <c:pt idx="16">
                  <c:v>22910</c:v>
                </c:pt>
                <c:pt idx="17">
                  <c:v>6305</c:v>
                </c:pt>
                <c:pt idx="18">
                  <c:v>10818</c:v>
                </c:pt>
                <c:pt idx="19">
                  <c:v>9307</c:v>
                </c:pt>
                <c:pt idx="20">
                  <c:v>6452</c:v>
                </c:pt>
                <c:pt idx="21">
                  <c:v>6355</c:v>
                </c:pt>
                <c:pt idx="22">
                  <c:v>8669</c:v>
                </c:pt>
                <c:pt idx="23">
                  <c:v>8251</c:v>
                </c:pt>
                <c:pt idx="24">
                  <c:v>9214</c:v>
                </c:pt>
                <c:pt idx="25">
                  <c:v>5412</c:v>
                </c:pt>
                <c:pt idx="26">
                  <c:v>13871</c:v>
                </c:pt>
                <c:pt idx="27">
                  <c:v>15069</c:v>
                </c:pt>
                <c:pt idx="28">
                  <c:v>7257</c:v>
                </c:pt>
                <c:pt idx="29">
                  <c:v>11295</c:v>
                </c:pt>
                <c:pt idx="30">
                  <c:v>17388</c:v>
                </c:pt>
                <c:pt idx="31">
                  <c:v>7413</c:v>
                </c:pt>
                <c:pt idx="32">
                  <c:v>7076</c:v>
                </c:pt>
                <c:pt idx="33">
                  <c:v>21078</c:v>
                </c:pt>
                <c:pt idx="34">
                  <c:v>11453</c:v>
                </c:pt>
                <c:pt idx="35">
                  <c:v>5062</c:v>
                </c:pt>
                <c:pt idx="36">
                  <c:v>8513</c:v>
                </c:pt>
                <c:pt idx="37">
                  <c:v>13751</c:v>
                </c:pt>
                <c:pt idx="38">
                  <c:v>0</c:v>
                </c:pt>
                <c:pt idx="39">
                  <c:v>8151</c:v>
                </c:pt>
                <c:pt idx="40">
                  <c:v>5633</c:v>
                </c:pt>
                <c:pt idx="41">
                  <c:v>15994</c:v>
                </c:pt>
                <c:pt idx="42">
                  <c:v>17801</c:v>
                </c:pt>
                <c:pt idx="43">
                  <c:v>13205</c:v>
                </c:pt>
                <c:pt idx="44">
                  <c:v>14491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A-1045-9802-C86CF0C4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06432"/>
        <c:axId val="151896896"/>
      </c:barChart>
      <c:catAx>
        <c:axId val="15190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6896"/>
        <c:crosses val="autoZero"/>
        <c:auto val="1"/>
        <c:lblAlgn val="ctr"/>
        <c:lblOffset val="100"/>
        <c:noMultiLvlLbl val="0"/>
      </c:catAx>
      <c:valAx>
        <c:axId val="1518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Route 2 Employment</a:t>
            </a:r>
            <a:r>
              <a:rPr lang="en-GB" baseline="0"/>
              <a:t> </a:t>
            </a:r>
            <a:r>
              <a:rPr lang="en-GB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'[1]6. Graphs'!$P$6:$P$45</c:f>
              <c:strCache>
                <c:ptCount val="40"/>
                <c:pt idx="0">
                  <c:v>E01003927</c:v>
                </c:pt>
                <c:pt idx="1">
                  <c:v>E01003930</c:v>
                </c:pt>
                <c:pt idx="2">
                  <c:v>E01003932</c:v>
                </c:pt>
                <c:pt idx="3">
                  <c:v>E01003933</c:v>
                </c:pt>
                <c:pt idx="4">
                  <c:v>E01003937</c:v>
                </c:pt>
                <c:pt idx="5">
                  <c:v>E01003943</c:v>
                </c:pt>
                <c:pt idx="6">
                  <c:v>E01032584</c:v>
                </c:pt>
                <c:pt idx="7">
                  <c:v>E01032719</c:v>
                </c:pt>
                <c:pt idx="8">
                  <c:v>E01032720</c:v>
                </c:pt>
                <c:pt idx="9">
                  <c:v>E01003076</c:v>
                </c:pt>
                <c:pt idx="10">
                  <c:v>E01003911</c:v>
                </c:pt>
                <c:pt idx="11">
                  <c:v>E01003913</c:v>
                </c:pt>
                <c:pt idx="12">
                  <c:v>E01003917</c:v>
                </c:pt>
                <c:pt idx="13">
                  <c:v>E01003918</c:v>
                </c:pt>
                <c:pt idx="14">
                  <c:v>E01003919</c:v>
                </c:pt>
                <c:pt idx="15">
                  <c:v>E01003920</c:v>
                </c:pt>
                <c:pt idx="16">
                  <c:v>E01003921</c:v>
                </c:pt>
                <c:pt idx="17">
                  <c:v>E01003922</c:v>
                </c:pt>
                <c:pt idx="18">
                  <c:v>E01004046</c:v>
                </c:pt>
                <c:pt idx="19">
                  <c:v>E01004050</c:v>
                </c:pt>
                <c:pt idx="20">
                  <c:v>E01004061</c:v>
                </c:pt>
                <c:pt idx="21">
                  <c:v>E01004062</c:v>
                </c:pt>
                <c:pt idx="22">
                  <c:v>E01004063</c:v>
                </c:pt>
                <c:pt idx="23">
                  <c:v>E01004065</c:v>
                </c:pt>
                <c:pt idx="24">
                  <c:v>E01004066</c:v>
                </c:pt>
                <c:pt idx="25">
                  <c:v>E01004067</c:v>
                </c:pt>
                <c:pt idx="26">
                  <c:v>E01004068</c:v>
                </c:pt>
                <c:pt idx="28">
                  <c:v>E01003209</c:v>
                </c:pt>
                <c:pt idx="29">
                  <c:v>E01003212</c:v>
                </c:pt>
                <c:pt idx="30">
                  <c:v>E01003215</c:v>
                </c:pt>
                <c:pt idx="31">
                  <c:v>E01003299</c:v>
                </c:pt>
                <c:pt idx="32">
                  <c:v>E01003300</c:v>
                </c:pt>
                <c:pt idx="33">
                  <c:v>E01003301</c:v>
                </c:pt>
                <c:pt idx="34">
                  <c:v>E01003303</c:v>
                </c:pt>
                <c:pt idx="35">
                  <c:v>E01003338</c:v>
                </c:pt>
                <c:pt idx="36">
                  <c:v>E01003339</c:v>
                </c:pt>
                <c:pt idx="37">
                  <c:v>E01003340</c:v>
                </c:pt>
                <c:pt idx="38">
                  <c:v>E01001638</c:v>
                </c:pt>
                <c:pt idx="39">
                  <c:v>E01003201</c:v>
                </c:pt>
              </c:strCache>
            </c:strRef>
          </c:cat>
          <c:val>
            <c:numRef>
              <c:f>'[1]6. Graphs'!$Q$6:$Q$45</c:f>
              <c:numCache>
                <c:formatCode>General</c:formatCode>
                <c:ptCount val="40"/>
                <c:pt idx="0">
                  <c:v>20855</c:v>
                </c:pt>
                <c:pt idx="1">
                  <c:v>17389</c:v>
                </c:pt>
                <c:pt idx="2">
                  <c:v>7503</c:v>
                </c:pt>
                <c:pt idx="3">
                  <c:v>17725</c:v>
                </c:pt>
                <c:pt idx="4">
                  <c:v>29287</c:v>
                </c:pt>
                <c:pt idx="5">
                  <c:v>11272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12471</c:v>
                </c:pt>
                <c:pt idx="11">
                  <c:v>6730</c:v>
                </c:pt>
                <c:pt idx="12">
                  <c:v>9713</c:v>
                </c:pt>
                <c:pt idx="13">
                  <c:v>10933</c:v>
                </c:pt>
                <c:pt idx="14">
                  <c:v>13167</c:v>
                </c:pt>
                <c:pt idx="15">
                  <c:v>6848</c:v>
                </c:pt>
                <c:pt idx="16">
                  <c:v>6201</c:v>
                </c:pt>
                <c:pt idx="17">
                  <c:v>11598</c:v>
                </c:pt>
                <c:pt idx="18">
                  <c:v>12441</c:v>
                </c:pt>
                <c:pt idx="19">
                  <c:v>24060</c:v>
                </c:pt>
                <c:pt idx="20">
                  <c:v>14073</c:v>
                </c:pt>
                <c:pt idx="21">
                  <c:v>11558</c:v>
                </c:pt>
                <c:pt idx="22">
                  <c:v>7543</c:v>
                </c:pt>
                <c:pt idx="23">
                  <c:v>13644</c:v>
                </c:pt>
                <c:pt idx="24">
                  <c:v>7986</c:v>
                </c:pt>
                <c:pt idx="25">
                  <c:v>10015</c:v>
                </c:pt>
                <c:pt idx="26">
                  <c:v>7622</c:v>
                </c:pt>
                <c:pt idx="28">
                  <c:v>7257</c:v>
                </c:pt>
                <c:pt idx="29">
                  <c:v>11295</c:v>
                </c:pt>
                <c:pt idx="30">
                  <c:v>17388</c:v>
                </c:pt>
                <c:pt idx="31">
                  <c:v>7413</c:v>
                </c:pt>
                <c:pt idx="32">
                  <c:v>7076</c:v>
                </c:pt>
                <c:pt idx="33">
                  <c:v>21078</c:v>
                </c:pt>
                <c:pt idx="34">
                  <c:v>11453</c:v>
                </c:pt>
                <c:pt idx="35">
                  <c:v>5062</c:v>
                </c:pt>
                <c:pt idx="36">
                  <c:v>8513</c:v>
                </c:pt>
                <c:pt idx="37">
                  <c:v>13751</c:v>
                </c:pt>
                <c:pt idx="38">
                  <c:v>0</c:v>
                </c:pt>
                <c:pt idx="39">
                  <c:v>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D-B049-84B3-F7750DEC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50000"/>
        <c:axId val="105313184"/>
      </c:lineChart>
      <c:catAx>
        <c:axId val="1571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13184"/>
        <c:crosses val="autoZero"/>
        <c:auto val="1"/>
        <c:lblAlgn val="ctr"/>
        <c:lblOffset val="100"/>
        <c:noMultiLvlLbl val="0"/>
      </c:catAx>
      <c:valAx>
        <c:axId val="105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'[1]6. Graphs'!$AR$5</c:f>
              <c:strCache>
                <c:ptCount val="1"/>
                <c:pt idx="0">
                  <c:v>Route 1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'[1]6. Graphs'!$AQ$6:$AQ$44</c:f>
              <c:strCache>
                <c:ptCount val="39"/>
                <c:pt idx="0">
                  <c:v>E01003927</c:v>
                </c:pt>
                <c:pt idx="1">
                  <c:v>E01003930</c:v>
                </c:pt>
                <c:pt idx="2">
                  <c:v>E01003932</c:v>
                </c:pt>
                <c:pt idx="3">
                  <c:v>E01003933</c:v>
                </c:pt>
                <c:pt idx="4">
                  <c:v>E01003937</c:v>
                </c:pt>
                <c:pt idx="5">
                  <c:v>E01003943</c:v>
                </c:pt>
                <c:pt idx="6">
                  <c:v>E01032584</c:v>
                </c:pt>
                <c:pt idx="7">
                  <c:v>E01032719</c:v>
                </c:pt>
                <c:pt idx="8">
                  <c:v>E01032720</c:v>
                </c:pt>
                <c:pt idx="9">
                  <c:v>E01003076</c:v>
                </c:pt>
                <c:pt idx="10">
                  <c:v>E01003911</c:v>
                </c:pt>
                <c:pt idx="11">
                  <c:v>E01003913</c:v>
                </c:pt>
                <c:pt idx="12">
                  <c:v>E01003917</c:v>
                </c:pt>
                <c:pt idx="13">
                  <c:v>E01003918</c:v>
                </c:pt>
                <c:pt idx="14">
                  <c:v>E01003919</c:v>
                </c:pt>
                <c:pt idx="15">
                  <c:v>E01003920</c:v>
                </c:pt>
                <c:pt idx="16">
                  <c:v>E01003921</c:v>
                </c:pt>
                <c:pt idx="17">
                  <c:v>E01003922</c:v>
                </c:pt>
                <c:pt idx="18">
                  <c:v>E01004046</c:v>
                </c:pt>
                <c:pt idx="19">
                  <c:v>E01004050</c:v>
                </c:pt>
                <c:pt idx="20">
                  <c:v>E01004061</c:v>
                </c:pt>
                <c:pt idx="21">
                  <c:v>E01004062</c:v>
                </c:pt>
                <c:pt idx="22">
                  <c:v>E01004063</c:v>
                </c:pt>
                <c:pt idx="23">
                  <c:v>E01004065</c:v>
                </c:pt>
                <c:pt idx="24">
                  <c:v>E01004066</c:v>
                </c:pt>
                <c:pt idx="25">
                  <c:v>E01004067</c:v>
                </c:pt>
                <c:pt idx="26">
                  <c:v>E01004068</c:v>
                </c:pt>
                <c:pt idx="27">
                  <c:v>E01003209</c:v>
                </c:pt>
                <c:pt idx="28">
                  <c:v>E01003212</c:v>
                </c:pt>
                <c:pt idx="29">
                  <c:v>E01003215</c:v>
                </c:pt>
                <c:pt idx="30">
                  <c:v>E01003299</c:v>
                </c:pt>
                <c:pt idx="31">
                  <c:v>E01003300</c:v>
                </c:pt>
                <c:pt idx="32">
                  <c:v>E01003301</c:v>
                </c:pt>
                <c:pt idx="33">
                  <c:v>E01003303</c:v>
                </c:pt>
                <c:pt idx="34">
                  <c:v>E01003338</c:v>
                </c:pt>
                <c:pt idx="35">
                  <c:v>E01003339</c:v>
                </c:pt>
                <c:pt idx="36">
                  <c:v>E01003340</c:v>
                </c:pt>
                <c:pt idx="37">
                  <c:v>E01001638</c:v>
                </c:pt>
                <c:pt idx="38">
                  <c:v>E01003201</c:v>
                </c:pt>
              </c:strCache>
            </c:strRef>
          </c:cat>
          <c:val>
            <c:numRef>
              <c:f>'[1]6. Graphs'!$AR$6:$AR$44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AD49-80D5-FAB8C11FD1E0}"/>
            </c:ext>
          </c:extLst>
        </c:ser>
        <c:ser>
          <c:idx val="1"/>
          <c:order val="1"/>
          <c:tx>
            <c:strRef>
              <c:f>'[1]6. Graphs'!$AS$5</c:f>
              <c:strCache>
                <c:ptCount val="1"/>
                <c:pt idx="0">
                  <c:v>Route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'[1]6. Graphs'!$AQ$6:$AQ$44</c:f>
              <c:strCache>
                <c:ptCount val="39"/>
                <c:pt idx="0">
                  <c:v>E01003927</c:v>
                </c:pt>
                <c:pt idx="1">
                  <c:v>E01003930</c:v>
                </c:pt>
                <c:pt idx="2">
                  <c:v>E01003932</c:v>
                </c:pt>
                <c:pt idx="3">
                  <c:v>E01003933</c:v>
                </c:pt>
                <c:pt idx="4">
                  <c:v>E01003937</c:v>
                </c:pt>
                <c:pt idx="5">
                  <c:v>E01003943</c:v>
                </c:pt>
                <c:pt idx="6">
                  <c:v>E01032584</c:v>
                </c:pt>
                <c:pt idx="7">
                  <c:v>E01032719</c:v>
                </c:pt>
                <c:pt idx="8">
                  <c:v>E01032720</c:v>
                </c:pt>
                <c:pt idx="9">
                  <c:v>E01003076</c:v>
                </c:pt>
                <c:pt idx="10">
                  <c:v>E01003911</c:v>
                </c:pt>
                <c:pt idx="11">
                  <c:v>E01003913</c:v>
                </c:pt>
                <c:pt idx="12">
                  <c:v>E01003917</c:v>
                </c:pt>
                <c:pt idx="13">
                  <c:v>E01003918</c:v>
                </c:pt>
                <c:pt idx="14">
                  <c:v>E01003919</c:v>
                </c:pt>
                <c:pt idx="15">
                  <c:v>E01003920</c:v>
                </c:pt>
                <c:pt idx="16">
                  <c:v>E01003921</c:v>
                </c:pt>
                <c:pt idx="17">
                  <c:v>E01003922</c:v>
                </c:pt>
                <c:pt idx="18">
                  <c:v>E01004046</c:v>
                </c:pt>
                <c:pt idx="19">
                  <c:v>E01004050</c:v>
                </c:pt>
                <c:pt idx="20">
                  <c:v>E01004061</c:v>
                </c:pt>
                <c:pt idx="21">
                  <c:v>E01004062</c:v>
                </c:pt>
                <c:pt idx="22">
                  <c:v>E01004063</c:v>
                </c:pt>
                <c:pt idx="23">
                  <c:v>E01004065</c:v>
                </c:pt>
                <c:pt idx="24">
                  <c:v>E01004066</c:v>
                </c:pt>
                <c:pt idx="25">
                  <c:v>E01004067</c:v>
                </c:pt>
                <c:pt idx="26">
                  <c:v>E01004068</c:v>
                </c:pt>
                <c:pt idx="27">
                  <c:v>E01003209</c:v>
                </c:pt>
                <c:pt idx="28">
                  <c:v>E01003212</c:v>
                </c:pt>
                <c:pt idx="29">
                  <c:v>E01003215</c:v>
                </c:pt>
                <c:pt idx="30">
                  <c:v>E01003299</c:v>
                </c:pt>
                <c:pt idx="31">
                  <c:v>E01003300</c:v>
                </c:pt>
                <c:pt idx="32">
                  <c:v>E01003301</c:v>
                </c:pt>
                <c:pt idx="33">
                  <c:v>E01003303</c:v>
                </c:pt>
                <c:pt idx="34">
                  <c:v>E01003338</c:v>
                </c:pt>
                <c:pt idx="35">
                  <c:v>E01003339</c:v>
                </c:pt>
                <c:pt idx="36">
                  <c:v>E01003340</c:v>
                </c:pt>
                <c:pt idx="37">
                  <c:v>E01001638</c:v>
                </c:pt>
                <c:pt idx="38">
                  <c:v>E01003201</c:v>
                </c:pt>
              </c:strCache>
            </c:strRef>
          </c:cat>
          <c:val>
            <c:numRef>
              <c:f>'[1]6. Graphs'!$AS$6:$AS$44</c:f>
              <c:numCache>
                <c:formatCode>General</c:formatCode>
                <c:ptCount val="39"/>
                <c:pt idx="0">
                  <c:v>1.981117139177978</c:v>
                </c:pt>
                <c:pt idx="1">
                  <c:v>1.6518650651242321</c:v>
                </c:pt>
                <c:pt idx="2">
                  <c:v>0.71274619492938718</c:v>
                </c:pt>
                <c:pt idx="3">
                  <c:v>1.6837833273521776</c:v>
                </c:pt>
                <c:pt idx="4">
                  <c:v>2.7821135293745121</c:v>
                </c:pt>
                <c:pt idx="5">
                  <c:v>1.0707817018851196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1.1846805007282937</c:v>
                </c:pt>
                <c:pt idx="11">
                  <c:v>0.639315192839501</c:v>
                </c:pt>
                <c:pt idx="12">
                  <c:v>0.9226847649405755</c:v>
                </c:pt>
                <c:pt idx="13">
                  <c:v>1.0385784551729962</c:v>
                </c:pt>
                <c:pt idx="14">
                  <c:v>1.2507969010576092</c:v>
                </c:pt>
                <c:pt idx="15">
                  <c:v>0.6505245825505056</c:v>
                </c:pt>
                <c:pt idx="16">
                  <c:v>0.58906292879609889</c:v>
                </c:pt>
                <c:pt idx="17">
                  <c:v>1.1017500158324713</c:v>
                </c:pt>
                <c:pt idx="18">
                  <c:v>1.1818306558865128</c:v>
                </c:pt>
                <c:pt idx="19">
                  <c:v>2.2855755631082308</c:v>
                </c:pt>
                <c:pt idx="20">
                  <c:v>1.3368622152793903</c:v>
                </c:pt>
                <c:pt idx="21">
                  <c:v>1.097950222710097</c:v>
                </c:pt>
                <c:pt idx="22">
                  <c:v>0.71654598805176162</c:v>
                </c:pt>
                <c:pt idx="23">
                  <c:v>1.2961094340419244</c:v>
                </c:pt>
                <c:pt idx="24">
                  <c:v>0.7586286968820587</c:v>
                </c:pt>
                <c:pt idx="25">
                  <c:v>0.95137320301450257</c:v>
                </c:pt>
                <c:pt idx="26">
                  <c:v>0.72405057946845119</c:v>
                </c:pt>
                <c:pt idx="27">
                  <c:v>0.68937746722678428</c:v>
                </c:pt>
                <c:pt idx="28">
                  <c:v>1.0729665829304849</c:v>
                </c:pt>
                <c:pt idx="29">
                  <c:v>1.6517700702961728</c:v>
                </c:pt>
                <c:pt idx="30">
                  <c:v>0.70419666040404472</c:v>
                </c:pt>
                <c:pt idx="31">
                  <c:v>0.67218340334803994</c:v>
                </c:pt>
                <c:pt idx="32">
                  <c:v>2.0023009858352157</c:v>
                </c:pt>
                <c:pt idx="33">
                  <c:v>1.087975765763864</c:v>
                </c:pt>
                <c:pt idx="34">
                  <c:v>0.48086381963648644</c:v>
                </c:pt>
                <c:pt idx="35">
                  <c:v>0.80869097126934197</c:v>
                </c:pt>
                <c:pt idx="36">
                  <c:v>1.306273880644276</c:v>
                </c:pt>
                <c:pt idx="37">
                  <c:v>0</c:v>
                </c:pt>
                <c:pt idx="38">
                  <c:v>0.7743028435118533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AD49-80D5-FAB8C11F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68304"/>
        <c:axId val="448994624"/>
      </c:lineChart>
      <c:catAx>
        <c:axId val="4465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94624"/>
        <c:crosses val="autoZero"/>
        <c:auto val="1"/>
        <c:lblAlgn val="ctr"/>
        <c:lblOffset val="100"/>
        <c:noMultiLvlLbl val="0"/>
      </c:catAx>
      <c:valAx>
        <c:axId val="4489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'[1]6. Graphs'!$AF$5</c:f>
              <c:strCache>
                <c:ptCount val="1"/>
                <c:pt idx="0">
                  <c:v>LSOA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'[1]6. Graphs'!$AF$12:$AF$30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8-4346-816D-D57AE0E6BC80}"/>
            </c:ext>
          </c:extLst>
        </c:ser>
        <c:ser>
          <c:idx val="1"/>
          <c:order val="1"/>
          <c:tx>
            <c:strRef>
              <c:f>'[1]6. Graphs'!$AG$5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'[1]6. Graphs'!$AG$12:$AG$30</c:f>
              <c:numCache>
                <c:formatCode>General</c:formatCode>
                <c:ptCount val="19"/>
                <c:pt idx="0">
                  <c:v>4954</c:v>
                </c:pt>
                <c:pt idx="1">
                  <c:v>6954</c:v>
                </c:pt>
                <c:pt idx="2">
                  <c:v>7520</c:v>
                </c:pt>
                <c:pt idx="3">
                  <c:v>8133</c:v>
                </c:pt>
                <c:pt idx="4">
                  <c:v>17776</c:v>
                </c:pt>
                <c:pt idx="5">
                  <c:v>9172</c:v>
                </c:pt>
                <c:pt idx="6">
                  <c:v>6976</c:v>
                </c:pt>
                <c:pt idx="7">
                  <c:v>22910</c:v>
                </c:pt>
                <c:pt idx="8">
                  <c:v>6305</c:v>
                </c:pt>
                <c:pt idx="9">
                  <c:v>10818</c:v>
                </c:pt>
                <c:pt idx="10">
                  <c:v>9307</c:v>
                </c:pt>
                <c:pt idx="11">
                  <c:v>6452</c:v>
                </c:pt>
                <c:pt idx="12">
                  <c:v>6355</c:v>
                </c:pt>
                <c:pt idx="13">
                  <c:v>8669</c:v>
                </c:pt>
                <c:pt idx="14">
                  <c:v>8251</c:v>
                </c:pt>
                <c:pt idx="15">
                  <c:v>9214</c:v>
                </c:pt>
                <c:pt idx="16">
                  <c:v>5412</c:v>
                </c:pt>
                <c:pt idx="17">
                  <c:v>13871</c:v>
                </c:pt>
                <c:pt idx="18">
                  <c:v>15069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8-4346-816D-D57AE0E6BC80}"/>
            </c:ext>
          </c:extLst>
        </c:ser>
        <c:ser>
          <c:idx val="2"/>
          <c:order val="2"/>
          <c:tx>
            <c:strRef>
              <c:f>'[1]6. Graphs'!$AH$5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'[1]6. Graphs'!$AH$12:$AH$30</c:f>
              <c:numCache>
                <c:formatCode>General</c:formatCode>
                <c:ptCount val="19"/>
                <c:pt idx="0">
                  <c:v>0</c:v>
                </c:pt>
                <c:pt idx="1">
                  <c:v>12471</c:v>
                </c:pt>
                <c:pt idx="2">
                  <c:v>6730</c:v>
                </c:pt>
                <c:pt idx="3">
                  <c:v>9713</c:v>
                </c:pt>
                <c:pt idx="4">
                  <c:v>10933</c:v>
                </c:pt>
                <c:pt idx="5">
                  <c:v>13167</c:v>
                </c:pt>
                <c:pt idx="6">
                  <c:v>6848</c:v>
                </c:pt>
                <c:pt idx="7">
                  <c:v>6201</c:v>
                </c:pt>
                <c:pt idx="8">
                  <c:v>11598</c:v>
                </c:pt>
                <c:pt idx="9">
                  <c:v>12441</c:v>
                </c:pt>
                <c:pt idx="10">
                  <c:v>24060</c:v>
                </c:pt>
                <c:pt idx="11">
                  <c:v>14073</c:v>
                </c:pt>
                <c:pt idx="12">
                  <c:v>11558</c:v>
                </c:pt>
                <c:pt idx="13">
                  <c:v>7543</c:v>
                </c:pt>
                <c:pt idx="14">
                  <c:v>13644</c:v>
                </c:pt>
                <c:pt idx="15">
                  <c:v>7986</c:v>
                </c:pt>
                <c:pt idx="16">
                  <c:v>10015</c:v>
                </c:pt>
                <c:pt idx="17">
                  <c:v>7622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18-4346-816D-D57AE0E6B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39472"/>
        <c:axId val="402341104"/>
      </c:barChart>
      <c:catAx>
        <c:axId val="40233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1104"/>
        <c:crosses val="autoZero"/>
        <c:auto val="1"/>
        <c:lblAlgn val="ctr"/>
        <c:lblOffset val="100"/>
        <c:noMultiLvlLbl val="0"/>
      </c:catAx>
      <c:valAx>
        <c:axId val="4023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Route 1 Employment IMD Z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'[1]6. Graphs'!$E$60:$E$100</c:f>
              <c:numCache>
                <c:formatCode>General</c:formatCode>
                <c:ptCount val="41"/>
                <c:pt idx="0">
                  <c:v>1.6337969637293344</c:v>
                </c:pt>
                <c:pt idx="1">
                  <c:v>1.0249720117102419</c:v>
                </c:pt>
                <c:pt idx="2">
                  <c:v>-0.71156678680699614</c:v>
                </c:pt>
                <c:pt idx="3">
                  <c:v>1.0839925494708926</c:v>
                </c:pt>
                <c:pt idx="4">
                  <c:v>3.1149314113418525</c:v>
                </c:pt>
                <c:pt idx="5">
                  <c:v>-4.9517956985888505E-2</c:v>
                </c:pt>
                <c:pt idx="6">
                  <c:v>-2.0295164737658107</c:v>
                </c:pt>
                <c:pt idx="7">
                  <c:v>-2.0295164737658107</c:v>
                </c:pt>
                <c:pt idx="8">
                  <c:v>-2.0295164737658107</c:v>
                </c:pt>
                <c:pt idx="9">
                  <c:v>-1.1593148545209797</c:v>
                </c:pt>
                <c:pt idx="10">
                  <c:v>-0.80800212975520214</c:v>
                </c:pt>
                <c:pt idx="11">
                  <c:v>-0.70858062864648708</c:v>
                </c:pt>
                <c:pt idx="12">
                  <c:v>-0.60090327850577629</c:v>
                </c:pt>
                <c:pt idx="13">
                  <c:v>1.0929510239524198</c:v>
                </c:pt>
                <c:pt idx="14">
                  <c:v>-0.41839631798995486</c:v>
                </c:pt>
                <c:pt idx="15">
                  <c:v>-0.80413768978277855</c:v>
                </c:pt>
                <c:pt idx="16">
                  <c:v>1.9947707884261707</c:v>
                </c:pt>
                <c:pt idx="17">
                  <c:v>-0.9220031089416969</c:v>
                </c:pt>
                <c:pt idx="18">
                  <c:v>-0.12926594550772</c:v>
                </c:pt>
                <c:pt idx="19">
                  <c:v>-0.39468270906826491</c:v>
                </c:pt>
                <c:pt idx="20">
                  <c:v>-0.8961816236714123</c:v>
                </c:pt>
                <c:pt idx="21">
                  <c:v>-0.91322029082255252</c:v>
                </c:pt>
                <c:pt idx="22">
                  <c:v>-0.50675146826854789</c:v>
                </c:pt>
                <c:pt idx="23">
                  <c:v>-0.58017582774459542</c:v>
                </c:pt>
                <c:pt idx="24">
                  <c:v>-0.41101875076987354</c:v>
                </c:pt>
                <c:pt idx="25">
                  <c:v>-1.0788642405496165</c:v>
                </c:pt>
                <c:pt idx="26">
                  <c:v>0.40701292884723933</c:v>
                </c:pt>
                <c:pt idx="27">
                  <c:v>0.61744925098194003</c:v>
                </c:pt>
                <c:pt idx="28">
                  <c:v>-0.75477825195318682</c:v>
                </c:pt>
                <c:pt idx="29">
                  <c:v>-4.5477860651082065E-2</c:v>
                </c:pt>
                <c:pt idx="30">
                  <c:v>1.0247963553478592</c:v>
                </c:pt>
                <c:pt idx="31">
                  <c:v>-0.72737585942145622</c:v>
                </c:pt>
                <c:pt idx="32">
                  <c:v>-0.78657205354448967</c:v>
                </c:pt>
                <c:pt idx="33">
                  <c:v>1.6729683325407185</c:v>
                </c:pt>
                <c:pt idx="34">
                  <c:v>-1.7724155394585644E-2</c:v>
                </c:pt>
                <c:pt idx="35">
                  <c:v>-1.1403439673836275</c:v>
                </c:pt>
                <c:pt idx="36">
                  <c:v>-0.5341538608002786</c:v>
                </c:pt>
                <c:pt idx="37">
                  <c:v>0.38593416536129271</c:v>
                </c:pt>
                <c:pt idx="38">
                  <c:v>-2.0295164737658107</c:v>
                </c:pt>
                <c:pt idx="39">
                  <c:v>-0.5977414639828843</c:v>
                </c:pt>
                <c:pt idx="40">
                  <c:v>-1.0400441844629982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3-8644-9AA1-94D0DD32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550320"/>
        <c:axId val="537404704"/>
      </c:barChart>
      <c:catAx>
        <c:axId val="52655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04704"/>
        <c:crossesAt val="-1.5"/>
        <c:auto val="1"/>
        <c:lblAlgn val="ctr"/>
        <c:lblOffset val="100"/>
        <c:noMultiLvlLbl val="0"/>
      </c:catAx>
      <c:valAx>
        <c:axId val="5374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Route 1 Employment IMD Z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'[1]6. Graphs'!$AL$69</c:f>
              <c:strCache>
                <c:ptCount val="1"/>
                <c:pt idx="0">
                  <c:v>Z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'[1]6. Graphs'!$AK$70:$AK$86</c:f>
              <c:strCache>
                <c:ptCount val="17"/>
                <c:pt idx="0">
                  <c:v>E01003961</c:v>
                </c:pt>
                <c:pt idx="1">
                  <c:v>E01003964</c:v>
                </c:pt>
                <c:pt idx="2">
                  <c:v>E01003966</c:v>
                </c:pt>
                <c:pt idx="3">
                  <c:v>E01003977</c:v>
                </c:pt>
                <c:pt idx="4">
                  <c:v>E01003978</c:v>
                </c:pt>
                <c:pt idx="5">
                  <c:v>E01003979</c:v>
                </c:pt>
                <c:pt idx="6">
                  <c:v>E01003980</c:v>
                </c:pt>
                <c:pt idx="7">
                  <c:v>E01004039</c:v>
                </c:pt>
                <c:pt idx="8">
                  <c:v>E01004040</c:v>
                </c:pt>
                <c:pt idx="9">
                  <c:v>E01004041</c:v>
                </c:pt>
                <c:pt idx="10">
                  <c:v>E01004043</c:v>
                </c:pt>
                <c:pt idx="11">
                  <c:v>E01004044</c:v>
                </c:pt>
                <c:pt idx="12">
                  <c:v>E01003983</c:v>
                </c:pt>
                <c:pt idx="13">
                  <c:v>E01003987</c:v>
                </c:pt>
                <c:pt idx="14">
                  <c:v>E01003988</c:v>
                </c:pt>
                <c:pt idx="15">
                  <c:v>E01003989</c:v>
                </c:pt>
                <c:pt idx="16">
                  <c:v>E01003990</c:v>
                </c:pt>
              </c:strCache>
            </c:strRef>
          </c:xVal>
          <c:yVal>
            <c:numRef>
              <c:f>'[1]6. Graphs'!$AL$70:$AL$86</c:f>
              <c:numCache>
                <c:formatCode>General</c:formatCode>
                <c:ptCount val="17"/>
                <c:pt idx="0">
                  <c:v>0.16109402151119509</c:v>
                </c:pt>
                <c:pt idx="1">
                  <c:v>-0.84734915492896923</c:v>
                </c:pt>
                <c:pt idx="2">
                  <c:v>-0.32336622594081205</c:v>
                </c:pt>
                <c:pt idx="3">
                  <c:v>-0.10906546383368779</c:v>
                </c:pt>
                <c:pt idx="4">
                  <c:v>0.28335084972968566</c:v>
                </c:pt>
                <c:pt idx="5">
                  <c:v>-0.82662170416778835</c:v>
                </c:pt>
                <c:pt idx="6">
                  <c:v>-0.94027137062951738</c:v>
                </c:pt>
                <c:pt idx="7">
                  <c:v>7.7460171509332251E-3</c:v>
                </c:pt>
                <c:pt idx="8">
                  <c:v>0.15582433063970844</c:v>
                </c:pt>
                <c:pt idx="9">
                  <c:v>2.1967756051664926</c:v>
                </c:pt>
                <c:pt idx="10">
                  <c:v>0.44249551404858289</c:v>
                </c:pt>
                <c:pt idx="11">
                  <c:v>7.1976265561767493E-4</c:v>
                </c:pt>
                <c:pt idx="12">
                  <c:v>-0.70454053231168068</c:v>
                </c:pt>
                <c:pt idx="13">
                  <c:v>0.36713893458632357</c:v>
                </c:pt>
                <c:pt idx="14">
                  <c:v>-0.6267247637760609</c:v>
                </c:pt>
                <c:pt idx="15">
                  <c:v>-0.27031800450117965</c:v>
                </c:pt>
                <c:pt idx="16">
                  <c:v>-0.69066367968343245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59-9D4C-9981-DB946106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18688"/>
        <c:axId val="537020320"/>
      </c:scatterChart>
      <c:valAx>
        <c:axId val="5370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20320"/>
        <c:crosses val="autoZero"/>
        <c:crossBetween val="midCat"/>
      </c:valAx>
      <c:valAx>
        <c:axId val="5370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1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'[1]6. Graphs'!$AK$70:$AK$86</c:f>
              <c:strCache>
                <c:ptCount val="17"/>
                <c:pt idx="0">
                  <c:v>E01003961</c:v>
                </c:pt>
                <c:pt idx="1">
                  <c:v>E01003964</c:v>
                </c:pt>
                <c:pt idx="2">
                  <c:v>E01003966</c:v>
                </c:pt>
                <c:pt idx="3">
                  <c:v>E01003977</c:v>
                </c:pt>
                <c:pt idx="4">
                  <c:v>E01003978</c:v>
                </c:pt>
                <c:pt idx="5">
                  <c:v>E01003979</c:v>
                </c:pt>
                <c:pt idx="6">
                  <c:v>E01003980</c:v>
                </c:pt>
                <c:pt idx="7">
                  <c:v>E01004039</c:v>
                </c:pt>
                <c:pt idx="8">
                  <c:v>E01004040</c:v>
                </c:pt>
                <c:pt idx="9">
                  <c:v>E01004041</c:v>
                </c:pt>
                <c:pt idx="10">
                  <c:v>E01004043</c:v>
                </c:pt>
                <c:pt idx="11">
                  <c:v>E01004044</c:v>
                </c:pt>
                <c:pt idx="12">
                  <c:v>E01003983</c:v>
                </c:pt>
                <c:pt idx="13">
                  <c:v>E01003987</c:v>
                </c:pt>
                <c:pt idx="14">
                  <c:v>E01003988</c:v>
                </c:pt>
                <c:pt idx="15">
                  <c:v>E01003989</c:v>
                </c:pt>
                <c:pt idx="16">
                  <c:v>E01003990</c:v>
                </c:pt>
              </c:strCache>
            </c:strRef>
          </c:xVal>
          <c:yVal>
            <c:numRef>
              <c:f>'[1]6. Graphs'!$AM$70:$AM$86</c:f>
              <c:numCache>
                <c:formatCode>General</c:formatCode>
                <c:ptCount val="17"/>
                <c:pt idx="0">
                  <c:v>-0.52929061089802887</c:v>
                </c:pt>
                <c:pt idx="1">
                  <c:v>2.784050876929129</c:v>
                </c:pt>
                <c:pt idx="2">
                  <c:v>1.0624522602789961</c:v>
                </c:pt>
                <c:pt idx="3">
                  <c:v>0.35834555149147962</c:v>
                </c:pt>
                <c:pt idx="4">
                  <c:v>-0.93097771689484166</c:v>
                </c:pt>
                <c:pt idx="5">
                  <c:v>2.715948752636566</c:v>
                </c:pt>
                <c:pt idx="6">
                  <c:v>3.0893561629525683</c:v>
                </c:pt>
                <c:pt idx="7">
                  <c:v>-2.5450318462371599E-2</c:v>
                </c:pt>
                <c:pt idx="8">
                  <c:v>-0.51197651150161461</c:v>
                </c:pt>
                <c:pt idx="9">
                  <c:v>-7.2177272077328887</c:v>
                </c:pt>
                <c:pt idx="10">
                  <c:v>-1.4538635186665547</c:v>
                </c:pt>
                <c:pt idx="11">
                  <c:v>-2.3648526004858101E-3</c:v>
                </c:pt>
                <c:pt idx="12">
                  <c:v>2.3148387832863002</c:v>
                </c:pt>
                <c:pt idx="13">
                  <c:v>-1.2062718972978295</c:v>
                </c:pt>
                <c:pt idx="14">
                  <c:v>2.059167248865915</c:v>
                </c:pt>
                <c:pt idx="15">
                  <c:v>0.88815699302175843</c:v>
                </c:pt>
                <c:pt idx="16">
                  <c:v>2.2692449882090759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1-EB4A-AD0F-B444CEAEB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6224"/>
        <c:axId val="497197136"/>
      </c:scatterChart>
      <c:valAx>
        <c:axId val="5203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97136"/>
        <c:crosses val="autoZero"/>
        <c:crossBetween val="midCat"/>
      </c:valAx>
      <c:valAx>
        <c:axId val="4971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4</xdr:row>
      <xdr:rowOff>165100</xdr:rowOff>
    </xdr:from>
    <xdr:to>
      <xdr:col>11</xdr:col>
      <xdr:colOff>12700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9C8F5-4D06-2C46-BF6C-101FE0973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282223</xdr:colOff>
      <xdr:row>4</xdr:row>
      <xdr:rowOff>95957</xdr:rowOff>
    </xdr:from>
    <xdr:to>
      <xdr:col>23</xdr:col>
      <xdr:colOff>705556</xdr:colOff>
      <xdr:row>18</xdr:row>
      <xdr:rowOff>73379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4C2551-33C4-FB4D-9E2B-EC116261C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359832</xdr:colOff>
      <xdr:row>4</xdr:row>
      <xdr:rowOff>98306</xdr:rowOff>
    </xdr:from>
    <xdr:to>
      <xdr:col>51</xdr:col>
      <xdr:colOff>764350</xdr:colOff>
      <xdr:row>18</xdr:row>
      <xdr:rowOff>94073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D8FC7-34FC-3A46-81BA-B4C506503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317500</xdr:colOff>
      <xdr:row>2</xdr:row>
      <xdr:rowOff>174170</xdr:rowOff>
    </xdr:from>
    <xdr:to>
      <xdr:col>50</xdr:col>
      <xdr:colOff>208643</xdr:colOff>
      <xdr:row>30</xdr:row>
      <xdr:rowOff>143327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B07F52-8082-A14B-A90C-497D81F1D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163285</xdr:colOff>
      <xdr:row>78</xdr:row>
      <xdr:rowOff>16329</xdr:rowOff>
    </xdr:from>
    <xdr:to>
      <xdr:col>11</xdr:col>
      <xdr:colOff>36285</xdr:colOff>
      <xdr:row>91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1F2897-9C8A-4243-8840-84C893BA8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584200</xdr:colOff>
      <xdr:row>107</xdr:row>
      <xdr:rowOff>25400</xdr:rowOff>
    </xdr:from>
    <xdr:to>
      <xdr:col>33</xdr:col>
      <xdr:colOff>723900</xdr:colOff>
      <xdr:row>130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73EE9A-7084-6945-880C-53CE65A40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400050</xdr:colOff>
      <xdr:row>65</xdr:row>
      <xdr:rowOff>88900</xdr:rowOff>
    </xdr:from>
    <xdr:to>
      <xdr:col>45</xdr:col>
      <xdr:colOff>19050</xdr:colOff>
      <xdr:row>78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7682B1-7981-7540-8316-0CC94A8B6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sondalrymple/Desktop/CASA2019_Assignment/ReadMe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R1 Station "/>
      <sheetName val="2. R2 Station"/>
      <sheetName val="3. Employment IMD Scores "/>
      <sheetName val="4. R1 Buffer Data"/>
      <sheetName val="5. R2 Buffer Data"/>
      <sheetName val="6. Graphs"/>
      <sheetName val="7. TAS for Wards"/>
      <sheetName val="8 TAS R1 &amp; R2"/>
      <sheetName val="9. Emp @ ward level"/>
      <sheetName val="10 R2 Emp &amp; TAS indexed"/>
      <sheetName val="Sheet1"/>
    </sheetNames>
    <sheetDataSet>
      <sheetData sheetId="0"/>
      <sheetData sheetId="1"/>
      <sheetData sheetId="2"/>
      <sheetData sheetId="3"/>
      <sheetData sheetId="4"/>
      <sheetData sheetId="5">
        <row r="5">
          <cell r="AF5" t="str">
            <v>LSOA</v>
          </cell>
          <cell r="AG5" t="str">
            <v>R1</v>
          </cell>
          <cell r="AH5" t="str">
            <v>R2</v>
          </cell>
          <cell r="AR5" t="str">
            <v>Route 1 Index</v>
          </cell>
          <cell r="AS5" t="str">
            <v>Route 2</v>
          </cell>
        </row>
        <row r="6">
          <cell r="C6" t="str">
            <v>Cathedrals</v>
          </cell>
          <cell r="D6">
            <v>20855</v>
          </cell>
          <cell r="P6" t="str">
            <v>E01003927</v>
          </cell>
          <cell r="Q6">
            <v>20855</v>
          </cell>
          <cell r="AQ6" t="str">
            <v>E01003927</v>
          </cell>
          <cell r="AR6">
            <v>1</v>
          </cell>
          <cell r="AS6">
            <v>1.981117139177978</v>
          </cell>
        </row>
        <row r="7">
          <cell r="C7" t="str">
            <v>Cathedrals</v>
          </cell>
          <cell r="D7">
            <v>17389</v>
          </cell>
          <cell r="P7" t="str">
            <v>E01003930</v>
          </cell>
          <cell r="Q7">
            <v>17389</v>
          </cell>
          <cell r="AQ7" t="str">
            <v>E01003930</v>
          </cell>
          <cell r="AR7">
            <v>1</v>
          </cell>
          <cell r="AS7">
            <v>1.6518650651242321</v>
          </cell>
        </row>
        <row r="8">
          <cell r="C8" t="str">
            <v>Cathedrals</v>
          </cell>
          <cell r="D8">
            <v>7503</v>
          </cell>
          <cell r="P8" t="str">
            <v>E01003932</v>
          </cell>
          <cell r="Q8">
            <v>7503</v>
          </cell>
          <cell r="AQ8" t="str">
            <v>E01003932</v>
          </cell>
          <cell r="AR8">
            <v>1</v>
          </cell>
          <cell r="AS8">
            <v>0.71274619492938718</v>
          </cell>
        </row>
        <row r="9">
          <cell r="C9" t="str">
            <v>Cathedrals</v>
          </cell>
          <cell r="D9">
            <v>17725</v>
          </cell>
          <cell r="P9" t="str">
            <v>E01003933</v>
          </cell>
          <cell r="Q9">
            <v>17725</v>
          </cell>
          <cell r="AQ9" t="str">
            <v>E01003933</v>
          </cell>
          <cell r="AR9">
            <v>1</v>
          </cell>
          <cell r="AS9">
            <v>1.6837833273521776</v>
          </cell>
        </row>
        <row r="10">
          <cell r="C10" t="str">
            <v>Chaucer</v>
          </cell>
          <cell r="D10">
            <v>29287</v>
          </cell>
          <cell r="P10" t="str">
            <v>E01003937</v>
          </cell>
          <cell r="Q10">
            <v>29287</v>
          </cell>
          <cell r="AQ10" t="str">
            <v>E01003937</v>
          </cell>
          <cell r="AR10">
            <v>1</v>
          </cell>
          <cell r="AS10">
            <v>2.7821135293745121</v>
          </cell>
        </row>
        <row r="11">
          <cell r="C11" t="str">
            <v>Chaucer</v>
          </cell>
          <cell r="D11">
            <v>11272</v>
          </cell>
          <cell r="P11" t="str">
            <v>E01003943</v>
          </cell>
          <cell r="Q11">
            <v>11272</v>
          </cell>
          <cell r="AQ11" t="str">
            <v>E01003943</v>
          </cell>
          <cell r="AR11">
            <v>1</v>
          </cell>
          <cell r="AS11">
            <v>1.0707817018851196</v>
          </cell>
        </row>
        <row r="12">
          <cell r="C12">
            <v>0</v>
          </cell>
          <cell r="D12">
            <v>0</v>
          </cell>
          <cell r="P12" t="str">
            <v>E01032584</v>
          </cell>
          <cell r="Q12">
            <v>0</v>
          </cell>
          <cell r="AF12" t="str">
            <v>Southwark</v>
          </cell>
          <cell r="AG12">
            <v>4954</v>
          </cell>
          <cell r="AH12">
            <v>0</v>
          </cell>
          <cell r="AQ12" t="str">
            <v>E01032584</v>
          </cell>
          <cell r="AR12">
            <v>1</v>
          </cell>
          <cell r="AS12">
            <v>0</v>
          </cell>
        </row>
        <row r="13">
          <cell r="C13">
            <v>0</v>
          </cell>
          <cell r="D13">
            <v>0</v>
          </cell>
          <cell r="P13" t="str">
            <v>E01032719</v>
          </cell>
          <cell r="Q13">
            <v>0</v>
          </cell>
          <cell r="AF13" t="str">
            <v>Southwark</v>
          </cell>
          <cell r="AG13">
            <v>6954</v>
          </cell>
          <cell r="AH13">
            <v>12471</v>
          </cell>
          <cell r="AQ13" t="str">
            <v>E01032719</v>
          </cell>
          <cell r="AR13">
            <v>1</v>
          </cell>
          <cell r="AS13">
            <v>0</v>
          </cell>
        </row>
        <row r="14">
          <cell r="C14">
            <v>0</v>
          </cell>
          <cell r="D14">
            <v>0</v>
          </cell>
          <cell r="P14" t="str">
            <v>E01032720</v>
          </cell>
          <cell r="Q14">
            <v>0</v>
          </cell>
          <cell r="AF14" t="str">
            <v>Southwark</v>
          </cell>
          <cell r="AG14">
            <v>7520</v>
          </cell>
          <cell r="AH14">
            <v>6730</v>
          </cell>
          <cell r="AQ14" t="str">
            <v>E01032720</v>
          </cell>
          <cell r="AR14">
            <v>1</v>
          </cell>
          <cell r="AS14">
            <v>0</v>
          </cell>
        </row>
        <row r="15">
          <cell r="C15" t="str">
            <v>East Walworth</v>
          </cell>
          <cell r="D15">
            <v>4954</v>
          </cell>
          <cell r="P15" t="str">
            <v>E01003076</v>
          </cell>
          <cell r="Q15">
            <v>0</v>
          </cell>
          <cell r="AF15" t="str">
            <v>Southwark</v>
          </cell>
          <cell r="AG15">
            <v>8133</v>
          </cell>
          <cell r="AH15">
            <v>9713</v>
          </cell>
          <cell r="AQ15" t="str">
            <v>E01003076</v>
          </cell>
          <cell r="AR15">
            <v>1</v>
          </cell>
          <cell r="AS15">
            <v>0</v>
          </cell>
        </row>
        <row r="16">
          <cell r="C16" t="str">
            <v>East Walworth</v>
          </cell>
          <cell r="D16">
            <v>6954</v>
          </cell>
          <cell r="P16" t="str">
            <v>E01003911</v>
          </cell>
          <cell r="Q16">
            <v>12471</v>
          </cell>
          <cell r="AF16" t="str">
            <v>Southwark</v>
          </cell>
          <cell r="AG16">
            <v>17776</v>
          </cell>
          <cell r="AH16">
            <v>10933</v>
          </cell>
          <cell r="AQ16" t="str">
            <v>E01003911</v>
          </cell>
          <cell r="AR16">
            <v>1</v>
          </cell>
          <cell r="AS16">
            <v>1.1846805007282937</v>
          </cell>
        </row>
        <row r="17">
          <cell r="C17" t="str">
            <v>East Walworth</v>
          </cell>
          <cell r="D17">
            <v>7520</v>
          </cell>
          <cell r="P17" t="str">
            <v>E01003913</v>
          </cell>
          <cell r="Q17">
            <v>6730</v>
          </cell>
          <cell r="AF17" t="str">
            <v>Southwark</v>
          </cell>
          <cell r="AG17">
            <v>9172</v>
          </cell>
          <cell r="AH17">
            <v>13167</v>
          </cell>
          <cell r="AQ17" t="str">
            <v>E01003913</v>
          </cell>
          <cell r="AR17">
            <v>1</v>
          </cell>
          <cell r="AS17">
            <v>0.639315192839501</v>
          </cell>
        </row>
        <row r="18">
          <cell r="C18" t="str">
            <v>Grange</v>
          </cell>
          <cell r="D18">
            <v>8133</v>
          </cell>
          <cell r="P18" t="str">
            <v>E01003917</v>
          </cell>
          <cell r="Q18">
            <v>9713</v>
          </cell>
          <cell r="AF18" t="str">
            <v>Southwark</v>
          </cell>
          <cell r="AG18">
            <v>6976</v>
          </cell>
          <cell r="AH18">
            <v>6848</v>
          </cell>
          <cell r="AQ18" t="str">
            <v>E01003917</v>
          </cell>
          <cell r="AR18">
            <v>1</v>
          </cell>
          <cell r="AS18">
            <v>0.9226847649405755</v>
          </cell>
        </row>
        <row r="19">
          <cell r="C19" t="str">
            <v>Grange</v>
          </cell>
          <cell r="D19">
            <v>17776</v>
          </cell>
          <cell r="P19" t="str">
            <v>E01003918</v>
          </cell>
          <cell r="Q19">
            <v>10933</v>
          </cell>
          <cell r="AF19" t="str">
            <v>Southwark</v>
          </cell>
          <cell r="AG19">
            <v>22910</v>
          </cell>
          <cell r="AH19">
            <v>6201</v>
          </cell>
          <cell r="AQ19" t="str">
            <v>E01003918</v>
          </cell>
          <cell r="AR19">
            <v>1</v>
          </cell>
          <cell r="AS19">
            <v>1.0385784551729962</v>
          </cell>
        </row>
        <row r="20">
          <cell r="C20" t="str">
            <v>Grange</v>
          </cell>
          <cell r="D20">
            <v>9172</v>
          </cell>
          <cell r="P20" t="str">
            <v>E01003919</v>
          </cell>
          <cell r="Q20">
            <v>13167</v>
          </cell>
          <cell r="AF20" t="str">
            <v>Southwark</v>
          </cell>
          <cell r="AG20">
            <v>6305</v>
          </cell>
          <cell r="AH20">
            <v>11598</v>
          </cell>
          <cell r="AQ20" t="str">
            <v>E01003919</v>
          </cell>
          <cell r="AR20">
            <v>1</v>
          </cell>
          <cell r="AS20">
            <v>1.2507969010576092</v>
          </cell>
        </row>
        <row r="21">
          <cell r="C21" t="str">
            <v>Grange</v>
          </cell>
          <cell r="D21">
            <v>6976</v>
          </cell>
          <cell r="P21" t="str">
            <v>E01003920</v>
          </cell>
          <cell r="Q21">
            <v>6848</v>
          </cell>
          <cell r="AF21" t="str">
            <v>Southwark</v>
          </cell>
          <cell r="AG21">
            <v>10818</v>
          </cell>
          <cell r="AH21">
            <v>12441</v>
          </cell>
          <cell r="AQ21" t="str">
            <v>E01003920</v>
          </cell>
          <cell r="AR21">
            <v>1</v>
          </cell>
          <cell r="AS21">
            <v>0.6505245825505056</v>
          </cell>
        </row>
        <row r="22">
          <cell r="C22" t="str">
            <v>South Bermondsey</v>
          </cell>
          <cell r="D22">
            <v>22910</v>
          </cell>
          <cell r="P22" t="str">
            <v>E01003921</v>
          </cell>
          <cell r="Q22">
            <v>6201</v>
          </cell>
          <cell r="AF22" t="str">
            <v>Southwark</v>
          </cell>
          <cell r="AG22">
            <v>9307</v>
          </cell>
          <cell r="AH22">
            <v>24060</v>
          </cell>
          <cell r="AQ22" t="str">
            <v>E01003921</v>
          </cell>
          <cell r="AR22">
            <v>1</v>
          </cell>
          <cell r="AS22">
            <v>0.58906292879609889</v>
          </cell>
        </row>
        <row r="23">
          <cell r="C23" t="str">
            <v>South Bermondsey</v>
          </cell>
          <cell r="D23">
            <v>6305</v>
          </cell>
          <cell r="P23" t="str">
            <v>E01003922</v>
          </cell>
          <cell r="Q23">
            <v>11598</v>
          </cell>
          <cell r="AF23" t="str">
            <v>Southwark</v>
          </cell>
          <cell r="AG23">
            <v>6452</v>
          </cell>
          <cell r="AH23">
            <v>14073</v>
          </cell>
          <cell r="AQ23" t="str">
            <v>E01003922</v>
          </cell>
          <cell r="AR23">
            <v>1</v>
          </cell>
          <cell r="AS23">
            <v>1.1017500158324713</v>
          </cell>
        </row>
        <row r="24">
          <cell r="C24" t="str">
            <v>South Bermondsey</v>
          </cell>
          <cell r="D24">
            <v>10818</v>
          </cell>
          <cell r="P24" t="str">
            <v>E01004046</v>
          </cell>
          <cell r="Q24">
            <v>12441</v>
          </cell>
          <cell r="AF24" t="str">
            <v>Southwark</v>
          </cell>
          <cell r="AG24">
            <v>6355</v>
          </cell>
          <cell r="AH24">
            <v>11558</v>
          </cell>
          <cell r="AQ24" t="str">
            <v>E01004046</v>
          </cell>
          <cell r="AR24">
            <v>1</v>
          </cell>
          <cell r="AS24">
            <v>1.1818306558865128</v>
          </cell>
        </row>
        <row r="25">
          <cell r="C25" t="str">
            <v>South Bermondsey</v>
          </cell>
          <cell r="D25">
            <v>9307</v>
          </cell>
          <cell r="P25" t="str">
            <v>E01004050</v>
          </cell>
          <cell r="Q25">
            <v>24060</v>
          </cell>
          <cell r="AF25" t="str">
            <v>Southwark</v>
          </cell>
          <cell r="AG25">
            <v>8669</v>
          </cell>
          <cell r="AH25">
            <v>7543</v>
          </cell>
          <cell r="AQ25" t="str">
            <v>E01004050</v>
          </cell>
          <cell r="AR25">
            <v>1</v>
          </cell>
          <cell r="AS25">
            <v>2.2855755631082308</v>
          </cell>
        </row>
        <row r="26">
          <cell r="C26" t="str">
            <v>South Bermondsey</v>
          </cell>
          <cell r="D26">
            <v>6452</v>
          </cell>
          <cell r="P26" t="str">
            <v>E01004061</v>
          </cell>
          <cell r="Q26">
            <v>14073</v>
          </cell>
          <cell r="AF26" t="str">
            <v>Southwark</v>
          </cell>
          <cell r="AG26">
            <v>8251</v>
          </cell>
          <cell r="AH26">
            <v>13644</v>
          </cell>
          <cell r="AQ26" t="str">
            <v>E01004061</v>
          </cell>
          <cell r="AR26">
            <v>1</v>
          </cell>
          <cell r="AS26">
            <v>1.3368622152793903</v>
          </cell>
        </row>
        <row r="27">
          <cell r="C27" t="str">
            <v>Livesey</v>
          </cell>
          <cell r="D27">
            <v>6355</v>
          </cell>
          <cell r="P27" t="str">
            <v>E01004062</v>
          </cell>
          <cell r="Q27">
            <v>11558</v>
          </cell>
          <cell r="AF27" t="str">
            <v>Southwark</v>
          </cell>
          <cell r="AG27">
            <v>9214</v>
          </cell>
          <cell r="AH27">
            <v>7986</v>
          </cell>
          <cell r="AQ27" t="str">
            <v>E01004062</v>
          </cell>
          <cell r="AR27">
            <v>1</v>
          </cell>
          <cell r="AS27">
            <v>1.097950222710097</v>
          </cell>
        </row>
        <row r="28">
          <cell r="C28" t="str">
            <v>Livesey</v>
          </cell>
          <cell r="D28">
            <v>8669</v>
          </cell>
          <cell r="P28" t="str">
            <v>E01004063</v>
          </cell>
          <cell r="Q28">
            <v>7543</v>
          </cell>
          <cell r="AF28" t="str">
            <v>Southwark</v>
          </cell>
          <cell r="AG28">
            <v>5412</v>
          </cell>
          <cell r="AH28">
            <v>10015</v>
          </cell>
          <cell r="AQ28" t="str">
            <v>E01004063</v>
          </cell>
          <cell r="AR28">
            <v>1</v>
          </cell>
          <cell r="AS28">
            <v>0.71654598805176162</v>
          </cell>
        </row>
        <row r="29">
          <cell r="C29" t="str">
            <v>Livesey</v>
          </cell>
          <cell r="D29">
            <v>8251</v>
          </cell>
          <cell r="P29" t="str">
            <v>E01004065</v>
          </cell>
          <cell r="Q29">
            <v>13644</v>
          </cell>
          <cell r="AF29" t="str">
            <v>Southwark</v>
          </cell>
          <cell r="AG29">
            <v>13871</v>
          </cell>
          <cell r="AH29">
            <v>7622</v>
          </cell>
          <cell r="AQ29" t="str">
            <v>E01004065</v>
          </cell>
          <cell r="AR29">
            <v>1</v>
          </cell>
          <cell r="AS29">
            <v>1.2961094340419244</v>
          </cell>
        </row>
        <row r="30">
          <cell r="C30" t="str">
            <v>Livesey</v>
          </cell>
          <cell r="D30">
            <v>9214</v>
          </cell>
          <cell r="P30" t="str">
            <v>E01004066</v>
          </cell>
          <cell r="Q30">
            <v>7986</v>
          </cell>
          <cell r="AF30" t="str">
            <v>Southwark</v>
          </cell>
          <cell r="AG30">
            <v>15069</v>
          </cell>
          <cell r="AH30">
            <v>0</v>
          </cell>
          <cell r="AQ30" t="str">
            <v>E01004066</v>
          </cell>
          <cell r="AR30">
            <v>1</v>
          </cell>
          <cell r="AS30">
            <v>0.7586286968820587</v>
          </cell>
        </row>
        <row r="31">
          <cell r="C31" t="str">
            <v>Livesey</v>
          </cell>
          <cell r="D31">
            <v>5412</v>
          </cell>
          <cell r="P31" t="str">
            <v>E01004067</v>
          </cell>
          <cell r="Q31">
            <v>10015</v>
          </cell>
          <cell r="AQ31" t="str">
            <v>E01004067</v>
          </cell>
          <cell r="AR31">
            <v>1</v>
          </cell>
          <cell r="AS31">
            <v>0.95137320301450257</v>
          </cell>
        </row>
        <row r="32">
          <cell r="C32" t="str">
            <v>South Bermondsey</v>
          </cell>
          <cell r="D32">
            <v>13871</v>
          </cell>
          <cell r="P32" t="str">
            <v>E01004068</v>
          </cell>
          <cell r="Q32">
            <v>7622</v>
          </cell>
          <cell r="AQ32" t="str">
            <v>E01004068</v>
          </cell>
          <cell r="AR32">
            <v>1</v>
          </cell>
          <cell r="AS32">
            <v>0.72405057946845119</v>
          </cell>
        </row>
        <row r="33">
          <cell r="C33" t="str">
            <v>South Bermondsey</v>
          </cell>
          <cell r="D33">
            <v>15069</v>
          </cell>
          <cell r="AQ33" t="str">
            <v>E01003209</v>
          </cell>
          <cell r="AR33">
            <v>1</v>
          </cell>
          <cell r="AS33">
            <v>0.68937746722678428</v>
          </cell>
        </row>
        <row r="34">
          <cell r="C34" t="str">
            <v>Brockley</v>
          </cell>
          <cell r="D34">
            <v>7257</v>
          </cell>
          <cell r="P34" t="str">
            <v>E01003209</v>
          </cell>
          <cell r="Q34">
            <v>7257</v>
          </cell>
          <cell r="AQ34" t="str">
            <v>E01003212</v>
          </cell>
          <cell r="AR34">
            <v>1</v>
          </cell>
          <cell r="AS34">
            <v>1.0729665829304849</v>
          </cell>
        </row>
        <row r="35">
          <cell r="C35" t="str">
            <v>Brockley</v>
          </cell>
          <cell r="D35">
            <v>11295</v>
          </cell>
          <cell r="P35" t="str">
            <v>E01003212</v>
          </cell>
          <cell r="Q35">
            <v>11295</v>
          </cell>
          <cell r="AQ35" t="str">
            <v>E01003215</v>
          </cell>
          <cell r="AR35">
            <v>1</v>
          </cell>
          <cell r="AS35">
            <v>1.6517700702961728</v>
          </cell>
        </row>
        <row r="36">
          <cell r="C36" t="str">
            <v>Brockley</v>
          </cell>
          <cell r="D36">
            <v>17388</v>
          </cell>
          <cell r="P36" t="str">
            <v>E01003215</v>
          </cell>
          <cell r="Q36">
            <v>17388</v>
          </cell>
          <cell r="AQ36" t="str">
            <v>E01003299</v>
          </cell>
          <cell r="AR36">
            <v>1</v>
          </cell>
          <cell r="AS36">
            <v>0.70419666040404472</v>
          </cell>
        </row>
        <row r="37">
          <cell r="C37" t="str">
            <v>New Cross</v>
          </cell>
          <cell r="D37">
            <v>7413</v>
          </cell>
          <cell r="P37" t="str">
            <v>E01003299</v>
          </cell>
          <cell r="Q37">
            <v>7413</v>
          </cell>
          <cell r="AQ37" t="str">
            <v>E01003300</v>
          </cell>
          <cell r="AR37">
            <v>1</v>
          </cell>
          <cell r="AS37">
            <v>0.67218340334803994</v>
          </cell>
        </row>
        <row r="38">
          <cell r="C38" t="str">
            <v>New Cross</v>
          </cell>
          <cell r="D38">
            <v>7076</v>
          </cell>
          <cell r="P38" t="str">
            <v>E01003300</v>
          </cell>
          <cell r="Q38">
            <v>7076</v>
          </cell>
          <cell r="AQ38" t="str">
            <v>E01003301</v>
          </cell>
          <cell r="AR38">
            <v>1</v>
          </cell>
          <cell r="AS38">
            <v>2.0023009858352157</v>
          </cell>
        </row>
        <row r="39">
          <cell r="C39" t="str">
            <v>New Cross</v>
          </cell>
          <cell r="D39">
            <v>21078</v>
          </cell>
          <cell r="P39" t="str">
            <v>E01003301</v>
          </cell>
          <cell r="Q39">
            <v>21078</v>
          </cell>
          <cell r="AQ39" t="str">
            <v>E01003303</v>
          </cell>
          <cell r="AR39">
            <v>1</v>
          </cell>
          <cell r="AS39">
            <v>1.087975765763864</v>
          </cell>
        </row>
        <row r="40">
          <cell r="C40" t="str">
            <v>New Cross</v>
          </cell>
          <cell r="D40">
            <v>11453</v>
          </cell>
          <cell r="P40" t="str">
            <v>E01003303</v>
          </cell>
          <cell r="Q40">
            <v>11453</v>
          </cell>
          <cell r="AQ40" t="str">
            <v>E01003338</v>
          </cell>
          <cell r="AR40">
            <v>1</v>
          </cell>
          <cell r="AS40">
            <v>0.48086381963648644</v>
          </cell>
        </row>
        <row r="41">
          <cell r="C41" t="str">
            <v>Telegraph Hill</v>
          </cell>
          <cell r="D41">
            <v>5062</v>
          </cell>
          <cell r="P41" t="str">
            <v>E01003338</v>
          </cell>
          <cell r="Q41">
            <v>5062</v>
          </cell>
          <cell r="AQ41" t="str">
            <v>E01003339</v>
          </cell>
          <cell r="AR41">
            <v>1</v>
          </cell>
          <cell r="AS41">
            <v>0.80869097126934197</v>
          </cell>
        </row>
        <row r="42">
          <cell r="C42" t="str">
            <v>Telegraph Hill</v>
          </cell>
          <cell r="D42">
            <v>8513</v>
          </cell>
          <cell r="P42" t="str">
            <v>E01003339</v>
          </cell>
          <cell r="Q42">
            <v>8513</v>
          </cell>
          <cell r="AQ42" t="str">
            <v>E01003340</v>
          </cell>
          <cell r="AR42">
            <v>1</v>
          </cell>
          <cell r="AS42">
            <v>1.306273880644276</v>
          </cell>
        </row>
        <row r="43">
          <cell r="C43" t="str">
            <v>Telegraph Hill</v>
          </cell>
          <cell r="D43">
            <v>13751</v>
          </cell>
          <cell r="P43" t="str">
            <v>E01003340</v>
          </cell>
          <cell r="Q43">
            <v>13751</v>
          </cell>
          <cell r="AQ43" t="str">
            <v>E01001638</v>
          </cell>
          <cell r="AR43">
            <v>1</v>
          </cell>
          <cell r="AS43">
            <v>0</v>
          </cell>
        </row>
        <row r="44">
          <cell r="C44">
            <v>0</v>
          </cell>
          <cell r="D44">
            <v>0</v>
          </cell>
          <cell r="P44" t="str">
            <v>E01001638</v>
          </cell>
          <cell r="Q44">
            <v>0</v>
          </cell>
          <cell r="AQ44" t="str">
            <v>E01003201</v>
          </cell>
          <cell r="AR44">
            <v>1</v>
          </cell>
          <cell r="AS44">
            <v>0.7743028435118533</v>
          </cell>
        </row>
        <row r="45">
          <cell r="C45" t="str">
            <v>Blackheath</v>
          </cell>
          <cell r="D45">
            <v>8151</v>
          </cell>
          <cell r="P45" t="str">
            <v>E01003201</v>
          </cell>
          <cell r="Q45">
            <v>8151</v>
          </cell>
        </row>
        <row r="46">
          <cell r="C46" t="str">
            <v>Blackheath</v>
          </cell>
          <cell r="D46">
            <v>5633</v>
          </cell>
        </row>
        <row r="47">
          <cell r="C47" t="str">
            <v>Blackheath</v>
          </cell>
          <cell r="D47">
            <v>15994</v>
          </cell>
        </row>
        <row r="48">
          <cell r="C48" t="str">
            <v>Ladywell</v>
          </cell>
          <cell r="D48">
            <v>17801</v>
          </cell>
        </row>
        <row r="49">
          <cell r="C49" t="str">
            <v>Ladywell</v>
          </cell>
          <cell r="D49">
            <v>13205</v>
          </cell>
        </row>
        <row r="50">
          <cell r="C50" t="str">
            <v>Lewisham Central</v>
          </cell>
          <cell r="D50">
            <v>14491</v>
          </cell>
        </row>
        <row r="60">
          <cell r="E60">
            <v>1.6337969637293344</v>
          </cell>
        </row>
        <row r="61">
          <cell r="E61">
            <v>1.0249720117102419</v>
          </cell>
        </row>
        <row r="62">
          <cell r="E62">
            <v>-0.71156678680699614</v>
          </cell>
        </row>
        <row r="63">
          <cell r="E63">
            <v>1.0839925494708926</v>
          </cell>
        </row>
        <row r="64">
          <cell r="E64">
            <v>3.1149314113418525</v>
          </cell>
        </row>
        <row r="65">
          <cell r="E65">
            <v>-4.9517956985888505E-2</v>
          </cell>
        </row>
        <row r="66">
          <cell r="E66">
            <v>-2.0295164737658107</v>
          </cell>
        </row>
        <row r="67">
          <cell r="E67">
            <v>-2.0295164737658107</v>
          </cell>
        </row>
        <row r="68">
          <cell r="E68">
            <v>-2.0295164737658107</v>
          </cell>
        </row>
        <row r="69">
          <cell r="E69">
            <v>-1.1593148545209797</v>
          </cell>
          <cell r="AL69" t="str">
            <v>Z score</v>
          </cell>
        </row>
        <row r="70">
          <cell r="E70">
            <v>-0.80800212975520214</v>
          </cell>
          <cell r="AK70" t="str">
            <v>E01003961</v>
          </cell>
          <cell r="AL70">
            <v>0.16109402151119509</v>
          </cell>
          <cell r="AM70">
            <v>-0.52929061089802887</v>
          </cell>
        </row>
        <row r="71">
          <cell r="E71">
            <v>-0.70858062864648708</v>
          </cell>
          <cell r="AK71" t="str">
            <v>E01003964</v>
          </cell>
          <cell r="AL71">
            <v>-0.84734915492896923</v>
          </cell>
          <cell r="AM71">
            <v>2.784050876929129</v>
          </cell>
        </row>
        <row r="72">
          <cell r="E72">
            <v>-0.60090327850577629</v>
          </cell>
          <cell r="AK72" t="str">
            <v>E01003966</v>
          </cell>
          <cell r="AL72">
            <v>-0.32336622594081205</v>
          </cell>
          <cell r="AM72">
            <v>1.0624522602789961</v>
          </cell>
        </row>
        <row r="73">
          <cell r="E73">
            <v>1.0929510239524198</v>
          </cell>
          <cell r="AK73" t="str">
            <v>E01003977</v>
          </cell>
          <cell r="AL73">
            <v>-0.10906546383368779</v>
          </cell>
          <cell r="AM73">
            <v>0.35834555149147962</v>
          </cell>
        </row>
        <row r="74">
          <cell r="E74">
            <v>-0.41839631798995486</v>
          </cell>
          <cell r="AK74" t="str">
            <v>E01003978</v>
          </cell>
          <cell r="AL74">
            <v>0.28335084972968566</v>
          </cell>
          <cell r="AM74">
            <v>-0.93097771689484166</v>
          </cell>
        </row>
        <row r="75">
          <cell r="E75">
            <v>-0.80413768978277855</v>
          </cell>
          <cell r="AK75" t="str">
            <v>E01003979</v>
          </cell>
          <cell r="AL75">
            <v>-0.82662170416778835</v>
          </cell>
          <cell r="AM75">
            <v>2.715948752636566</v>
          </cell>
        </row>
        <row r="76">
          <cell r="E76">
            <v>1.9947707884261707</v>
          </cell>
          <cell r="AK76" t="str">
            <v>E01003980</v>
          </cell>
          <cell r="AL76">
            <v>-0.94027137062951738</v>
          </cell>
          <cell r="AM76">
            <v>3.0893561629525683</v>
          </cell>
        </row>
        <row r="77">
          <cell r="E77">
            <v>-0.9220031089416969</v>
          </cell>
          <cell r="AK77" t="str">
            <v>E01004039</v>
          </cell>
          <cell r="AL77">
            <v>7.7460171509332251E-3</v>
          </cell>
          <cell r="AM77">
            <v>-2.5450318462371599E-2</v>
          </cell>
        </row>
        <row r="78">
          <cell r="E78">
            <v>-0.12926594550772</v>
          </cell>
          <cell r="AK78" t="str">
            <v>E01004040</v>
          </cell>
          <cell r="AL78">
            <v>0.15582433063970844</v>
          </cell>
          <cell r="AM78">
            <v>-0.51197651150161461</v>
          </cell>
        </row>
        <row r="79">
          <cell r="E79">
            <v>-0.39468270906826491</v>
          </cell>
          <cell r="AK79" t="str">
            <v>E01004041</v>
          </cell>
          <cell r="AL79">
            <v>2.1967756051664926</v>
          </cell>
          <cell r="AM79">
            <v>-7.2177272077328887</v>
          </cell>
        </row>
        <row r="80">
          <cell r="E80">
            <v>-0.8961816236714123</v>
          </cell>
          <cell r="AK80" t="str">
            <v>E01004043</v>
          </cell>
          <cell r="AL80">
            <v>0.44249551404858289</v>
          </cell>
          <cell r="AM80">
            <v>-1.4538635186665547</v>
          </cell>
        </row>
        <row r="81">
          <cell r="E81">
            <v>-0.91322029082255252</v>
          </cell>
          <cell r="AK81" t="str">
            <v>E01004044</v>
          </cell>
          <cell r="AL81">
            <v>7.1976265561767493E-4</v>
          </cell>
          <cell r="AM81">
            <v>-2.3648526004858101E-3</v>
          </cell>
        </row>
        <row r="82">
          <cell r="E82">
            <v>-0.50675146826854789</v>
          </cell>
          <cell r="AK82" t="str">
            <v>E01003983</v>
          </cell>
          <cell r="AL82">
            <v>-0.70454053231168068</v>
          </cell>
          <cell r="AM82">
            <v>2.3148387832863002</v>
          </cell>
        </row>
        <row r="83">
          <cell r="E83">
            <v>-0.58017582774459542</v>
          </cell>
          <cell r="AK83" t="str">
            <v>E01003987</v>
          </cell>
          <cell r="AL83">
            <v>0.36713893458632357</v>
          </cell>
          <cell r="AM83">
            <v>-1.2062718972978295</v>
          </cell>
        </row>
        <row r="84">
          <cell r="E84">
            <v>-0.41101875076987354</v>
          </cell>
          <cell r="AK84" t="str">
            <v>E01003988</v>
          </cell>
          <cell r="AL84">
            <v>-0.6267247637760609</v>
          </cell>
          <cell r="AM84">
            <v>2.059167248865915</v>
          </cell>
        </row>
        <row r="85">
          <cell r="E85">
            <v>-1.0788642405496165</v>
          </cell>
          <cell r="AK85" t="str">
            <v>E01003989</v>
          </cell>
          <cell r="AL85">
            <v>-0.27031800450117965</v>
          </cell>
          <cell r="AM85">
            <v>0.88815699302175843</v>
          </cell>
        </row>
        <row r="86">
          <cell r="E86">
            <v>0.40701292884723933</v>
          </cell>
          <cell r="AK86" t="str">
            <v>E01003990</v>
          </cell>
          <cell r="AL86">
            <v>-0.69066367968343245</v>
          </cell>
          <cell r="AM86">
            <v>2.2692449882090759</v>
          </cell>
        </row>
        <row r="87">
          <cell r="E87">
            <v>0.61744925098194003</v>
          </cell>
        </row>
        <row r="88">
          <cell r="E88">
            <v>-0.75477825195318682</v>
          </cell>
        </row>
        <row r="89">
          <cell r="E89">
            <v>-4.5477860651082065E-2</v>
          </cell>
        </row>
        <row r="90">
          <cell r="E90">
            <v>1.0247963553478592</v>
          </cell>
        </row>
        <row r="91">
          <cell r="E91">
            <v>-0.72737585942145622</v>
          </cell>
        </row>
        <row r="92">
          <cell r="E92">
            <v>-0.78657205354448967</v>
          </cell>
        </row>
        <row r="93">
          <cell r="E93">
            <v>1.6729683325407185</v>
          </cell>
        </row>
        <row r="94">
          <cell r="E94">
            <v>-1.7724155394585644E-2</v>
          </cell>
        </row>
        <row r="95">
          <cell r="E95">
            <v>-1.1403439673836275</v>
          </cell>
        </row>
        <row r="96">
          <cell r="E96">
            <v>-0.5341538608002786</v>
          </cell>
        </row>
        <row r="97">
          <cell r="E97">
            <v>0.38593416536129271</v>
          </cell>
        </row>
        <row r="98">
          <cell r="E98">
            <v>-2.0295164737658107</v>
          </cell>
        </row>
        <row r="99">
          <cell r="E99">
            <v>-0.5977414639828843</v>
          </cell>
        </row>
        <row r="100">
          <cell r="E100">
            <v>-1.0400441844629982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3E7763-17C2-DE49-8EC3-504DD9A35ED9}" name="Table1" displayName="Table1" ref="D59:D100" totalsRowShown="0" headerRowDxfId="7" dataDxfId="6">
  <tableColumns count="1">
    <tableColumn id="1" xr3:uid="{ED6D5B3F-683F-3F49-B220-E4D5028762C8}" name="IMD Score" dataDxfId="5">
      <calculatedColumnFormula>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F9830C-5E78-ED4E-9966-B525E2CADE6F}" name="Table2" displayName="Table2" ref="Q59:S104" totalsRowShown="0" headerRowDxfId="4" dataDxfId="3">
  <autoFilter ref="Q59:S104" xr:uid="{BCD0634D-251A-6548-A45E-E11AEDAFA02B}"/>
  <tableColumns count="3">
    <tableColumn id="1" xr3:uid="{1E9322ED-0651-0C49-9647-24FE7597F79A}" name="IMD Score" dataDxfId="2">
      <calculatedColumnFormula>Q6</calculatedColumnFormula>
    </tableColumn>
    <tableColumn id="2" xr3:uid="{ED336D39-2FCC-FF4E-BAFE-1FC1A1477360}" name="Column1" dataDxfId="1">
      <calculatedColumnFormula>(Table2[[#This Row],[IMD Score]]-$V$62)/$V$66</calculatedColumnFormula>
    </tableColumn>
    <tableColumn id="3" xr3:uid="{53749025-BCC3-394E-A594-619D581A463B}" name="Column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31A5-5279-4340-9F4F-F681EDF568DF}">
  <dimension ref="A2:BA154"/>
  <sheetViews>
    <sheetView tabSelected="1" topLeftCell="A19" workbookViewId="0">
      <selection activeCell="F44" sqref="F44"/>
    </sheetView>
  </sheetViews>
  <sheetFormatPr baseColWidth="10" defaultRowHeight="16"/>
  <cols>
    <col min="1" max="1" width="17.6640625" style="1" customWidth="1"/>
    <col min="2" max="3" width="10.83203125" style="1"/>
    <col min="4" max="4" width="11.6640625" style="1" customWidth="1"/>
    <col min="5" max="5" width="23.1640625" style="1" customWidth="1"/>
    <col min="6" max="6" width="20.6640625" style="1" customWidth="1"/>
    <col min="7" max="7" width="32.33203125" style="1" customWidth="1"/>
    <col min="8" max="14" width="10.83203125" style="1"/>
    <col min="15" max="15" width="17.33203125" style="1" customWidth="1"/>
    <col min="16" max="16" width="11.33203125" style="1" customWidth="1"/>
    <col min="17" max="17" width="12.5" style="1" customWidth="1"/>
    <col min="18" max="20" width="10.83203125" style="1"/>
    <col min="21" max="21" width="14.6640625" style="1" customWidth="1"/>
    <col min="22" max="22" width="22.5" style="1" customWidth="1"/>
    <col min="23" max="16384" width="10.83203125" style="1"/>
  </cols>
  <sheetData>
    <row r="2" spans="1:53">
      <c r="D2" s="1" t="s">
        <v>0</v>
      </c>
    </row>
    <row r="3" spans="1:53" ht="17" thickBot="1"/>
    <row r="4" spans="1:53">
      <c r="A4" s="2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  <c r="O4" s="2" t="s">
        <v>2</v>
      </c>
      <c r="P4" s="3"/>
      <c r="Q4" s="3"/>
      <c r="R4" s="3"/>
      <c r="S4" s="3"/>
      <c r="T4" s="3"/>
      <c r="U4" s="3"/>
      <c r="V4" s="3"/>
      <c r="W4" s="3"/>
      <c r="X4" s="4"/>
      <c r="AA4" s="2" t="s">
        <v>3</v>
      </c>
      <c r="AB4" s="3"/>
      <c r="AC4" s="3"/>
      <c r="AD4" s="4"/>
      <c r="AF4" s="2" t="str">
        <f>AA4</f>
        <v>R1 &amp; R2</v>
      </c>
      <c r="AG4" s="3"/>
      <c r="AH4" s="3"/>
      <c r="AI4" s="4"/>
      <c r="AQ4" s="5" t="s">
        <v>4</v>
      </c>
      <c r="AR4" s="6"/>
      <c r="AS4" s="6"/>
      <c r="AT4" s="6"/>
      <c r="AU4" s="6"/>
      <c r="AV4" s="6"/>
      <c r="AW4" s="6"/>
      <c r="AX4" s="6"/>
      <c r="AY4" s="6"/>
      <c r="AZ4" s="6"/>
      <c r="BA4" s="7"/>
    </row>
    <row r="5" spans="1:53">
      <c r="A5" s="8" t="s">
        <v>5</v>
      </c>
      <c r="B5" s="9" t="s">
        <v>6</v>
      </c>
      <c r="C5" s="9" t="s">
        <v>7</v>
      </c>
      <c r="D5" s="9" t="s">
        <v>8</v>
      </c>
      <c r="E5" s="9"/>
      <c r="F5" s="9"/>
      <c r="G5" s="9"/>
      <c r="H5" s="9"/>
      <c r="I5" s="9"/>
      <c r="J5" s="9"/>
      <c r="K5" s="9"/>
      <c r="L5" s="10"/>
      <c r="O5" s="8"/>
      <c r="P5" s="9"/>
      <c r="Q5" s="9"/>
      <c r="R5" s="9"/>
      <c r="S5" s="9"/>
      <c r="T5" s="9"/>
      <c r="U5" s="9"/>
      <c r="V5" s="9"/>
      <c r="W5" s="9"/>
      <c r="X5" s="10"/>
      <c r="AA5" s="8" t="s">
        <v>9</v>
      </c>
      <c r="AB5" s="9" t="s">
        <v>10</v>
      </c>
      <c r="AC5" s="9" t="s">
        <v>11</v>
      </c>
      <c r="AD5" s="10" t="s">
        <v>12</v>
      </c>
      <c r="AF5" s="8" t="str">
        <f>AA5</f>
        <v>LSOA</v>
      </c>
      <c r="AG5" s="9" t="str">
        <f t="shared" ref="AG5:AI5" si="0">AB5</f>
        <v>R1</v>
      </c>
      <c r="AH5" s="9" t="str">
        <f t="shared" si="0"/>
        <v>R2</v>
      </c>
      <c r="AI5" s="10" t="str">
        <f t="shared" si="0"/>
        <v>Both</v>
      </c>
      <c r="AQ5" s="11" t="s">
        <v>13</v>
      </c>
      <c r="AR5" s="1" t="s">
        <v>14</v>
      </c>
      <c r="AS5" s="1" t="s">
        <v>15</v>
      </c>
      <c r="BA5" s="12"/>
    </row>
    <row r="6" spans="1:53">
      <c r="A6" s="8" t="s">
        <v>16</v>
      </c>
      <c r="B6" s="9" t="s">
        <v>17</v>
      </c>
      <c r="C6" s="9" t="s">
        <v>18</v>
      </c>
      <c r="D6" s="9">
        <v>20855</v>
      </c>
      <c r="E6" s="9"/>
      <c r="F6" s="9"/>
      <c r="G6" s="9"/>
      <c r="H6" s="9"/>
      <c r="I6" s="9"/>
      <c r="J6" s="9"/>
      <c r="K6" s="9"/>
      <c r="L6" s="10"/>
      <c r="O6" s="8" t="s">
        <v>16</v>
      </c>
      <c r="P6" s="9" t="s">
        <v>19</v>
      </c>
      <c r="Q6" s="9">
        <v>20855</v>
      </c>
      <c r="R6" s="9"/>
      <c r="S6" s="9"/>
      <c r="T6" s="9"/>
      <c r="U6" s="9"/>
      <c r="V6" s="9"/>
      <c r="W6" s="9"/>
      <c r="X6" s="10"/>
      <c r="AA6" s="8" t="str">
        <f>P6</f>
        <v>E01003927</v>
      </c>
      <c r="AB6" s="9" t="s">
        <v>13</v>
      </c>
      <c r="AC6" s="9" t="s">
        <v>13</v>
      </c>
      <c r="AD6" s="10">
        <v>20855</v>
      </c>
      <c r="AF6" s="8" t="s">
        <v>16</v>
      </c>
      <c r="AG6" s="9" t="s">
        <v>13</v>
      </c>
      <c r="AH6" s="9" t="s">
        <v>13</v>
      </c>
      <c r="AI6" s="10">
        <v>20855</v>
      </c>
      <c r="AQ6" s="11" t="str">
        <f>P6</f>
        <v>E01003927</v>
      </c>
      <c r="AR6" s="1">
        <v>1</v>
      </c>
      <c r="AS6" s="1">
        <f t="shared" ref="AS6:AS31" si="1">SUM(Q6/$D$51)</f>
        <v>1.981117139177978</v>
      </c>
      <c r="BA6" s="12"/>
    </row>
    <row r="7" spans="1:53">
      <c r="A7" s="8" t="s">
        <v>16</v>
      </c>
      <c r="B7" s="9" t="s">
        <v>19</v>
      </c>
      <c r="C7" s="9" t="s">
        <v>18</v>
      </c>
      <c r="D7" s="9">
        <v>17389</v>
      </c>
      <c r="E7" s="9"/>
      <c r="F7" s="9"/>
      <c r="G7" s="9"/>
      <c r="H7" s="9"/>
      <c r="I7" s="9"/>
      <c r="J7" s="9"/>
      <c r="K7" s="9"/>
      <c r="L7" s="10"/>
      <c r="O7" s="8" t="s">
        <v>16</v>
      </c>
      <c r="P7" s="9" t="s">
        <v>20</v>
      </c>
      <c r="Q7" s="9">
        <v>17389</v>
      </c>
      <c r="R7" s="9"/>
      <c r="S7" s="9"/>
      <c r="T7" s="9"/>
      <c r="U7" s="9"/>
      <c r="V7" s="9"/>
      <c r="W7" s="9"/>
      <c r="X7" s="10"/>
      <c r="AA7" s="8" t="str">
        <f t="shared" ref="AA7:AA31" si="2">P7</f>
        <v>E01003930</v>
      </c>
      <c r="AB7" s="9" t="s">
        <v>13</v>
      </c>
      <c r="AC7" s="9" t="s">
        <v>13</v>
      </c>
      <c r="AD7" s="10">
        <v>17389</v>
      </c>
      <c r="AF7" s="8" t="s">
        <v>16</v>
      </c>
      <c r="AG7" s="9" t="s">
        <v>13</v>
      </c>
      <c r="AH7" s="9" t="s">
        <v>13</v>
      </c>
      <c r="AI7" s="10">
        <v>17389</v>
      </c>
      <c r="AQ7" s="11" t="str">
        <f t="shared" ref="AQ7:AQ31" si="3">P7</f>
        <v>E01003930</v>
      </c>
      <c r="AR7" s="1">
        <v>1</v>
      </c>
      <c r="AS7" s="1">
        <f t="shared" si="1"/>
        <v>1.6518650651242321</v>
      </c>
      <c r="BA7" s="12"/>
    </row>
    <row r="8" spans="1:53">
      <c r="A8" s="8" t="s">
        <v>16</v>
      </c>
      <c r="B8" s="9" t="s">
        <v>20</v>
      </c>
      <c r="C8" s="9" t="s">
        <v>18</v>
      </c>
      <c r="D8" s="9">
        <v>7503</v>
      </c>
      <c r="E8" s="9"/>
      <c r="F8" s="9"/>
      <c r="G8" s="9"/>
      <c r="H8" s="9"/>
      <c r="I8" s="9"/>
      <c r="J8" s="9"/>
      <c r="K8" s="9"/>
      <c r="L8" s="10"/>
      <c r="O8" s="8" t="s">
        <v>16</v>
      </c>
      <c r="P8" s="9" t="s">
        <v>21</v>
      </c>
      <c r="Q8" s="9">
        <v>7503</v>
      </c>
      <c r="R8" s="9"/>
      <c r="S8" s="9"/>
      <c r="T8" s="9"/>
      <c r="U8" s="9"/>
      <c r="V8" s="9"/>
      <c r="W8" s="9"/>
      <c r="X8" s="10"/>
      <c r="AA8" s="8" t="str">
        <f t="shared" si="2"/>
        <v>E01003932</v>
      </c>
      <c r="AB8" s="9" t="s">
        <v>13</v>
      </c>
      <c r="AC8" s="9" t="s">
        <v>13</v>
      </c>
      <c r="AD8" s="10">
        <v>7503</v>
      </c>
      <c r="AF8" s="8" t="s">
        <v>16</v>
      </c>
      <c r="AG8" s="9" t="s">
        <v>13</v>
      </c>
      <c r="AH8" s="9" t="s">
        <v>13</v>
      </c>
      <c r="AI8" s="10">
        <v>7503</v>
      </c>
      <c r="AQ8" s="11" t="str">
        <f t="shared" si="3"/>
        <v>E01003932</v>
      </c>
      <c r="AR8" s="1">
        <v>1</v>
      </c>
      <c r="AS8" s="1">
        <f t="shared" si="1"/>
        <v>0.71274619492938718</v>
      </c>
      <c r="BA8" s="12"/>
    </row>
    <row r="9" spans="1:53">
      <c r="A9" s="8" t="s">
        <v>16</v>
      </c>
      <c r="B9" s="9" t="s">
        <v>21</v>
      </c>
      <c r="C9" s="9" t="s">
        <v>18</v>
      </c>
      <c r="D9" s="9">
        <v>17725</v>
      </c>
      <c r="E9" s="9"/>
      <c r="F9" s="9"/>
      <c r="G9" s="9"/>
      <c r="H9" s="9"/>
      <c r="I9" s="9"/>
      <c r="J9" s="9"/>
      <c r="K9" s="9"/>
      <c r="L9" s="10"/>
      <c r="O9" s="8" t="s">
        <v>16</v>
      </c>
      <c r="P9" s="9" t="s">
        <v>22</v>
      </c>
      <c r="Q9" s="9">
        <v>17725</v>
      </c>
      <c r="R9" s="9"/>
      <c r="S9" s="9"/>
      <c r="T9" s="9"/>
      <c r="U9" s="9"/>
      <c r="V9" s="9"/>
      <c r="W9" s="9"/>
      <c r="X9" s="10"/>
      <c r="AA9" s="8" t="str">
        <f t="shared" si="2"/>
        <v>E01003933</v>
      </c>
      <c r="AB9" s="9" t="s">
        <v>13</v>
      </c>
      <c r="AC9" s="9" t="s">
        <v>13</v>
      </c>
      <c r="AD9" s="10">
        <v>17725</v>
      </c>
      <c r="AF9" s="8" t="s">
        <v>16</v>
      </c>
      <c r="AG9" s="9" t="s">
        <v>13</v>
      </c>
      <c r="AH9" s="9" t="s">
        <v>13</v>
      </c>
      <c r="AI9" s="10">
        <v>17725</v>
      </c>
      <c r="AQ9" s="11" t="str">
        <f t="shared" si="3"/>
        <v>E01003933</v>
      </c>
      <c r="AR9" s="1">
        <v>1</v>
      </c>
      <c r="AS9" s="1">
        <f t="shared" si="1"/>
        <v>1.6837833273521776</v>
      </c>
      <c r="BA9" s="12"/>
    </row>
    <row r="10" spans="1:53">
      <c r="A10" s="8" t="s">
        <v>16</v>
      </c>
      <c r="B10" s="9" t="s">
        <v>22</v>
      </c>
      <c r="C10" s="9" t="s">
        <v>23</v>
      </c>
      <c r="D10" s="9">
        <v>29287</v>
      </c>
      <c r="E10" s="9"/>
      <c r="F10" s="9"/>
      <c r="G10" s="9"/>
      <c r="H10" s="9"/>
      <c r="I10" s="9"/>
      <c r="J10" s="9"/>
      <c r="K10" s="9"/>
      <c r="L10" s="10"/>
      <c r="O10" s="8" t="s">
        <v>16</v>
      </c>
      <c r="P10" s="9" t="s">
        <v>24</v>
      </c>
      <c r="Q10" s="9">
        <v>29287</v>
      </c>
      <c r="R10" s="9"/>
      <c r="S10" s="9"/>
      <c r="T10" s="9"/>
      <c r="U10" s="9"/>
      <c r="V10" s="9"/>
      <c r="W10" s="9"/>
      <c r="X10" s="10"/>
      <c r="AA10" s="8" t="str">
        <f t="shared" si="2"/>
        <v>E01003937</v>
      </c>
      <c r="AB10" s="9" t="s">
        <v>13</v>
      </c>
      <c r="AC10" s="9" t="s">
        <v>13</v>
      </c>
      <c r="AD10" s="10">
        <v>29287</v>
      </c>
      <c r="AF10" s="8" t="s">
        <v>16</v>
      </c>
      <c r="AG10" s="9" t="s">
        <v>13</v>
      </c>
      <c r="AH10" s="9" t="s">
        <v>13</v>
      </c>
      <c r="AI10" s="10">
        <v>29287</v>
      </c>
      <c r="AQ10" s="11" t="str">
        <f t="shared" si="3"/>
        <v>E01003937</v>
      </c>
      <c r="AR10" s="1">
        <v>1</v>
      </c>
      <c r="AS10" s="1">
        <f t="shared" si="1"/>
        <v>2.7821135293745121</v>
      </c>
      <c r="BA10" s="12"/>
    </row>
    <row r="11" spans="1:53">
      <c r="A11" s="8" t="s">
        <v>16</v>
      </c>
      <c r="B11" s="9" t="s">
        <v>24</v>
      </c>
      <c r="C11" s="9" t="s">
        <v>23</v>
      </c>
      <c r="D11" s="9">
        <v>11272</v>
      </c>
      <c r="E11" s="9"/>
      <c r="F11" s="9"/>
      <c r="G11" s="9"/>
      <c r="H11" s="9"/>
      <c r="I11" s="9"/>
      <c r="J11" s="9"/>
      <c r="K11" s="9"/>
      <c r="L11" s="10"/>
      <c r="O11" s="8" t="s">
        <v>16</v>
      </c>
      <c r="P11" s="9" t="s">
        <v>25</v>
      </c>
      <c r="Q11" s="9">
        <v>11272</v>
      </c>
      <c r="R11" s="9"/>
      <c r="S11" s="9"/>
      <c r="T11" s="9"/>
      <c r="U11" s="9"/>
      <c r="V11" s="9"/>
      <c r="W11" s="9"/>
      <c r="X11" s="10"/>
      <c r="AA11" s="8" t="str">
        <f t="shared" si="2"/>
        <v>E01003943</v>
      </c>
      <c r="AB11" s="9" t="s">
        <v>13</v>
      </c>
      <c r="AC11" s="9" t="s">
        <v>13</v>
      </c>
      <c r="AD11" s="10">
        <v>11272</v>
      </c>
      <c r="AF11" s="8" t="s">
        <v>16</v>
      </c>
      <c r="AG11" s="9" t="s">
        <v>13</v>
      </c>
      <c r="AH11" s="9" t="s">
        <v>13</v>
      </c>
      <c r="AI11" s="10">
        <v>11272</v>
      </c>
      <c r="AQ11" s="11" t="str">
        <f t="shared" si="3"/>
        <v>E01003943</v>
      </c>
      <c r="AR11" s="1">
        <v>1</v>
      </c>
      <c r="AS11" s="1">
        <f t="shared" si="1"/>
        <v>1.0707817018851196</v>
      </c>
      <c r="BA11" s="12"/>
    </row>
    <row r="12" spans="1:53">
      <c r="A12" s="8">
        <v>0</v>
      </c>
      <c r="B12" s="9" t="s">
        <v>25</v>
      </c>
      <c r="C12" s="9">
        <v>0</v>
      </c>
      <c r="D12" s="9">
        <v>0</v>
      </c>
      <c r="E12" s="9"/>
      <c r="F12" s="9"/>
      <c r="G12" s="9"/>
      <c r="H12" s="9"/>
      <c r="I12" s="9"/>
      <c r="J12" s="9"/>
      <c r="K12" s="9"/>
      <c r="L12" s="10"/>
      <c r="O12" s="8">
        <v>0</v>
      </c>
      <c r="P12" s="9" t="s">
        <v>26</v>
      </c>
      <c r="Q12" s="9">
        <v>0</v>
      </c>
      <c r="R12" s="9"/>
      <c r="S12" s="9"/>
      <c r="T12" s="9"/>
      <c r="U12" s="9"/>
      <c r="V12" s="9"/>
      <c r="W12" s="9"/>
      <c r="X12" s="10"/>
      <c r="AA12" s="8" t="str">
        <f t="shared" si="2"/>
        <v>E01032584</v>
      </c>
      <c r="AB12" s="9">
        <f t="shared" ref="AB12:AB25" si="4">D12</f>
        <v>0</v>
      </c>
      <c r="AC12" s="9">
        <f t="shared" ref="AC12:AC25" si="5">Q12</f>
        <v>0</v>
      </c>
      <c r="AD12" s="10"/>
      <c r="AF12" s="8" t="s">
        <v>16</v>
      </c>
      <c r="AG12" s="9">
        <v>4954</v>
      </c>
      <c r="AH12" s="9">
        <v>0</v>
      </c>
      <c r="AI12" s="10">
        <v>0</v>
      </c>
      <c r="AQ12" s="11" t="str">
        <f t="shared" si="3"/>
        <v>E01032584</v>
      </c>
      <c r="AR12" s="1">
        <v>1</v>
      </c>
      <c r="AS12" s="1">
        <f t="shared" si="1"/>
        <v>0</v>
      </c>
      <c r="BA12" s="12"/>
    </row>
    <row r="13" spans="1:53">
      <c r="A13" s="8">
        <v>0</v>
      </c>
      <c r="B13" s="9" t="s">
        <v>26</v>
      </c>
      <c r="C13" s="9">
        <v>0</v>
      </c>
      <c r="D13" s="9">
        <v>0</v>
      </c>
      <c r="E13" s="9"/>
      <c r="F13" s="9"/>
      <c r="G13" s="9"/>
      <c r="H13" s="9"/>
      <c r="I13" s="9"/>
      <c r="J13" s="9"/>
      <c r="K13" s="9"/>
      <c r="L13" s="10"/>
      <c r="O13" s="8">
        <v>0</v>
      </c>
      <c r="P13" s="9" t="s">
        <v>27</v>
      </c>
      <c r="Q13" s="9">
        <v>0</v>
      </c>
      <c r="R13" s="9"/>
      <c r="S13" s="9"/>
      <c r="T13" s="9"/>
      <c r="U13" s="9"/>
      <c r="V13" s="9"/>
      <c r="W13" s="9"/>
      <c r="X13" s="10"/>
      <c r="AA13" s="8" t="str">
        <f t="shared" si="2"/>
        <v>E01032719</v>
      </c>
      <c r="AB13" s="9">
        <f t="shared" si="4"/>
        <v>0</v>
      </c>
      <c r="AC13" s="9">
        <f t="shared" si="5"/>
        <v>0</v>
      </c>
      <c r="AD13" s="10"/>
      <c r="AF13" s="8" t="s">
        <v>16</v>
      </c>
      <c r="AG13" s="9">
        <v>6954</v>
      </c>
      <c r="AH13" s="9">
        <v>12471</v>
      </c>
      <c r="AI13" s="10">
        <v>0</v>
      </c>
      <c r="AQ13" s="11" t="str">
        <f t="shared" si="3"/>
        <v>E01032719</v>
      </c>
      <c r="AR13" s="1">
        <v>1</v>
      </c>
      <c r="AS13" s="1">
        <f t="shared" si="1"/>
        <v>0</v>
      </c>
      <c r="BA13" s="12"/>
    </row>
    <row r="14" spans="1:53">
      <c r="A14" s="8">
        <v>0</v>
      </c>
      <c r="B14" s="9" t="s">
        <v>27</v>
      </c>
      <c r="C14" s="9">
        <v>0</v>
      </c>
      <c r="D14" s="9">
        <v>0</v>
      </c>
      <c r="E14" s="9"/>
      <c r="F14" s="9"/>
      <c r="G14" s="9"/>
      <c r="H14" s="9"/>
      <c r="I14" s="9"/>
      <c r="J14" s="9"/>
      <c r="K14" s="9"/>
      <c r="L14" s="10"/>
      <c r="O14" s="8">
        <v>0</v>
      </c>
      <c r="P14" s="9" t="s">
        <v>28</v>
      </c>
      <c r="Q14" s="9">
        <v>0</v>
      </c>
      <c r="R14" s="9"/>
      <c r="S14" s="9"/>
      <c r="T14" s="9"/>
      <c r="U14" s="9"/>
      <c r="V14" s="9"/>
      <c r="W14" s="9"/>
      <c r="X14" s="10"/>
      <c r="AA14" s="8" t="str">
        <f t="shared" si="2"/>
        <v>E01032720</v>
      </c>
      <c r="AB14" s="9">
        <f t="shared" si="4"/>
        <v>0</v>
      </c>
      <c r="AC14" s="9">
        <f t="shared" si="5"/>
        <v>0</v>
      </c>
      <c r="AD14" s="10"/>
      <c r="AF14" s="8" t="s">
        <v>16</v>
      </c>
      <c r="AG14" s="9">
        <v>7520</v>
      </c>
      <c r="AH14" s="9">
        <v>6730</v>
      </c>
      <c r="AI14" s="10">
        <v>0</v>
      </c>
      <c r="AQ14" s="11" t="str">
        <f t="shared" si="3"/>
        <v>E01032720</v>
      </c>
      <c r="AR14" s="1">
        <v>1</v>
      </c>
      <c r="AS14" s="1">
        <f t="shared" si="1"/>
        <v>0</v>
      </c>
      <c r="BA14" s="12"/>
    </row>
    <row r="15" spans="1:53">
      <c r="A15" s="8" t="s">
        <v>16</v>
      </c>
      <c r="B15" s="9" t="s">
        <v>28</v>
      </c>
      <c r="C15" s="9" t="s">
        <v>29</v>
      </c>
      <c r="D15" s="9">
        <v>4954</v>
      </c>
      <c r="E15" s="9"/>
      <c r="F15" s="9"/>
      <c r="G15" s="9"/>
      <c r="H15" s="9"/>
      <c r="I15" s="9"/>
      <c r="J15" s="9"/>
      <c r="K15" s="9"/>
      <c r="L15" s="10"/>
      <c r="O15" s="8">
        <v>0</v>
      </c>
      <c r="P15" s="9" t="s">
        <v>30</v>
      </c>
      <c r="Q15" s="9">
        <v>0</v>
      </c>
      <c r="R15" s="9"/>
      <c r="S15" s="9"/>
      <c r="T15" s="9"/>
      <c r="U15" s="9"/>
      <c r="V15" s="9"/>
      <c r="W15" s="9"/>
      <c r="X15" s="10"/>
      <c r="AA15" s="8" t="str">
        <f t="shared" si="2"/>
        <v>E01003076</v>
      </c>
      <c r="AB15" s="9">
        <f t="shared" si="4"/>
        <v>4954</v>
      </c>
      <c r="AC15" s="9">
        <f t="shared" si="5"/>
        <v>0</v>
      </c>
      <c r="AD15" s="10"/>
      <c r="AF15" s="8" t="s">
        <v>16</v>
      </c>
      <c r="AG15" s="9">
        <v>8133</v>
      </c>
      <c r="AH15" s="9">
        <v>9713</v>
      </c>
      <c r="AI15" s="10">
        <v>0</v>
      </c>
      <c r="AQ15" s="11" t="str">
        <f t="shared" si="3"/>
        <v>E01003076</v>
      </c>
      <c r="AR15" s="1">
        <v>1</v>
      </c>
      <c r="AS15" s="1">
        <f t="shared" si="1"/>
        <v>0</v>
      </c>
      <c r="BA15" s="12"/>
    </row>
    <row r="16" spans="1:53">
      <c r="A16" s="8" t="s">
        <v>16</v>
      </c>
      <c r="B16" s="9" t="s">
        <v>31</v>
      </c>
      <c r="C16" s="9" t="s">
        <v>29</v>
      </c>
      <c r="D16" s="9">
        <v>6954</v>
      </c>
      <c r="E16" s="9"/>
      <c r="F16" s="9"/>
      <c r="G16" s="9"/>
      <c r="H16" s="9"/>
      <c r="I16" s="9"/>
      <c r="J16" s="9"/>
      <c r="K16" s="9"/>
      <c r="L16" s="10"/>
      <c r="O16" s="8" t="s">
        <v>16</v>
      </c>
      <c r="P16" s="9" t="s">
        <v>32</v>
      </c>
      <c r="Q16" s="9">
        <v>12471</v>
      </c>
      <c r="R16" s="9"/>
      <c r="S16" s="9"/>
      <c r="T16" s="9"/>
      <c r="U16" s="9"/>
      <c r="V16" s="9"/>
      <c r="W16" s="9"/>
      <c r="X16" s="10"/>
      <c r="AA16" s="8" t="str">
        <f t="shared" si="2"/>
        <v>E01003911</v>
      </c>
      <c r="AB16" s="9">
        <f t="shared" si="4"/>
        <v>6954</v>
      </c>
      <c r="AC16" s="9">
        <f t="shared" si="5"/>
        <v>12471</v>
      </c>
      <c r="AD16" s="10"/>
      <c r="AF16" s="8" t="s">
        <v>16</v>
      </c>
      <c r="AG16" s="9">
        <v>17776</v>
      </c>
      <c r="AH16" s="9">
        <v>10933</v>
      </c>
      <c r="AI16" s="10">
        <v>0</v>
      </c>
      <c r="AQ16" s="11" t="str">
        <f t="shared" si="3"/>
        <v>E01003911</v>
      </c>
      <c r="AR16" s="1">
        <v>1</v>
      </c>
      <c r="AS16" s="1">
        <f t="shared" si="1"/>
        <v>1.1846805007282937</v>
      </c>
      <c r="BA16" s="12"/>
    </row>
    <row r="17" spans="1:53">
      <c r="A17" s="8" t="s">
        <v>16</v>
      </c>
      <c r="B17" s="9" t="s">
        <v>33</v>
      </c>
      <c r="C17" s="9" t="s">
        <v>29</v>
      </c>
      <c r="D17" s="9">
        <v>7520</v>
      </c>
      <c r="E17" s="9"/>
      <c r="F17" s="9"/>
      <c r="G17" s="9"/>
      <c r="H17" s="9"/>
      <c r="I17" s="9"/>
      <c r="J17" s="9"/>
      <c r="K17" s="9"/>
      <c r="L17" s="10"/>
      <c r="O17" s="8" t="s">
        <v>16</v>
      </c>
      <c r="P17" s="9" t="s">
        <v>34</v>
      </c>
      <c r="Q17" s="9">
        <v>6730</v>
      </c>
      <c r="R17" s="9"/>
      <c r="S17" s="9"/>
      <c r="T17" s="9"/>
      <c r="U17" s="9"/>
      <c r="V17" s="9"/>
      <c r="W17" s="9"/>
      <c r="X17" s="10"/>
      <c r="AA17" s="8" t="str">
        <f t="shared" si="2"/>
        <v>E01003913</v>
      </c>
      <c r="AB17" s="9">
        <f t="shared" si="4"/>
        <v>7520</v>
      </c>
      <c r="AC17" s="9">
        <f t="shared" si="5"/>
        <v>6730</v>
      </c>
      <c r="AD17" s="10"/>
      <c r="AF17" s="8" t="s">
        <v>16</v>
      </c>
      <c r="AG17" s="9">
        <v>9172</v>
      </c>
      <c r="AH17" s="9">
        <v>13167</v>
      </c>
      <c r="AI17" s="10">
        <v>0</v>
      </c>
      <c r="AQ17" s="11" t="str">
        <f t="shared" si="3"/>
        <v>E01003913</v>
      </c>
      <c r="AR17" s="1">
        <v>1</v>
      </c>
      <c r="AS17" s="1">
        <f t="shared" si="1"/>
        <v>0.639315192839501</v>
      </c>
      <c r="BA17" s="12"/>
    </row>
    <row r="18" spans="1:53">
      <c r="A18" s="8" t="s">
        <v>16</v>
      </c>
      <c r="B18" s="9" t="s">
        <v>35</v>
      </c>
      <c r="C18" s="9" t="s">
        <v>36</v>
      </c>
      <c r="D18" s="9">
        <v>8133</v>
      </c>
      <c r="E18" s="9"/>
      <c r="F18" s="9"/>
      <c r="G18" s="9"/>
      <c r="H18" s="9"/>
      <c r="I18" s="9"/>
      <c r="J18" s="9"/>
      <c r="K18" s="9"/>
      <c r="L18" s="10"/>
      <c r="O18" s="8" t="s">
        <v>16</v>
      </c>
      <c r="P18" s="9" t="s">
        <v>37</v>
      </c>
      <c r="Q18" s="9">
        <v>9713</v>
      </c>
      <c r="R18" s="9"/>
      <c r="S18" s="9"/>
      <c r="T18" s="9"/>
      <c r="U18" s="9"/>
      <c r="V18" s="9"/>
      <c r="W18" s="9"/>
      <c r="X18" s="10"/>
      <c r="AA18" s="8" t="str">
        <f t="shared" si="2"/>
        <v>E01003917</v>
      </c>
      <c r="AB18" s="9">
        <f t="shared" si="4"/>
        <v>8133</v>
      </c>
      <c r="AC18" s="9">
        <f t="shared" si="5"/>
        <v>9713</v>
      </c>
      <c r="AD18" s="10"/>
      <c r="AF18" s="8" t="s">
        <v>16</v>
      </c>
      <c r="AG18" s="9">
        <v>6976</v>
      </c>
      <c r="AH18" s="9">
        <v>6848</v>
      </c>
      <c r="AI18" s="10">
        <v>0</v>
      </c>
      <c r="AQ18" s="11" t="str">
        <f t="shared" si="3"/>
        <v>E01003917</v>
      </c>
      <c r="AR18" s="1">
        <v>1</v>
      </c>
      <c r="AS18" s="1">
        <f t="shared" si="1"/>
        <v>0.9226847649405755</v>
      </c>
      <c r="BA18" s="12"/>
    </row>
    <row r="19" spans="1:53">
      <c r="A19" s="8" t="s">
        <v>16</v>
      </c>
      <c r="B19" s="9" t="s">
        <v>38</v>
      </c>
      <c r="C19" s="9" t="s">
        <v>36</v>
      </c>
      <c r="D19" s="9">
        <v>17776</v>
      </c>
      <c r="E19" s="9"/>
      <c r="F19" s="9"/>
      <c r="G19" s="9"/>
      <c r="H19" s="9"/>
      <c r="I19" s="9"/>
      <c r="J19" s="9"/>
      <c r="K19" s="9"/>
      <c r="L19" s="10"/>
      <c r="O19" s="8" t="s">
        <v>16</v>
      </c>
      <c r="P19" s="9" t="s">
        <v>39</v>
      </c>
      <c r="Q19" s="9">
        <v>10933</v>
      </c>
      <c r="R19" s="9"/>
      <c r="S19" s="9"/>
      <c r="T19" s="9"/>
      <c r="U19" s="9"/>
      <c r="V19" s="9"/>
      <c r="W19" s="9"/>
      <c r="X19" s="10"/>
      <c r="AA19" s="8" t="str">
        <f t="shared" si="2"/>
        <v>E01003918</v>
      </c>
      <c r="AB19" s="9">
        <f t="shared" si="4"/>
        <v>17776</v>
      </c>
      <c r="AC19" s="9">
        <f t="shared" si="5"/>
        <v>10933</v>
      </c>
      <c r="AD19" s="10"/>
      <c r="AF19" s="8" t="s">
        <v>16</v>
      </c>
      <c r="AG19" s="9">
        <v>22910</v>
      </c>
      <c r="AH19" s="9">
        <v>6201</v>
      </c>
      <c r="AI19" s="10">
        <v>0</v>
      </c>
      <c r="AQ19" s="11" t="str">
        <f t="shared" si="3"/>
        <v>E01003918</v>
      </c>
      <c r="AR19" s="1">
        <v>1</v>
      </c>
      <c r="AS19" s="1">
        <f t="shared" si="1"/>
        <v>1.0385784551729962</v>
      </c>
      <c r="BA19" s="12"/>
    </row>
    <row r="20" spans="1:53">
      <c r="A20" s="8" t="s">
        <v>16</v>
      </c>
      <c r="B20" s="9" t="s">
        <v>40</v>
      </c>
      <c r="C20" s="9" t="s">
        <v>36</v>
      </c>
      <c r="D20" s="9">
        <v>9172</v>
      </c>
      <c r="E20" s="9"/>
      <c r="F20" s="9"/>
      <c r="G20" s="9"/>
      <c r="H20" s="9"/>
      <c r="I20" s="9"/>
      <c r="J20" s="9"/>
      <c r="K20" s="9"/>
      <c r="L20" s="10"/>
      <c r="O20" s="8" t="s">
        <v>16</v>
      </c>
      <c r="P20" s="9" t="s">
        <v>41</v>
      </c>
      <c r="Q20" s="9">
        <v>13167</v>
      </c>
      <c r="R20" s="9"/>
      <c r="S20" s="9"/>
      <c r="T20" s="9"/>
      <c r="U20" s="9"/>
      <c r="V20" s="9"/>
      <c r="W20" s="9"/>
      <c r="X20" s="10"/>
      <c r="AA20" s="8" t="str">
        <f t="shared" si="2"/>
        <v>E01003919</v>
      </c>
      <c r="AB20" s="9">
        <f t="shared" si="4"/>
        <v>9172</v>
      </c>
      <c r="AC20" s="9">
        <f t="shared" si="5"/>
        <v>13167</v>
      </c>
      <c r="AD20" s="10"/>
      <c r="AF20" s="8" t="s">
        <v>16</v>
      </c>
      <c r="AG20" s="9">
        <v>6305</v>
      </c>
      <c r="AH20" s="9">
        <v>11598</v>
      </c>
      <c r="AI20" s="10">
        <v>0</v>
      </c>
      <c r="AQ20" s="11" t="str">
        <f t="shared" si="3"/>
        <v>E01003919</v>
      </c>
      <c r="AR20" s="1">
        <v>1</v>
      </c>
      <c r="AS20" s="1">
        <f t="shared" si="1"/>
        <v>1.2507969010576092</v>
      </c>
      <c r="BA20" s="12"/>
    </row>
    <row r="21" spans="1:53">
      <c r="A21" s="8" t="s">
        <v>16</v>
      </c>
      <c r="B21" s="9" t="s">
        <v>42</v>
      </c>
      <c r="C21" s="9" t="s">
        <v>36</v>
      </c>
      <c r="D21" s="9">
        <v>6976</v>
      </c>
      <c r="E21" s="9"/>
      <c r="F21" s="9"/>
      <c r="G21" s="9"/>
      <c r="H21" s="9"/>
      <c r="I21" s="9"/>
      <c r="J21" s="9"/>
      <c r="K21" s="9"/>
      <c r="L21" s="10"/>
      <c r="O21" s="8" t="s">
        <v>16</v>
      </c>
      <c r="P21" s="9" t="s">
        <v>43</v>
      </c>
      <c r="Q21" s="9">
        <v>6848</v>
      </c>
      <c r="R21" s="9"/>
      <c r="S21" s="9"/>
      <c r="T21" s="9"/>
      <c r="U21" s="9"/>
      <c r="V21" s="9"/>
      <c r="W21" s="9"/>
      <c r="X21" s="10"/>
      <c r="AA21" s="8" t="str">
        <f t="shared" si="2"/>
        <v>E01003920</v>
      </c>
      <c r="AB21" s="9">
        <f t="shared" si="4"/>
        <v>6976</v>
      </c>
      <c r="AC21" s="9">
        <f t="shared" si="5"/>
        <v>6848</v>
      </c>
      <c r="AD21" s="10"/>
      <c r="AF21" s="8" t="s">
        <v>16</v>
      </c>
      <c r="AG21" s="9">
        <v>10818</v>
      </c>
      <c r="AH21" s="9">
        <v>12441</v>
      </c>
      <c r="AI21" s="10">
        <v>0</v>
      </c>
      <c r="AQ21" s="11" t="str">
        <f t="shared" si="3"/>
        <v>E01003920</v>
      </c>
      <c r="AR21" s="1">
        <v>1</v>
      </c>
      <c r="AS21" s="1">
        <f t="shared" si="1"/>
        <v>0.6505245825505056</v>
      </c>
      <c r="BA21" s="12"/>
    </row>
    <row r="22" spans="1:53">
      <c r="A22" s="8" t="s">
        <v>16</v>
      </c>
      <c r="B22" s="9" t="s">
        <v>44</v>
      </c>
      <c r="C22" s="9" t="s">
        <v>45</v>
      </c>
      <c r="D22" s="9">
        <v>22910</v>
      </c>
      <c r="E22" s="9"/>
      <c r="F22" s="9"/>
      <c r="G22" s="9"/>
      <c r="H22" s="9"/>
      <c r="I22" s="9"/>
      <c r="J22" s="9"/>
      <c r="K22" s="9"/>
      <c r="L22" s="10"/>
      <c r="O22" s="8" t="s">
        <v>16</v>
      </c>
      <c r="P22" s="9" t="s">
        <v>46</v>
      </c>
      <c r="Q22" s="9">
        <v>6201</v>
      </c>
      <c r="R22" s="9"/>
      <c r="S22" s="9"/>
      <c r="T22" s="9"/>
      <c r="U22" s="9"/>
      <c r="V22" s="9"/>
      <c r="W22" s="9"/>
      <c r="X22" s="10"/>
      <c r="AA22" s="8" t="str">
        <f t="shared" si="2"/>
        <v>E01003921</v>
      </c>
      <c r="AB22" s="9">
        <f t="shared" si="4"/>
        <v>22910</v>
      </c>
      <c r="AC22" s="9">
        <f t="shared" si="5"/>
        <v>6201</v>
      </c>
      <c r="AD22" s="10"/>
      <c r="AF22" s="8" t="s">
        <v>16</v>
      </c>
      <c r="AG22" s="9">
        <v>9307</v>
      </c>
      <c r="AH22" s="9">
        <v>24060</v>
      </c>
      <c r="AI22" s="10">
        <v>0</v>
      </c>
      <c r="AQ22" s="11" t="str">
        <f t="shared" si="3"/>
        <v>E01003921</v>
      </c>
      <c r="AR22" s="1">
        <v>1</v>
      </c>
      <c r="AS22" s="1">
        <f t="shared" si="1"/>
        <v>0.58906292879609889</v>
      </c>
      <c r="BA22" s="12"/>
    </row>
    <row r="23" spans="1:53">
      <c r="A23" s="8" t="s">
        <v>16</v>
      </c>
      <c r="B23" s="9" t="s">
        <v>47</v>
      </c>
      <c r="C23" s="9" t="s">
        <v>45</v>
      </c>
      <c r="D23" s="9">
        <v>6305</v>
      </c>
      <c r="E23" s="9"/>
      <c r="F23" s="9"/>
      <c r="G23" s="9"/>
      <c r="H23" s="9"/>
      <c r="I23" s="9"/>
      <c r="J23" s="9"/>
      <c r="K23" s="9"/>
      <c r="L23" s="10"/>
      <c r="O23" s="8" t="s">
        <v>16</v>
      </c>
      <c r="P23" s="9" t="s">
        <v>48</v>
      </c>
      <c r="Q23" s="9">
        <v>11598</v>
      </c>
      <c r="R23" s="9"/>
      <c r="S23" s="9"/>
      <c r="T23" s="9"/>
      <c r="U23" s="9"/>
      <c r="V23" s="9"/>
      <c r="W23" s="9"/>
      <c r="X23" s="10"/>
      <c r="AA23" s="8" t="str">
        <f t="shared" si="2"/>
        <v>E01003922</v>
      </c>
      <c r="AB23" s="9">
        <f t="shared" si="4"/>
        <v>6305</v>
      </c>
      <c r="AC23" s="9">
        <f t="shared" si="5"/>
        <v>11598</v>
      </c>
      <c r="AD23" s="10"/>
      <c r="AF23" s="8" t="s">
        <v>16</v>
      </c>
      <c r="AG23" s="9">
        <v>6452</v>
      </c>
      <c r="AH23" s="9">
        <v>14073</v>
      </c>
      <c r="AI23" s="10">
        <v>0</v>
      </c>
      <c r="AQ23" s="11" t="str">
        <f t="shared" si="3"/>
        <v>E01003922</v>
      </c>
      <c r="AR23" s="1">
        <v>1</v>
      </c>
      <c r="AS23" s="1">
        <f t="shared" si="1"/>
        <v>1.1017500158324713</v>
      </c>
      <c r="BA23" s="12"/>
    </row>
    <row r="24" spans="1:53">
      <c r="A24" s="8" t="s">
        <v>16</v>
      </c>
      <c r="B24" s="9" t="s">
        <v>49</v>
      </c>
      <c r="C24" s="9" t="s">
        <v>45</v>
      </c>
      <c r="D24" s="9">
        <v>10818</v>
      </c>
      <c r="E24" s="9"/>
      <c r="F24" s="9"/>
      <c r="G24" s="9"/>
      <c r="H24" s="9"/>
      <c r="I24" s="9"/>
      <c r="J24" s="9"/>
      <c r="K24" s="9"/>
      <c r="L24" s="10"/>
      <c r="O24" s="8" t="s">
        <v>16</v>
      </c>
      <c r="P24" s="9" t="s">
        <v>50</v>
      </c>
      <c r="Q24" s="9">
        <v>12441</v>
      </c>
      <c r="R24" s="9"/>
      <c r="S24" s="9"/>
      <c r="T24" s="9"/>
      <c r="U24" s="9"/>
      <c r="V24" s="9"/>
      <c r="W24" s="9"/>
      <c r="X24" s="10"/>
      <c r="AA24" s="8" t="str">
        <f t="shared" si="2"/>
        <v>E01004046</v>
      </c>
      <c r="AB24" s="9">
        <f t="shared" si="4"/>
        <v>10818</v>
      </c>
      <c r="AC24" s="9">
        <f t="shared" si="5"/>
        <v>12441</v>
      </c>
      <c r="AD24" s="10"/>
      <c r="AF24" s="8" t="s">
        <v>16</v>
      </c>
      <c r="AG24" s="9">
        <v>6355</v>
      </c>
      <c r="AH24" s="9">
        <v>11558</v>
      </c>
      <c r="AI24" s="10">
        <v>0</v>
      </c>
      <c r="AQ24" s="11" t="str">
        <f t="shared" si="3"/>
        <v>E01004046</v>
      </c>
      <c r="AR24" s="1">
        <v>1</v>
      </c>
      <c r="AS24" s="1">
        <f t="shared" si="1"/>
        <v>1.1818306558865128</v>
      </c>
      <c r="BA24" s="12"/>
    </row>
    <row r="25" spans="1:53">
      <c r="A25" s="8" t="s">
        <v>16</v>
      </c>
      <c r="B25" s="9" t="s">
        <v>51</v>
      </c>
      <c r="C25" s="9" t="s">
        <v>45</v>
      </c>
      <c r="D25" s="9">
        <v>9307</v>
      </c>
      <c r="E25" s="9"/>
      <c r="F25" s="9"/>
      <c r="G25" s="9"/>
      <c r="H25" s="9"/>
      <c r="I25" s="9"/>
      <c r="J25" s="9"/>
      <c r="K25" s="9"/>
      <c r="L25" s="10"/>
      <c r="O25" s="8" t="s">
        <v>16</v>
      </c>
      <c r="P25" s="9" t="s">
        <v>52</v>
      </c>
      <c r="Q25" s="9">
        <v>24060</v>
      </c>
      <c r="R25" s="9"/>
      <c r="S25" s="9"/>
      <c r="T25" s="9"/>
      <c r="U25" s="9"/>
      <c r="V25" s="9"/>
      <c r="W25" s="9"/>
      <c r="X25" s="10"/>
      <c r="AA25" s="8" t="str">
        <f t="shared" si="2"/>
        <v>E01004050</v>
      </c>
      <c r="AB25" s="9">
        <f t="shared" si="4"/>
        <v>9307</v>
      </c>
      <c r="AC25" s="9">
        <f t="shared" si="5"/>
        <v>24060</v>
      </c>
      <c r="AD25" s="10"/>
      <c r="AF25" s="8" t="s">
        <v>16</v>
      </c>
      <c r="AG25" s="9">
        <v>8669</v>
      </c>
      <c r="AH25" s="9">
        <v>7543</v>
      </c>
      <c r="AI25" s="10">
        <v>0</v>
      </c>
      <c r="AQ25" s="11" t="str">
        <f t="shared" si="3"/>
        <v>E01004050</v>
      </c>
      <c r="AR25" s="1">
        <v>1</v>
      </c>
      <c r="AS25" s="1">
        <f t="shared" si="1"/>
        <v>2.2855755631082308</v>
      </c>
      <c r="BA25" s="12"/>
    </row>
    <row r="26" spans="1:53">
      <c r="A26" s="8" t="s">
        <v>16</v>
      </c>
      <c r="B26" s="9" t="s">
        <v>53</v>
      </c>
      <c r="C26" s="9" t="s">
        <v>45</v>
      </c>
      <c r="D26" s="9">
        <v>6452</v>
      </c>
      <c r="E26" s="9"/>
      <c r="F26" s="9"/>
      <c r="G26" s="9"/>
      <c r="H26" s="9"/>
      <c r="I26" s="9"/>
      <c r="J26" s="9"/>
      <c r="K26" s="9"/>
      <c r="L26" s="10"/>
      <c r="O26" s="8" t="s">
        <v>16</v>
      </c>
      <c r="P26" s="9" t="s">
        <v>54</v>
      </c>
      <c r="Q26" s="9">
        <v>14073</v>
      </c>
      <c r="R26" s="9"/>
      <c r="S26" s="9"/>
      <c r="T26" s="9"/>
      <c r="U26" s="9"/>
      <c r="V26" s="9"/>
      <c r="W26" s="9"/>
      <c r="X26" s="10"/>
      <c r="AA26" s="8" t="str">
        <f t="shared" si="2"/>
        <v>E01004061</v>
      </c>
      <c r="AB26" s="9">
        <f>D26</f>
        <v>6452</v>
      </c>
      <c r="AC26" s="9">
        <f>Q26</f>
        <v>14073</v>
      </c>
      <c r="AD26" s="10"/>
      <c r="AF26" s="8" t="s">
        <v>16</v>
      </c>
      <c r="AG26" s="9">
        <v>8251</v>
      </c>
      <c r="AH26" s="9">
        <v>13644</v>
      </c>
      <c r="AI26" s="10">
        <v>0</v>
      </c>
      <c r="AQ26" s="11" t="str">
        <f t="shared" si="3"/>
        <v>E01004061</v>
      </c>
      <c r="AR26" s="1">
        <v>1</v>
      </c>
      <c r="AS26" s="1">
        <f t="shared" si="1"/>
        <v>1.3368622152793903</v>
      </c>
      <c r="BA26" s="12"/>
    </row>
    <row r="27" spans="1:53">
      <c r="A27" s="8" t="s">
        <v>16</v>
      </c>
      <c r="B27" s="9" t="s">
        <v>55</v>
      </c>
      <c r="C27" s="9" t="s">
        <v>56</v>
      </c>
      <c r="D27" s="9">
        <v>6355</v>
      </c>
      <c r="E27" s="9"/>
      <c r="F27" s="9"/>
      <c r="G27" s="9"/>
      <c r="H27" s="9"/>
      <c r="I27" s="9"/>
      <c r="J27" s="9"/>
      <c r="K27" s="9"/>
      <c r="L27" s="10"/>
      <c r="O27" s="8" t="s">
        <v>16</v>
      </c>
      <c r="P27" s="9" t="s">
        <v>57</v>
      </c>
      <c r="Q27" s="9">
        <v>11558</v>
      </c>
      <c r="R27" s="9"/>
      <c r="S27" s="9"/>
      <c r="T27" s="9"/>
      <c r="U27" s="9"/>
      <c r="V27" s="9"/>
      <c r="W27" s="9"/>
      <c r="X27" s="10"/>
      <c r="AA27" s="8" t="str">
        <f t="shared" si="2"/>
        <v>E01004062</v>
      </c>
      <c r="AB27" s="9">
        <f t="shared" ref="AB27:AB33" si="6">D27</f>
        <v>6355</v>
      </c>
      <c r="AC27" s="9">
        <f t="shared" ref="AC27:AC31" si="7">Q27</f>
        <v>11558</v>
      </c>
      <c r="AD27" s="10"/>
      <c r="AF27" s="8" t="s">
        <v>16</v>
      </c>
      <c r="AG27" s="9">
        <v>9214</v>
      </c>
      <c r="AH27" s="9">
        <v>7986</v>
      </c>
      <c r="AI27" s="10">
        <v>0</v>
      </c>
      <c r="AQ27" s="11" t="str">
        <f t="shared" si="3"/>
        <v>E01004062</v>
      </c>
      <c r="AR27" s="1">
        <v>1</v>
      </c>
      <c r="AS27" s="1">
        <f t="shared" si="1"/>
        <v>1.097950222710097</v>
      </c>
      <c r="BA27" s="12"/>
    </row>
    <row r="28" spans="1:53">
      <c r="A28" s="8" t="s">
        <v>16</v>
      </c>
      <c r="B28" s="9" t="s">
        <v>58</v>
      </c>
      <c r="C28" s="9" t="s">
        <v>56</v>
      </c>
      <c r="D28" s="9">
        <v>8669</v>
      </c>
      <c r="E28" s="9"/>
      <c r="F28" s="9"/>
      <c r="G28" s="9"/>
      <c r="H28" s="9"/>
      <c r="I28" s="9"/>
      <c r="J28" s="9"/>
      <c r="K28" s="9"/>
      <c r="L28" s="10"/>
      <c r="O28" s="8" t="s">
        <v>16</v>
      </c>
      <c r="P28" s="9" t="s">
        <v>59</v>
      </c>
      <c r="Q28" s="9">
        <v>7543</v>
      </c>
      <c r="R28" s="9"/>
      <c r="S28" s="9"/>
      <c r="T28" s="9"/>
      <c r="U28" s="9"/>
      <c r="V28" s="9"/>
      <c r="W28" s="9"/>
      <c r="X28" s="10"/>
      <c r="AA28" s="8" t="str">
        <f t="shared" si="2"/>
        <v>E01004063</v>
      </c>
      <c r="AB28" s="9">
        <f t="shared" si="6"/>
        <v>8669</v>
      </c>
      <c r="AC28" s="9">
        <f t="shared" si="7"/>
        <v>7543</v>
      </c>
      <c r="AD28" s="10"/>
      <c r="AF28" s="8" t="s">
        <v>16</v>
      </c>
      <c r="AG28" s="9">
        <v>5412</v>
      </c>
      <c r="AH28" s="9">
        <v>10015</v>
      </c>
      <c r="AI28" s="10">
        <v>0</v>
      </c>
      <c r="AQ28" s="11" t="str">
        <f t="shared" si="3"/>
        <v>E01004063</v>
      </c>
      <c r="AR28" s="1">
        <v>1</v>
      </c>
      <c r="AS28" s="1">
        <f t="shared" si="1"/>
        <v>0.71654598805176162</v>
      </c>
      <c r="BA28" s="12"/>
    </row>
    <row r="29" spans="1:53">
      <c r="A29" s="8" t="s">
        <v>16</v>
      </c>
      <c r="B29" s="9" t="s">
        <v>60</v>
      </c>
      <c r="C29" s="9" t="s">
        <v>56</v>
      </c>
      <c r="D29" s="9">
        <v>8251</v>
      </c>
      <c r="E29" s="9"/>
      <c r="F29" s="9"/>
      <c r="G29" s="9"/>
      <c r="H29" s="9"/>
      <c r="I29" s="9"/>
      <c r="J29" s="9"/>
      <c r="K29" s="9"/>
      <c r="L29" s="10"/>
      <c r="O29" s="8" t="s">
        <v>16</v>
      </c>
      <c r="P29" s="9" t="s">
        <v>61</v>
      </c>
      <c r="Q29" s="9">
        <v>13644</v>
      </c>
      <c r="R29" s="9"/>
      <c r="S29" s="9"/>
      <c r="T29" s="9"/>
      <c r="U29" s="9"/>
      <c r="V29" s="9"/>
      <c r="W29" s="9"/>
      <c r="X29" s="10"/>
      <c r="AA29" s="8" t="str">
        <f t="shared" si="2"/>
        <v>E01004065</v>
      </c>
      <c r="AB29" s="9">
        <f t="shared" si="6"/>
        <v>8251</v>
      </c>
      <c r="AC29" s="9">
        <f t="shared" si="7"/>
        <v>13644</v>
      </c>
      <c r="AD29" s="10"/>
      <c r="AF29" s="8" t="s">
        <v>16</v>
      </c>
      <c r="AG29" s="9">
        <v>13871</v>
      </c>
      <c r="AH29" s="9">
        <v>7622</v>
      </c>
      <c r="AI29" s="10">
        <v>0</v>
      </c>
      <c r="AQ29" s="11" t="str">
        <f t="shared" si="3"/>
        <v>E01004065</v>
      </c>
      <c r="AR29" s="1">
        <v>1</v>
      </c>
      <c r="AS29" s="1">
        <f t="shared" si="1"/>
        <v>1.2961094340419244</v>
      </c>
      <c r="BA29" s="12"/>
    </row>
    <row r="30" spans="1:53">
      <c r="A30" s="8" t="s">
        <v>16</v>
      </c>
      <c r="B30" s="9" t="s">
        <v>62</v>
      </c>
      <c r="C30" s="9" t="s">
        <v>56</v>
      </c>
      <c r="D30" s="9">
        <v>9214</v>
      </c>
      <c r="E30" s="9"/>
      <c r="F30" s="9"/>
      <c r="G30" s="9"/>
      <c r="H30" s="9"/>
      <c r="I30" s="9"/>
      <c r="J30" s="9"/>
      <c r="K30" s="9"/>
      <c r="L30" s="10"/>
      <c r="O30" s="8" t="s">
        <v>16</v>
      </c>
      <c r="P30" s="9" t="s">
        <v>63</v>
      </c>
      <c r="Q30" s="9">
        <v>7986</v>
      </c>
      <c r="R30" s="9"/>
      <c r="S30" s="9"/>
      <c r="T30" s="9"/>
      <c r="U30" s="9"/>
      <c r="V30" s="9"/>
      <c r="W30" s="9"/>
      <c r="X30" s="10"/>
      <c r="AA30" s="8" t="str">
        <f t="shared" si="2"/>
        <v>E01004066</v>
      </c>
      <c r="AB30" s="9">
        <f t="shared" si="6"/>
        <v>9214</v>
      </c>
      <c r="AC30" s="9">
        <f t="shared" si="7"/>
        <v>7986</v>
      </c>
      <c r="AD30" s="10"/>
      <c r="AF30" s="8" t="s">
        <v>16</v>
      </c>
      <c r="AG30" s="9">
        <v>15069</v>
      </c>
      <c r="AH30" s="9">
        <v>0</v>
      </c>
      <c r="AI30" s="10">
        <v>0</v>
      </c>
      <c r="AQ30" s="11" t="str">
        <f t="shared" si="3"/>
        <v>E01004066</v>
      </c>
      <c r="AR30" s="1">
        <v>1</v>
      </c>
      <c r="AS30" s="1">
        <f t="shared" si="1"/>
        <v>0.7586286968820587</v>
      </c>
      <c r="BA30" s="12"/>
    </row>
    <row r="31" spans="1:53">
      <c r="A31" s="8" t="s">
        <v>16</v>
      </c>
      <c r="B31" s="9" t="s">
        <v>64</v>
      </c>
      <c r="C31" s="9" t="s">
        <v>56</v>
      </c>
      <c r="D31" s="9">
        <v>5412</v>
      </c>
      <c r="E31" s="9"/>
      <c r="F31" s="9"/>
      <c r="G31" s="9"/>
      <c r="H31" s="9"/>
      <c r="I31" s="9"/>
      <c r="J31" s="9"/>
      <c r="K31" s="9"/>
      <c r="L31" s="10"/>
      <c r="O31" s="8" t="s">
        <v>16</v>
      </c>
      <c r="P31" s="9" t="s">
        <v>65</v>
      </c>
      <c r="Q31" s="9">
        <v>10015</v>
      </c>
      <c r="R31" s="9"/>
      <c r="S31" s="9"/>
      <c r="T31" s="9"/>
      <c r="U31" s="9"/>
      <c r="V31" s="9"/>
      <c r="W31" s="9"/>
      <c r="X31" s="10"/>
      <c r="AA31" s="8" t="str">
        <f t="shared" si="2"/>
        <v>E01004067</v>
      </c>
      <c r="AB31" s="9">
        <f t="shared" si="6"/>
        <v>5412</v>
      </c>
      <c r="AC31" s="9">
        <f t="shared" si="7"/>
        <v>10015</v>
      </c>
      <c r="AD31" s="10"/>
      <c r="AF31" s="8" t="s">
        <v>66</v>
      </c>
      <c r="AG31" s="9" t="s">
        <v>13</v>
      </c>
      <c r="AH31" s="9" t="s">
        <v>67</v>
      </c>
      <c r="AI31" s="10">
        <v>7257</v>
      </c>
      <c r="AQ31" s="11" t="str">
        <f t="shared" si="3"/>
        <v>E01004067</v>
      </c>
      <c r="AR31" s="1">
        <v>1</v>
      </c>
      <c r="AS31" s="1">
        <f t="shared" si="1"/>
        <v>0.95137320301450257</v>
      </c>
      <c r="BA31" s="12"/>
    </row>
    <row r="32" spans="1:53">
      <c r="A32" s="8" t="s">
        <v>16</v>
      </c>
      <c r="B32" s="9" t="s">
        <v>68</v>
      </c>
      <c r="C32" s="9" t="s">
        <v>45</v>
      </c>
      <c r="D32" s="9">
        <v>13871</v>
      </c>
      <c r="E32" s="9"/>
      <c r="F32" s="9"/>
      <c r="G32" s="9"/>
      <c r="H32" s="9"/>
      <c r="I32" s="9"/>
      <c r="J32" s="9"/>
      <c r="K32" s="9"/>
      <c r="L32" s="10"/>
      <c r="O32" s="8" t="s">
        <v>16</v>
      </c>
      <c r="P32" s="9" t="s">
        <v>69</v>
      </c>
      <c r="Q32" s="9">
        <v>7622</v>
      </c>
      <c r="R32" s="9"/>
      <c r="S32" s="9"/>
      <c r="T32" s="9"/>
      <c r="U32" s="9"/>
      <c r="V32" s="9"/>
      <c r="W32" s="9"/>
      <c r="X32" s="10"/>
      <c r="AA32" s="8" t="str">
        <f>P32</f>
        <v>E01004068</v>
      </c>
      <c r="AB32" s="9">
        <f t="shared" si="6"/>
        <v>13871</v>
      </c>
      <c r="AC32" s="9">
        <f>Q32</f>
        <v>7622</v>
      </c>
      <c r="AD32" s="10"/>
      <c r="AF32" s="8" t="s">
        <v>66</v>
      </c>
      <c r="AG32" s="9" t="s">
        <v>13</v>
      </c>
      <c r="AH32" s="9" t="s">
        <v>67</v>
      </c>
      <c r="AI32" s="10">
        <v>11295</v>
      </c>
      <c r="AQ32" s="11" t="str">
        <f>P32</f>
        <v>E01004068</v>
      </c>
      <c r="AR32" s="1">
        <v>1</v>
      </c>
      <c r="AS32" s="1">
        <f>SUM(Q32/$D$51)</f>
        <v>0.72405057946845119</v>
      </c>
      <c r="BA32" s="12"/>
    </row>
    <row r="33" spans="1:53">
      <c r="A33" s="8" t="s">
        <v>16</v>
      </c>
      <c r="B33" s="9" t="s">
        <v>70</v>
      </c>
      <c r="C33" s="9" t="s">
        <v>45</v>
      </c>
      <c r="D33" s="9">
        <v>15069</v>
      </c>
      <c r="E33" s="9"/>
      <c r="F33" s="9"/>
      <c r="G33" s="9"/>
      <c r="H33" s="9"/>
      <c r="I33" s="9"/>
      <c r="J33" s="9"/>
      <c r="K33" s="9"/>
      <c r="L33" s="10"/>
      <c r="O33" s="9"/>
      <c r="P33" s="9"/>
      <c r="Q33" s="9"/>
      <c r="R33" s="9"/>
      <c r="S33" s="9"/>
      <c r="T33" s="9"/>
      <c r="U33" s="9"/>
      <c r="V33" s="9"/>
      <c r="W33" s="9"/>
      <c r="X33" s="10"/>
      <c r="AA33" s="8" t="str">
        <f t="shared" ref="AA33:AA49" si="8">P34</f>
        <v>E01003209</v>
      </c>
      <c r="AB33" s="9">
        <f t="shared" si="6"/>
        <v>15069</v>
      </c>
      <c r="AC33" s="9">
        <v>0</v>
      </c>
      <c r="AD33" s="10"/>
      <c r="AF33" s="8" t="s">
        <v>66</v>
      </c>
      <c r="AG33" s="9" t="s">
        <v>13</v>
      </c>
      <c r="AH33" s="9" t="s">
        <v>67</v>
      </c>
      <c r="AI33" s="10">
        <v>17388</v>
      </c>
      <c r="AQ33" s="11" t="str">
        <f t="shared" ref="AQ33:AQ44" si="9">P34</f>
        <v>E01003209</v>
      </c>
      <c r="AR33" s="1">
        <v>1</v>
      </c>
      <c r="AS33" s="1">
        <f t="shared" ref="AS33:AS44" si="10">SUM(Q34/$D$51)</f>
        <v>0.68937746722678428</v>
      </c>
      <c r="BA33" s="12"/>
    </row>
    <row r="34" spans="1:53">
      <c r="A34" s="8" t="s">
        <v>66</v>
      </c>
      <c r="B34" s="9" t="s">
        <v>71</v>
      </c>
      <c r="C34" s="9" t="s">
        <v>72</v>
      </c>
      <c r="D34" s="9">
        <v>7257</v>
      </c>
      <c r="E34" s="9"/>
      <c r="F34" s="9"/>
      <c r="G34" s="9"/>
      <c r="H34" s="9"/>
      <c r="I34" s="9"/>
      <c r="J34" s="9"/>
      <c r="K34" s="9"/>
      <c r="L34" s="10"/>
      <c r="O34" s="8" t="s">
        <v>66</v>
      </c>
      <c r="P34" s="9" t="s">
        <v>73</v>
      </c>
      <c r="Q34" s="9">
        <v>7257</v>
      </c>
      <c r="R34" s="9"/>
      <c r="S34" s="9"/>
      <c r="T34" s="9"/>
      <c r="U34" s="9"/>
      <c r="V34" s="9"/>
      <c r="W34" s="9"/>
      <c r="X34" s="10"/>
      <c r="AA34" s="8" t="str">
        <f t="shared" si="8"/>
        <v>E01003212</v>
      </c>
      <c r="AB34" s="9" t="s">
        <v>13</v>
      </c>
      <c r="AC34" s="9" t="s">
        <v>67</v>
      </c>
      <c r="AD34" s="10">
        <v>7257</v>
      </c>
      <c r="AF34" s="8" t="s">
        <v>66</v>
      </c>
      <c r="AG34" s="9" t="s">
        <v>13</v>
      </c>
      <c r="AH34" s="9" t="s">
        <v>67</v>
      </c>
      <c r="AI34" s="10">
        <v>7413</v>
      </c>
      <c r="AQ34" s="11" t="str">
        <f t="shared" si="9"/>
        <v>E01003212</v>
      </c>
      <c r="AR34" s="1">
        <v>1</v>
      </c>
      <c r="AS34" s="1">
        <f t="shared" si="10"/>
        <v>1.0729665829304849</v>
      </c>
      <c r="BA34" s="12"/>
    </row>
    <row r="35" spans="1:53">
      <c r="A35" s="8" t="s">
        <v>66</v>
      </c>
      <c r="B35" s="9" t="s">
        <v>73</v>
      </c>
      <c r="C35" s="9" t="s">
        <v>72</v>
      </c>
      <c r="D35" s="9">
        <v>11295</v>
      </c>
      <c r="E35" s="9"/>
      <c r="F35" s="9"/>
      <c r="G35" s="9"/>
      <c r="H35" s="9"/>
      <c r="I35" s="9"/>
      <c r="J35" s="9"/>
      <c r="K35" s="9"/>
      <c r="L35" s="10"/>
      <c r="O35" s="8" t="s">
        <v>66</v>
      </c>
      <c r="P35" s="9" t="s">
        <v>74</v>
      </c>
      <c r="Q35" s="9">
        <v>11295</v>
      </c>
      <c r="R35" s="9"/>
      <c r="S35" s="9"/>
      <c r="T35" s="9"/>
      <c r="U35" s="9"/>
      <c r="V35" s="9"/>
      <c r="W35" s="9"/>
      <c r="X35" s="10"/>
      <c r="AA35" s="8" t="str">
        <f t="shared" si="8"/>
        <v>E01003215</v>
      </c>
      <c r="AB35" s="9" t="s">
        <v>13</v>
      </c>
      <c r="AC35" s="9" t="s">
        <v>67</v>
      </c>
      <c r="AD35" s="10">
        <v>11295</v>
      </c>
      <c r="AF35" s="8" t="s">
        <v>66</v>
      </c>
      <c r="AG35" s="9" t="s">
        <v>13</v>
      </c>
      <c r="AH35" s="9" t="s">
        <v>67</v>
      </c>
      <c r="AI35" s="10">
        <v>7076</v>
      </c>
      <c r="AQ35" s="11" t="str">
        <f t="shared" si="9"/>
        <v>E01003215</v>
      </c>
      <c r="AR35" s="1">
        <v>1</v>
      </c>
      <c r="AS35" s="1">
        <f t="shared" si="10"/>
        <v>1.6517700702961728</v>
      </c>
      <c r="BA35" s="12"/>
    </row>
    <row r="36" spans="1:53">
      <c r="A36" s="8" t="s">
        <v>66</v>
      </c>
      <c r="B36" s="9" t="s">
        <v>74</v>
      </c>
      <c r="C36" s="9" t="s">
        <v>72</v>
      </c>
      <c r="D36" s="9">
        <v>17388</v>
      </c>
      <c r="E36" s="9"/>
      <c r="F36" s="9"/>
      <c r="G36" s="9"/>
      <c r="H36" s="9"/>
      <c r="I36" s="9"/>
      <c r="J36" s="9"/>
      <c r="K36" s="9"/>
      <c r="L36" s="10"/>
      <c r="O36" s="8" t="s">
        <v>66</v>
      </c>
      <c r="P36" s="9" t="s">
        <v>75</v>
      </c>
      <c r="Q36" s="9">
        <v>17388</v>
      </c>
      <c r="R36" s="9"/>
      <c r="S36" s="9"/>
      <c r="T36" s="9"/>
      <c r="U36" s="9"/>
      <c r="V36" s="9"/>
      <c r="W36" s="9"/>
      <c r="X36" s="10"/>
      <c r="AA36" s="8" t="str">
        <f t="shared" si="8"/>
        <v>E01003299</v>
      </c>
      <c r="AB36" s="9" t="s">
        <v>13</v>
      </c>
      <c r="AC36" s="9" t="s">
        <v>67</v>
      </c>
      <c r="AD36" s="10">
        <v>17388</v>
      </c>
      <c r="AF36" s="8" t="s">
        <v>66</v>
      </c>
      <c r="AG36" s="9" t="s">
        <v>13</v>
      </c>
      <c r="AH36" s="9" t="s">
        <v>67</v>
      </c>
      <c r="AI36" s="10">
        <v>21078</v>
      </c>
      <c r="AQ36" s="11" t="str">
        <f t="shared" si="9"/>
        <v>E01003299</v>
      </c>
      <c r="AR36" s="1">
        <v>1</v>
      </c>
      <c r="AS36" s="1">
        <f t="shared" si="10"/>
        <v>0.70419666040404472</v>
      </c>
      <c r="BA36" s="12"/>
    </row>
    <row r="37" spans="1:53">
      <c r="A37" s="8" t="s">
        <v>66</v>
      </c>
      <c r="B37" s="9" t="s">
        <v>75</v>
      </c>
      <c r="C37" s="9" t="s">
        <v>76</v>
      </c>
      <c r="D37" s="9">
        <v>7413</v>
      </c>
      <c r="E37" s="9"/>
      <c r="F37" s="9"/>
      <c r="G37" s="9"/>
      <c r="H37" s="9"/>
      <c r="I37" s="9"/>
      <c r="J37" s="9"/>
      <c r="K37" s="9"/>
      <c r="L37" s="10"/>
      <c r="O37" s="8" t="s">
        <v>66</v>
      </c>
      <c r="P37" s="9" t="s">
        <v>77</v>
      </c>
      <c r="Q37" s="9">
        <v>7413</v>
      </c>
      <c r="R37" s="9"/>
      <c r="S37" s="9"/>
      <c r="T37" s="9"/>
      <c r="U37" s="9"/>
      <c r="V37" s="9"/>
      <c r="W37" s="9"/>
      <c r="X37" s="10"/>
      <c r="AA37" s="8" t="str">
        <f t="shared" si="8"/>
        <v>E01003300</v>
      </c>
      <c r="AB37" s="9" t="s">
        <v>13</v>
      </c>
      <c r="AC37" s="9" t="s">
        <v>67</v>
      </c>
      <c r="AD37" s="10">
        <v>7413</v>
      </c>
      <c r="AF37" s="8" t="s">
        <v>66</v>
      </c>
      <c r="AG37" s="9" t="s">
        <v>13</v>
      </c>
      <c r="AH37" s="9" t="s">
        <v>67</v>
      </c>
      <c r="AI37" s="10">
        <v>11453</v>
      </c>
      <c r="AQ37" s="11" t="str">
        <f t="shared" si="9"/>
        <v>E01003300</v>
      </c>
      <c r="AR37" s="1">
        <v>1</v>
      </c>
      <c r="AS37" s="1">
        <f t="shared" si="10"/>
        <v>0.67218340334803994</v>
      </c>
      <c r="BA37" s="12"/>
    </row>
    <row r="38" spans="1:53">
      <c r="A38" s="8" t="s">
        <v>66</v>
      </c>
      <c r="B38" s="9" t="s">
        <v>77</v>
      </c>
      <c r="C38" s="9" t="s">
        <v>76</v>
      </c>
      <c r="D38" s="9">
        <v>7076</v>
      </c>
      <c r="E38" s="9"/>
      <c r="F38" s="9"/>
      <c r="G38" s="9"/>
      <c r="H38" s="9"/>
      <c r="I38" s="9"/>
      <c r="J38" s="9"/>
      <c r="K38" s="9"/>
      <c r="L38" s="10"/>
      <c r="O38" s="8" t="s">
        <v>66</v>
      </c>
      <c r="P38" s="9" t="s">
        <v>78</v>
      </c>
      <c r="Q38" s="9">
        <v>7076</v>
      </c>
      <c r="R38" s="9"/>
      <c r="S38" s="9"/>
      <c r="T38" s="9"/>
      <c r="U38" s="9"/>
      <c r="V38" s="9"/>
      <c r="W38" s="9"/>
      <c r="X38" s="10"/>
      <c r="AA38" s="8" t="str">
        <f t="shared" si="8"/>
        <v>E01003301</v>
      </c>
      <c r="AB38" s="9" t="s">
        <v>13</v>
      </c>
      <c r="AC38" s="9" t="s">
        <v>67</v>
      </c>
      <c r="AD38" s="10">
        <v>7076</v>
      </c>
      <c r="AF38" s="8" t="s">
        <v>66</v>
      </c>
      <c r="AG38" s="9" t="s">
        <v>13</v>
      </c>
      <c r="AH38" s="9" t="s">
        <v>67</v>
      </c>
      <c r="AI38" s="10">
        <v>5062</v>
      </c>
      <c r="AQ38" s="11" t="str">
        <f t="shared" si="9"/>
        <v>E01003301</v>
      </c>
      <c r="AR38" s="1">
        <v>1</v>
      </c>
      <c r="AS38" s="1">
        <f t="shared" si="10"/>
        <v>2.0023009858352157</v>
      </c>
      <c r="BA38" s="12"/>
    </row>
    <row r="39" spans="1:53">
      <c r="A39" s="8" t="s">
        <v>66</v>
      </c>
      <c r="B39" s="9" t="s">
        <v>78</v>
      </c>
      <c r="C39" s="9" t="s">
        <v>76</v>
      </c>
      <c r="D39" s="9">
        <v>21078</v>
      </c>
      <c r="E39" s="9"/>
      <c r="F39" s="9"/>
      <c r="G39" s="9"/>
      <c r="H39" s="9"/>
      <c r="I39" s="9"/>
      <c r="J39" s="9"/>
      <c r="K39" s="9"/>
      <c r="L39" s="10"/>
      <c r="O39" s="8" t="s">
        <v>66</v>
      </c>
      <c r="P39" s="9" t="s">
        <v>79</v>
      </c>
      <c r="Q39" s="9">
        <v>21078</v>
      </c>
      <c r="R39" s="9"/>
      <c r="S39" s="9"/>
      <c r="T39" s="9"/>
      <c r="U39" s="9"/>
      <c r="V39" s="9"/>
      <c r="W39" s="9"/>
      <c r="X39" s="10"/>
      <c r="AA39" s="8" t="str">
        <f t="shared" si="8"/>
        <v>E01003303</v>
      </c>
      <c r="AB39" s="9" t="s">
        <v>13</v>
      </c>
      <c r="AC39" s="9" t="s">
        <v>67</v>
      </c>
      <c r="AD39" s="10">
        <v>21078</v>
      </c>
      <c r="AF39" s="8" t="s">
        <v>66</v>
      </c>
      <c r="AG39" s="9" t="s">
        <v>13</v>
      </c>
      <c r="AH39" s="9" t="s">
        <v>67</v>
      </c>
      <c r="AI39" s="10">
        <v>8513</v>
      </c>
      <c r="AQ39" s="11" t="str">
        <f t="shared" si="9"/>
        <v>E01003303</v>
      </c>
      <c r="AR39" s="1">
        <v>1</v>
      </c>
      <c r="AS39" s="1">
        <f t="shared" si="10"/>
        <v>1.087975765763864</v>
      </c>
      <c r="BA39" s="12"/>
    </row>
    <row r="40" spans="1:53">
      <c r="A40" s="8" t="s">
        <v>66</v>
      </c>
      <c r="B40" s="9" t="s">
        <v>79</v>
      </c>
      <c r="C40" s="9" t="s">
        <v>76</v>
      </c>
      <c r="D40" s="9">
        <v>11453</v>
      </c>
      <c r="E40" s="9"/>
      <c r="F40" s="9"/>
      <c r="G40" s="9"/>
      <c r="H40" s="9"/>
      <c r="I40" s="9"/>
      <c r="J40" s="9"/>
      <c r="K40" s="9"/>
      <c r="L40" s="10"/>
      <c r="O40" s="8" t="s">
        <v>66</v>
      </c>
      <c r="P40" s="9" t="s">
        <v>80</v>
      </c>
      <c r="Q40" s="9">
        <v>11453</v>
      </c>
      <c r="R40" s="9"/>
      <c r="S40" s="9"/>
      <c r="T40" s="9"/>
      <c r="U40" s="9"/>
      <c r="V40" s="9"/>
      <c r="W40" s="9"/>
      <c r="X40" s="10"/>
      <c r="AA40" s="8" t="str">
        <f t="shared" si="8"/>
        <v>E01003338</v>
      </c>
      <c r="AB40" s="9" t="s">
        <v>13</v>
      </c>
      <c r="AC40" s="9" t="s">
        <v>67</v>
      </c>
      <c r="AD40" s="10">
        <v>11453</v>
      </c>
      <c r="AF40" s="8" t="s">
        <v>66</v>
      </c>
      <c r="AG40" s="9" t="s">
        <v>13</v>
      </c>
      <c r="AH40" s="9" t="s">
        <v>67</v>
      </c>
      <c r="AI40" s="10">
        <v>13751</v>
      </c>
      <c r="AQ40" s="11" t="str">
        <f t="shared" si="9"/>
        <v>E01003338</v>
      </c>
      <c r="AR40" s="1">
        <v>1</v>
      </c>
      <c r="AS40" s="1">
        <f t="shared" si="10"/>
        <v>0.48086381963648644</v>
      </c>
      <c r="BA40" s="12"/>
    </row>
    <row r="41" spans="1:53">
      <c r="A41" s="8" t="s">
        <v>66</v>
      </c>
      <c r="B41" s="9" t="s">
        <v>80</v>
      </c>
      <c r="C41" s="9" t="s">
        <v>81</v>
      </c>
      <c r="D41" s="9">
        <v>5062</v>
      </c>
      <c r="E41" s="9"/>
      <c r="F41" s="9"/>
      <c r="G41" s="9"/>
      <c r="H41" s="9"/>
      <c r="I41" s="9"/>
      <c r="J41" s="9"/>
      <c r="K41" s="9"/>
      <c r="L41" s="10"/>
      <c r="O41" s="8" t="s">
        <v>66</v>
      </c>
      <c r="P41" s="9" t="s">
        <v>82</v>
      </c>
      <c r="Q41" s="9">
        <v>5062</v>
      </c>
      <c r="R41" s="9"/>
      <c r="S41" s="9"/>
      <c r="T41" s="9"/>
      <c r="U41" s="9"/>
      <c r="V41" s="9"/>
      <c r="W41" s="9"/>
      <c r="X41" s="10"/>
      <c r="AA41" s="8" t="str">
        <f t="shared" si="8"/>
        <v>E01003339</v>
      </c>
      <c r="AB41" s="9" t="s">
        <v>13</v>
      </c>
      <c r="AC41" s="9" t="s">
        <v>67</v>
      </c>
      <c r="AD41" s="10">
        <v>5062</v>
      </c>
      <c r="AF41" s="8" t="s">
        <v>66</v>
      </c>
      <c r="AG41" s="9" t="s">
        <v>13</v>
      </c>
      <c r="AH41" s="9" t="s">
        <v>67</v>
      </c>
      <c r="AI41" s="10">
        <v>8151</v>
      </c>
      <c r="AQ41" s="11" t="str">
        <f t="shared" si="9"/>
        <v>E01003339</v>
      </c>
      <c r="AR41" s="1">
        <v>1</v>
      </c>
      <c r="AS41" s="1">
        <f t="shared" si="10"/>
        <v>0.80869097126934197</v>
      </c>
      <c r="BA41" s="12"/>
    </row>
    <row r="42" spans="1:53">
      <c r="A42" s="8" t="s">
        <v>66</v>
      </c>
      <c r="B42" s="9" t="s">
        <v>82</v>
      </c>
      <c r="C42" s="9" t="s">
        <v>81</v>
      </c>
      <c r="D42" s="9">
        <v>8513</v>
      </c>
      <c r="E42" s="9"/>
      <c r="F42" s="9"/>
      <c r="G42" s="9"/>
      <c r="H42" s="9"/>
      <c r="I42" s="9"/>
      <c r="J42" s="9"/>
      <c r="K42" s="9"/>
      <c r="L42" s="10"/>
      <c r="O42" s="8" t="s">
        <v>66</v>
      </c>
      <c r="P42" s="9" t="s">
        <v>83</v>
      </c>
      <c r="Q42" s="9">
        <v>8513</v>
      </c>
      <c r="R42" s="9"/>
      <c r="S42" s="9"/>
      <c r="T42" s="9"/>
      <c r="U42" s="9"/>
      <c r="V42" s="9"/>
      <c r="W42" s="9"/>
      <c r="X42" s="10"/>
      <c r="AA42" s="8" t="str">
        <f t="shared" si="8"/>
        <v>E01003340</v>
      </c>
      <c r="AB42" s="9" t="s">
        <v>13</v>
      </c>
      <c r="AC42" s="9" t="s">
        <v>67</v>
      </c>
      <c r="AD42" s="10">
        <v>8513</v>
      </c>
      <c r="AF42" s="8" t="s">
        <v>66</v>
      </c>
      <c r="AG42" s="9" t="s">
        <v>13</v>
      </c>
      <c r="AH42" s="9" t="s">
        <v>67</v>
      </c>
      <c r="AI42" s="10">
        <v>5633</v>
      </c>
      <c r="AQ42" s="11" t="str">
        <f t="shared" si="9"/>
        <v>E01003340</v>
      </c>
      <c r="AR42" s="1">
        <v>1</v>
      </c>
      <c r="AS42" s="1">
        <f t="shared" si="10"/>
        <v>1.306273880644276</v>
      </c>
      <c r="BA42" s="12"/>
    </row>
    <row r="43" spans="1:53">
      <c r="A43" s="8" t="s">
        <v>66</v>
      </c>
      <c r="B43" s="9" t="s">
        <v>83</v>
      </c>
      <c r="C43" s="9" t="s">
        <v>81</v>
      </c>
      <c r="D43" s="9">
        <v>13751</v>
      </c>
      <c r="E43" s="9"/>
      <c r="F43" s="9"/>
      <c r="G43" s="9"/>
      <c r="H43" s="9"/>
      <c r="I43" s="9"/>
      <c r="J43" s="9"/>
      <c r="K43" s="9"/>
      <c r="L43" s="10"/>
      <c r="O43" s="8" t="s">
        <v>66</v>
      </c>
      <c r="P43" s="9" t="s">
        <v>84</v>
      </c>
      <c r="Q43" s="9">
        <v>13751</v>
      </c>
      <c r="R43" s="9"/>
      <c r="S43" s="9"/>
      <c r="T43" s="9"/>
      <c r="U43" s="9"/>
      <c r="V43" s="9"/>
      <c r="W43" s="9"/>
      <c r="X43" s="10"/>
      <c r="AA43" s="8" t="str">
        <f t="shared" si="8"/>
        <v>E01001638</v>
      </c>
      <c r="AB43" s="9" t="s">
        <v>13</v>
      </c>
      <c r="AC43" s="9" t="s">
        <v>67</v>
      </c>
      <c r="AD43" s="10">
        <v>13751</v>
      </c>
      <c r="AF43" s="8" t="s">
        <v>66</v>
      </c>
      <c r="AG43" s="9" t="s">
        <v>13</v>
      </c>
      <c r="AH43" s="9" t="s">
        <v>67</v>
      </c>
      <c r="AI43" s="10">
        <v>15994</v>
      </c>
      <c r="AQ43" s="11" t="str">
        <f t="shared" si="9"/>
        <v>E01001638</v>
      </c>
      <c r="AR43" s="1">
        <v>1</v>
      </c>
      <c r="AS43" s="1">
        <f t="shared" si="10"/>
        <v>0</v>
      </c>
      <c r="BA43" s="12"/>
    </row>
    <row r="44" spans="1:53">
      <c r="A44" s="8">
        <v>0</v>
      </c>
      <c r="B44" s="9" t="s">
        <v>84</v>
      </c>
      <c r="C44" s="9">
        <v>0</v>
      </c>
      <c r="D44" s="9">
        <v>0</v>
      </c>
      <c r="E44" s="9"/>
      <c r="F44" s="9"/>
      <c r="G44" s="9"/>
      <c r="H44" s="9"/>
      <c r="I44" s="9"/>
      <c r="J44" s="9"/>
      <c r="K44" s="9"/>
      <c r="L44" s="10"/>
      <c r="O44" s="8">
        <v>0</v>
      </c>
      <c r="P44" s="9" t="s">
        <v>85</v>
      </c>
      <c r="Q44" s="9">
        <v>0</v>
      </c>
      <c r="R44" s="9"/>
      <c r="S44" s="9"/>
      <c r="T44" s="9"/>
      <c r="U44" s="9"/>
      <c r="V44" s="9"/>
      <c r="W44" s="9"/>
      <c r="X44" s="10"/>
      <c r="AA44" s="8" t="str">
        <f t="shared" si="8"/>
        <v>E01003201</v>
      </c>
      <c r="AB44" s="9" t="s">
        <v>13</v>
      </c>
      <c r="AC44" s="9" t="s">
        <v>67</v>
      </c>
      <c r="AD44" s="10">
        <v>0</v>
      </c>
      <c r="AF44" s="8" t="s">
        <v>66</v>
      </c>
      <c r="AG44" s="9" t="s">
        <v>13</v>
      </c>
      <c r="AH44" s="9" t="s">
        <v>67</v>
      </c>
      <c r="AI44" s="10">
        <v>17801</v>
      </c>
      <c r="AQ44" s="11" t="str">
        <f t="shared" si="9"/>
        <v>E01003201</v>
      </c>
      <c r="AR44" s="1">
        <v>1</v>
      </c>
      <c r="AS44" s="1">
        <f t="shared" si="10"/>
        <v>0.7743028435118533</v>
      </c>
      <c r="BA44" s="12"/>
    </row>
    <row r="45" spans="1:53">
      <c r="A45" s="8" t="s">
        <v>66</v>
      </c>
      <c r="B45" s="9" t="s">
        <v>85</v>
      </c>
      <c r="C45" s="9" t="s">
        <v>86</v>
      </c>
      <c r="D45" s="9">
        <v>8151</v>
      </c>
      <c r="E45" s="9"/>
      <c r="F45" s="9"/>
      <c r="G45" s="9"/>
      <c r="H45" s="9"/>
      <c r="I45" s="9"/>
      <c r="J45" s="9"/>
      <c r="K45" s="9"/>
      <c r="L45" s="10"/>
      <c r="O45" s="8" t="s">
        <v>66</v>
      </c>
      <c r="P45" s="9" t="s">
        <v>87</v>
      </c>
      <c r="Q45" s="9">
        <v>8151</v>
      </c>
      <c r="R45" s="9"/>
      <c r="S45" s="9"/>
      <c r="T45" s="9"/>
      <c r="U45" s="9"/>
      <c r="V45" s="9"/>
      <c r="W45" s="9"/>
      <c r="X45" s="10"/>
      <c r="AA45" s="8" t="str">
        <f t="shared" si="8"/>
        <v>E01003205</v>
      </c>
      <c r="AB45" s="9" t="s">
        <v>13</v>
      </c>
      <c r="AC45" s="9" t="s">
        <v>67</v>
      </c>
      <c r="AD45" s="10">
        <v>8151</v>
      </c>
      <c r="AF45" s="8" t="s">
        <v>66</v>
      </c>
      <c r="AG45" s="9" t="s">
        <v>13</v>
      </c>
      <c r="AH45" s="9" t="s">
        <v>67</v>
      </c>
      <c r="AI45" s="10">
        <v>13205</v>
      </c>
      <c r="BA45" s="12"/>
    </row>
    <row r="46" spans="1:53">
      <c r="A46" s="8" t="s">
        <v>66</v>
      </c>
      <c r="B46" s="9" t="s">
        <v>87</v>
      </c>
      <c r="C46" s="9" t="s">
        <v>86</v>
      </c>
      <c r="D46" s="9">
        <v>5633</v>
      </c>
      <c r="E46" s="9"/>
      <c r="F46" s="9"/>
      <c r="G46" s="9"/>
      <c r="H46" s="9"/>
      <c r="I46" s="9"/>
      <c r="J46" s="9"/>
      <c r="K46" s="9"/>
      <c r="L46" s="10"/>
      <c r="O46" s="8" t="s">
        <v>66</v>
      </c>
      <c r="P46" s="9" t="s">
        <v>88</v>
      </c>
      <c r="Q46" s="9">
        <v>5633</v>
      </c>
      <c r="R46" s="9"/>
      <c r="S46" s="9"/>
      <c r="T46" s="9"/>
      <c r="U46" s="9"/>
      <c r="V46" s="9"/>
      <c r="W46" s="9"/>
      <c r="X46" s="10"/>
      <c r="AA46" s="8" t="str">
        <f t="shared" si="8"/>
        <v>E01003206</v>
      </c>
      <c r="AB46" s="9" t="s">
        <v>13</v>
      </c>
      <c r="AC46" s="9" t="s">
        <v>67</v>
      </c>
      <c r="AD46" s="10">
        <v>5633</v>
      </c>
      <c r="AF46" s="8" t="s">
        <v>66</v>
      </c>
      <c r="AG46" s="9" t="s">
        <v>13</v>
      </c>
      <c r="AH46" s="9" t="s">
        <v>67</v>
      </c>
      <c r="AI46" s="10">
        <v>14491</v>
      </c>
      <c r="BA46" s="12"/>
    </row>
    <row r="47" spans="1:53">
      <c r="A47" s="8" t="s">
        <v>66</v>
      </c>
      <c r="B47" s="9" t="s">
        <v>88</v>
      </c>
      <c r="C47" s="9" t="s">
        <v>86</v>
      </c>
      <c r="D47" s="9">
        <v>15994</v>
      </c>
      <c r="E47" s="9"/>
      <c r="F47" s="9"/>
      <c r="G47" s="9"/>
      <c r="H47" s="9"/>
      <c r="I47" s="9"/>
      <c r="J47" s="9"/>
      <c r="K47" s="9"/>
      <c r="L47" s="10"/>
      <c r="O47" s="8" t="s">
        <v>66</v>
      </c>
      <c r="P47" s="9" t="s">
        <v>89</v>
      </c>
      <c r="Q47" s="9">
        <v>15994</v>
      </c>
      <c r="R47" s="9"/>
      <c r="S47" s="9"/>
      <c r="T47" s="9"/>
      <c r="U47" s="9"/>
      <c r="V47" s="9"/>
      <c r="W47" s="9"/>
      <c r="X47" s="10"/>
      <c r="AA47" s="8" t="str">
        <f t="shared" si="8"/>
        <v>E01003273</v>
      </c>
      <c r="AB47" s="9" t="s">
        <v>13</v>
      </c>
      <c r="AC47" s="9" t="s">
        <v>67</v>
      </c>
      <c r="AD47" s="10">
        <v>15994</v>
      </c>
      <c r="BA47" s="12"/>
    </row>
    <row r="48" spans="1:53">
      <c r="A48" s="8" t="s">
        <v>66</v>
      </c>
      <c r="B48" s="9" t="s">
        <v>89</v>
      </c>
      <c r="C48" s="9" t="s">
        <v>90</v>
      </c>
      <c r="D48" s="9">
        <v>17801</v>
      </c>
      <c r="E48" s="9"/>
      <c r="F48" s="9"/>
      <c r="G48" s="9"/>
      <c r="H48" s="9"/>
      <c r="I48" s="9"/>
      <c r="J48" s="9"/>
      <c r="K48" s="9"/>
      <c r="L48" s="10"/>
      <c r="O48" s="8" t="s">
        <v>66</v>
      </c>
      <c r="P48" s="9" t="s">
        <v>91</v>
      </c>
      <c r="Q48" s="9">
        <v>17801</v>
      </c>
      <c r="R48" s="9"/>
      <c r="S48" s="9"/>
      <c r="T48" s="9"/>
      <c r="U48" s="9"/>
      <c r="V48" s="9"/>
      <c r="W48" s="9"/>
      <c r="X48" s="10"/>
      <c r="AA48" s="8" t="str">
        <f t="shared" si="8"/>
        <v>E01003278</v>
      </c>
      <c r="AB48" s="9" t="s">
        <v>13</v>
      </c>
      <c r="AC48" s="9" t="s">
        <v>67</v>
      </c>
      <c r="AD48" s="10">
        <v>17801</v>
      </c>
      <c r="BA48" s="12"/>
    </row>
    <row r="49" spans="1:53">
      <c r="A49" s="8" t="s">
        <v>66</v>
      </c>
      <c r="B49" s="9" t="s">
        <v>91</v>
      </c>
      <c r="C49" s="9" t="s">
        <v>90</v>
      </c>
      <c r="D49" s="9">
        <v>13205</v>
      </c>
      <c r="E49" s="9"/>
      <c r="F49" s="9"/>
      <c r="G49" s="9"/>
      <c r="H49" s="9"/>
      <c r="I49" s="9"/>
      <c r="J49" s="9"/>
      <c r="K49" s="9"/>
      <c r="L49" s="10"/>
      <c r="O49" s="8" t="s">
        <v>66</v>
      </c>
      <c r="P49" s="9" t="s">
        <v>92</v>
      </c>
      <c r="Q49" s="9">
        <v>13205</v>
      </c>
      <c r="R49" s="9"/>
      <c r="S49" s="9"/>
      <c r="T49" s="9"/>
      <c r="U49" s="9"/>
      <c r="V49" s="9"/>
      <c r="W49" s="9"/>
      <c r="X49" s="10"/>
      <c r="AA49" s="8" t="str">
        <f t="shared" si="8"/>
        <v>E01003296</v>
      </c>
      <c r="AB49" s="9" t="s">
        <v>13</v>
      </c>
      <c r="AC49" s="9" t="s">
        <v>67</v>
      </c>
      <c r="AD49" s="10">
        <v>13205</v>
      </c>
      <c r="BA49" s="12"/>
    </row>
    <row r="50" spans="1:53" ht="17" thickBot="1">
      <c r="A50" s="8" t="s">
        <v>66</v>
      </c>
      <c r="B50" s="9" t="s">
        <v>92</v>
      </c>
      <c r="C50" s="9" t="s">
        <v>93</v>
      </c>
      <c r="D50" s="9">
        <v>14491</v>
      </c>
      <c r="E50" s="13"/>
      <c r="F50" s="13"/>
      <c r="G50" s="13"/>
      <c r="H50" s="13"/>
      <c r="I50" s="13"/>
      <c r="J50" s="13"/>
      <c r="K50" s="13"/>
      <c r="L50" s="14"/>
      <c r="O50" s="8" t="s">
        <v>66</v>
      </c>
      <c r="P50" s="9" t="s">
        <v>94</v>
      </c>
      <c r="Q50" s="9">
        <v>14491</v>
      </c>
      <c r="R50" s="13"/>
      <c r="S50" s="13"/>
      <c r="T50" s="13"/>
      <c r="U50" s="13"/>
      <c r="V50" s="13"/>
      <c r="W50" s="13"/>
      <c r="X50" s="14"/>
      <c r="AA50" s="8" t="e">
        <f>#REF!</f>
        <v>#REF!</v>
      </c>
      <c r="AB50" s="9" t="s">
        <v>13</v>
      </c>
      <c r="AC50" s="9" t="s">
        <v>67</v>
      </c>
      <c r="AD50" s="10">
        <v>14491</v>
      </c>
      <c r="AQ50" s="11" t="s">
        <v>13</v>
      </c>
      <c r="AR50" s="1" t="s">
        <v>13</v>
      </c>
      <c r="AS50" s="1" t="s">
        <v>13</v>
      </c>
      <c r="BA50" s="12"/>
    </row>
    <row r="51" spans="1:53" ht="17" thickBot="1">
      <c r="A51" s="15" t="s">
        <v>95</v>
      </c>
      <c r="B51" s="16"/>
      <c r="C51" s="16" t="s">
        <v>13</v>
      </c>
      <c r="D51" s="17">
        <f>AVERAGE(D6:D50)</f>
        <v>10526.888888888889</v>
      </c>
      <c r="E51" s="16"/>
      <c r="F51" s="16"/>
      <c r="G51" s="16"/>
      <c r="H51" s="16"/>
      <c r="I51" s="16"/>
      <c r="J51" s="16"/>
      <c r="K51" s="16"/>
      <c r="L51" s="18"/>
      <c r="O51" s="15" t="s">
        <v>96</v>
      </c>
      <c r="P51" s="16"/>
      <c r="Q51" s="19">
        <f>AVERAGE(Q6:Q50)</f>
        <v>10822.613636363636</v>
      </c>
      <c r="R51" s="16"/>
      <c r="S51" s="16"/>
      <c r="T51" s="16"/>
      <c r="U51" s="16"/>
      <c r="V51" s="16"/>
      <c r="W51" s="16"/>
      <c r="X51" s="18"/>
      <c r="AA51" s="20"/>
      <c r="AB51" s="21"/>
      <c r="AC51" s="21"/>
      <c r="AD51" s="22"/>
      <c r="AF51" s="20"/>
      <c r="AG51" s="21"/>
      <c r="AH51" s="21"/>
      <c r="AI51" s="22"/>
      <c r="AQ51" s="23"/>
      <c r="AR51" s="24"/>
      <c r="AS51" s="25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1" t="s">
        <v>13</v>
      </c>
      <c r="C52" s="1" t="s">
        <v>13</v>
      </c>
    </row>
    <row r="54" spans="1:53" ht="17" thickBot="1">
      <c r="A54" s="1" t="s">
        <v>13</v>
      </c>
      <c r="C54" s="1" t="s">
        <v>13</v>
      </c>
      <c r="D54" s="1" t="s">
        <v>13</v>
      </c>
    </row>
    <row r="55" spans="1:53" ht="21">
      <c r="A55" s="26" t="s">
        <v>97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4"/>
      <c r="O55" s="2"/>
      <c r="P55" s="3"/>
      <c r="Q55" s="3"/>
      <c r="R55" s="3"/>
      <c r="S55" s="3"/>
      <c r="T55" s="3"/>
      <c r="U55" s="3"/>
      <c r="V55" s="3"/>
      <c r="W55" s="3"/>
      <c r="X55" s="2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4"/>
    </row>
    <row r="56" spans="1:53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10"/>
      <c r="O56" s="8"/>
      <c r="P56" s="9"/>
      <c r="Q56" s="9"/>
      <c r="R56" s="9"/>
      <c r="S56" s="9"/>
      <c r="T56" s="9"/>
      <c r="U56" s="9"/>
      <c r="V56" s="9"/>
      <c r="W56" s="9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0"/>
    </row>
    <row r="57" spans="1:53">
      <c r="A57" s="8"/>
      <c r="B57" s="9"/>
      <c r="C57" s="9"/>
      <c r="D57" s="9"/>
      <c r="E57" s="9">
        <f>(D60-$G$62)/$G$66</f>
        <v>1.6337969637293344</v>
      </c>
      <c r="F57" s="9"/>
      <c r="G57" s="9"/>
      <c r="H57" s="9"/>
      <c r="I57" s="9"/>
      <c r="J57" s="9"/>
      <c r="K57" s="9"/>
      <c r="L57" s="10"/>
      <c r="O57" s="8"/>
      <c r="P57" s="9"/>
      <c r="Q57" s="9"/>
      <c r="R57" s="9"/>
      <c r="S57" s="9"/>
      <c r="T57" s="9"/>
      <c r="U57" s="9"/>
      <c r="V57" s="9"/>
      <c r="W57" s="9"/>
      <c r="X57" s="8"/>
      <c r="Y57" s="9" t="s">
        <v>13</v>
      </c>
      <c r="Z57" s="9"/>
      <c r="AA57" s="9"/>
      <c r="AB57" s="9" t="s">
        <v>98</v>
      </c>
      <c r="AC57" s="9"/>
      <c r="AD57" s="9" t="s">
        <v>15</v>
      </c>
      <c r="AE57" s="9"/>
      <c r="AF57" s="9"/>
      <c r="AG57" s="9"/>
      <c r="AH57" s="9"/>
      <c r="AI57" s="10"/>
    </row>
    <row r="58" spans="1:53" ht="17" thickBot="1">
      <c r="A58" s="8" t="str">
        <f>A4</f>
        <v xml:space="preserve">Data on Route 1 Employment IMD Scores </v>
      </c>
      <c r="B58" s="9"/>
      <c r="C58" s="9" t="s">
        <v>13</v>
      </c>
      <c r="D58" s="9" t="s">
        <v>13</v>
      </c>
      <c r="E58" s="9"/>
      <c r="F58" s="9"/>
      <c r="G58" s="9"/>
      <c r="H58" s="9"/>
      <c r="I58" s="9"/>
      <c r="J58" s="9"/>
      <c r="K58" s="9"/>
      <c r="L58" s="10"/>
      <c r="O58" s="8" t="s">
        <v>99</v>
      </c>
      <c r="P58" s="9"/>
      <c r="Q58" s="9"/>
      <c r="R58" s="9" t="str">
        <f>E59</f>
        <v>Z Score</v>
      </c>
      <c r="S58" s="9"/>
      <c r="T58" s="9"/>
      <c r="U58" s="9"/>
      <c r="V58" s="9"/>
      <c r="W58" s="9"/>
      <c r="X58" s="8"/>
      <c r="Y58" s="9" t="s">
        <v>5</v>
      </c>
      <c r="Z58" s="9" t="str">
        <f>P59</f>
        <v>LSOA Code</v>
      </c>
      <c r="AA58" s="9" t="s">
        <v>9</v>
      </c>
      <c r="AB58" s="9" t="s">
        <v>100</v>
      </c>
      <c r="AC58" s="9" t="s">
        <v>101</v>
      </c>
      <c r="AD58" s="9" t="s">
        <v>9</v>
      </c>
      <c r="AE58" s="9"/>
      <c r="AF58" s="9"/>
      <c r="AG58" s="9" t="str">
        <f>AC58</f>
        <v>Z Score</v>
      </c>
      <c r="AH58" s="9" t="s">
        <v>102</v>
      </c>
      <c r="AI58" s="10"/>
    </row>
    <row r="59" spans="1:53" ht="17" thickBot="1">
      <c r="A59" s="8" t="str">
        <f>A5</f>
        <v>Borough</v>
      </c>
      <c r="B59" s="9" t="str">
        <f t="shared" ref="B59" si="11">B5</f>
        <v>LSOA Code</v>
      </c>
      <c r="C59" s="9" t="str">
        <f>C5</f>
        <v>Ward</v>
      </c>
      <c r="D59" s="9" t="s">
        <v>8</v>
      </c>
      <c r="E59" s="9" t="s">
        <v>101</v>
      </c>
      <c r="F59" s="9"/>
      <c r="G59" s="9"/>
      <c r="H59" s="9"/>
      <c r="I59" s="9"/>
      <c r="J59" s="9"/>
      <c r="K59" s="9"/>
      <c r="L59" s="10"/>
      <c r="O59" s="8" t="str">
        <f>A59</f>
        <v>Borough</v>
      </c>
      <c r="P59" s="9" t="str">
        <f>B59</f>
        <v>LSOA Code</v>
      </c>
      <c r="Q59" s="27" t="s">
        <v>8</v>
      </c>
      <c r="R59" s="27" t="s">
        <v>103</v>
      </c>
      <c r="S59" s="27" t="s">
        <v>104</v>
      </c>
      <c r="T59" s="9"/>
      <c r="U59" s="9"/>
      <c r="V59" s="9"/>
      <c r="W59" s="9"/>
      <c r="X59" s="8"/>
      <c r="Y59" s="9" t="s">
        <v>13</v>
      </c>
      <c r="Z59" s="9"/>
      <c r="AA59" s="9"/>
      <c r="AB59" s="9"/>
      <c r="AC59" s="9"/>
      <c r="AD59" s="9"/>
      <c r="AE59" s="9"/>
      <c r="AF59" s="9"/>
      <c r="AG59" s="9"/>
      <c r="AH59" s="9"/>
      <c r="AI59" s="10"/>
    </row>
    <row r="60" spans="1:53">
      <c r="A60" s="8" t="str">
        <f>A6</f>
        <v>Southwark</v>
      </c>
      <c r="B60" s="9" t="str">
        <f>B6</f>
        <v>E01003110</v>
      </c>
      <c r="C60" s="9" t="str">
        <f>C6</f>
        <v>Cathedrals</v>
      </c>
      <c r="D60" s="9">
        <f>D6</f>
        <v>20855</v>
      </c>
      <c r="E60" s="9">
        <f>(Table1[[#This Row],[IMD Score]]-$G$62)/$G$66</f>
        <v>1.6337969637293344</v>
      </c>
      <c r="F60" s="28" t="s">
        <v>103</v>
      </c>
      <c r="G60" s="28"/>
      <c r="H60" s="9"/>
      <c r="I60" s="9"/>
      <c r="J60" s="9"/>
      <c r="K60" s="9"/>
      <c r="L60" s="10"/>
      <c r="O60" s="8" t="str">
        <f>O6</f>
        <v>Southwark</v>
      </c>
      <c r="P60" s="9" t="str">
        <f>P6</f>
        <v>E01003927</v>
      </c>
      <c r="Q60" s="9">
        <f>Q6</f>
        <v>20855</v>
      </c>
      <c r="R60" s="9">
        <f>(Table2[[#This Row],[IMD Score]]-$V$62)/$V$66</f>
        <v>1.6337969637293344</v>
      </c>
      <c r="S60" s="9"/>
      <c r="T60" s="9"/>
      <c r="U60" s="9"/>
      <c r="V60" s="9"/>
      <c r="W60" s="9"/>
      <c r="X60" s="8"/>
      <c r="Y60" s="9" t="s">
        <v>16</v>
      </c>
      <c r="Z60" s="9" t="s">
        <v>17</v>
      </c>
      <c r="AA60" s="9" t="s">
        <v>18</v>
      </c>
      <c r="AB60" s="9">
        <v>20855</v>
      </c>
      <c r="AC60" s="9">
        <f>Table2[[#This Row],[Column1]]</f>
        <v>1.6337969637293344</v>
      </c>
      <c r="AD60" s="9" t="s">
        <v>17</v>
      </c>
      <c r="AE60" s="9"/>
      <c r="AF60" s="9">
        <v>20855</v>
      </c>
      <c r="AG60" s="9">
        <f>AC60</f>
        <v>1.6337969637293344</v>
      </c>
      <c r="AH60" s="9"/>
      <c r="AI60" s="10"/>
    </row>
    <row r="61" spans="1:53">
      <c r="A61" s="8" t="str">
        <f t="shared" ref="A61:D76" si="12">A7</f>
        <v>Southwark</v>
      </c>
      <c r="B61" s="9" t="str">
        <f t="shared" si="12"/>
        <v>E01003927</v>
      </c>
      <c r="C61" s="9" t="str">
        <f t="shared" si="12"/>
        <v>Cathedrals</v>
      </c>
      <c r="D61" s="9">
        <f t="shared" si="12"/>
        <v>17389</v>
      </c>
      <c r="E61" s="9">
        <f>(Table1[[#This Row],[IMD Score]]-$G$62)/$G$66</f>
        <v>1.0249720117102419</v>
      </c>
      <c r="F61" s="9"/>
      <c r="G61" s="9"/>
      <c r="H61" s="9"/>
      <c r="I61" s="9"/>
      <c r="J61" s="9"/>
      <c r="K61" s="9"/>
      <c r="L61" s="10"/>
      <c r="O61" s="8" t="str">
        <f t="shared" ref="O61:Q76" si="13">O7</f>
        <v>Southwark</v>
      </c>
      <c r="P61" s="9" t="str">
        <f t="shared" si="13"/>
        <v>E01003930</v>
      </c>
      <c r="Q61" s="9">
        <f t="shared" si="13"/>
        <v>17389</v>
      </c>
      <c r="R61" s="9">
        <f>(Table2[[#This Row],[IMD Score]]-$V$62)/$V$66</f>
        <v>1.0249720117102419</v>
      </c>
      <c r="S61" s="9"/>
      <c r="T61" s="9"/>
      <c r="U61" s="9"/>
      <c r="V61" s="9"/>
      <c r="W61" s="9"/>
      <c r="X61" s="8"/>
      <c r="Y61" s="9" t="s">
        <v>16</v>
      </c>
      <c r="Z61" s="9" t="s">
        <v>19</v>
      </c>
      <c r="AA61" s="9" t="s">
        <v>18</v>
      </c>
      <c r="AB61" s="9">
        <v>17389</v>
      </c>
      <c r="AC61" s="9">
        <f>Table2[[#This Row],[Column1]]</f>
        <v>1.0249720117102419</v>
      </c>
      <c r="AD61" s="9" t="s">
        <v>19</v>
      </c>
      <c r="AE61" s="9"/>
      <c r="AF61" s="9">
        <v>17389</v>
      </c>
      <c r="AG61" s="9">
        <f t="shared" ref="AG61:AG104" si="14">AC61</f>
        <v>1.0249720117102419</v>
      </c>
      <c r="AH61" s="9"/>
      <c r="AI61" s="10"/>
    </row>
    <row r="62" spans="1:53">
      <c r="A62" s="8" t="str">
        <f t="shared" si="12"/>
        <v>Southwark</v>
      </c>
      <c r="B62" s="9" t="str">
        <f t="shared" si="12"/>
        <v>E01003930</v>
      </c>
      <c r="C62" s="9" t="str">
        <f t="shared" si="12"/>
        <v>Cathedrals</v>
      </c>
      <c r="D62" s="9">
        <f t="shared" si="12"/>
        <v>7503</v>
      </c>
      <c r="E62" s="9">
        <f>(Table1[[#This Row],[IMD Score]]-$G$62)/$G$66</f>
        <v>-0.71156678680699614</v>
      </c>
      <c r="F62" s="9" t="s">
        <v>105</v>
      </c>
      <c r="G62" s="9">
        <v>11553.90243902439</v>
      </c>
      <c r="H62" s="9"/>
      <c r="I62" s="9"/>
      <c r="J62" s="9"/>
      <c r="K62" s="9"/>
      <c r="L62" s="10"/>
      <c r="O62" s="8" t="str">
        <f t="shared" si="13"/>
        <v>Southwark</v>
      </c>
      <c r="P62" s="9" t="str">
        <f t="shared" si="13"/>
        <v>E01003932</v>
      </c>
      <c r="Q62" s="9">
        <f t="shared" si="13"/>
        <v>7503</v>
      </c>
      <c r="R62" s="9">
        <f>(Table2[[#This Row],[IMD Score]]-$V$62)/$V$66</f>
        <v>-0.71156678680699614</v>
      </c>
      <c r="S62" s="9"/>
      <c r="T62" s="9"/>
      <c r="U62" s="9" t="s">
        <v>105</v>
      </c>
      <c r="V62" s="9">
        <v>11553.90243902439</v>
      </c>
      <c r="W62" s="9"/>
      <c r="X62" s="8"/>
      <c r="Y62" s="9" t="s">
        <v>16</v>
      </c>
      <c r="Z62" s="9" t="s">
        <v>20</v>
      </c>
      <c r="AA62" s="9" t="s">
        <v>18</v>
      </c>
      <c r="AB62" s="9">
        <v>7503</v>
      </c>
      <c r="AC62" s="9">
        <f>Table2[[#This Row],[Column1]]</f>
        <v>-0.71156678680699614</v>
      </c>
      <c r="AD62" s="9" t="s">
        <v>20</v>
      </c>
      <c r="AE62" s="9"/>
      <c r="AF62" s="9">
        <v>7503</v>
      </c>
      <c r="AG62" s="9">
        <f t="shared" si="14"/>
        <v>-0.71156678680699614</v>
      </c>
      <c r="AH62" s="9"/>
      <c r="AI62" s="10"/>
    </row>
    <row r="63" spans="1:53">
      <c r="A63" s="8" t="str">
        <f t="shared" si="12"/>
        <v>Southwark</v>
      </c>
      <c r="B63" s="9" t="str">
        <f t="shared" si="12"/>
        <v>E01003932</v>
      </c>
      <c r="C63" s="9" t="str">
        <f t="shared" si="12"/>
        <v>Cathedrals</v>
      </c>
      <c r="D63" s="9">
        <f t="shared" si="12"/>
        <v>17725</v>
      </c>
      <c r="E63" s="9">
        <f>(Table1[[#This Row],[IMD Score]]-$G$62)/$G$66</f>
        <v>1.0839925494708926</v>
      </c>
      <c r="F63" s="9" t="s">
        <v>106</v>
      </c>
      <c r="G63" s="9">
        <v>889.08684985850221</v>
      </c>
      <c r="H63" s="9"/>
      <c r="I63" s="9"/>
      <c r="J63" s="9"/>
      <c r="K63" s="9"/>
      <c r="L63" s="10"/>
      <c r="O63" s="8" t="str">
        <f t="shared" si="13"/>
        <v>Southwark</v>
      </c>
      <c r="P63" s="9" t="str">
        <f t="shared" si="13"/>
        <v>E01003933</v>
      </c>
      <c r="Q63" s="9">
        <f t="shared" si="13"/>
        <v>17725</v>
      </c>
      <c r="R63" s="9">
        <f>(Table2[[#This Row],[IMD Score]]-$V$62)/$V$66</f>
        <v>1.0839925494708926</v>
      </c>
      <c r="S63" s="9"/>
      <c r="T63" s="9"/>
      <c r="U63" s="9" t="s">
        <v>106</v>
      </c>
      <c r="V63" s="9">
        <v>889.08684985850221</v>
      </c>
      <c r="W63" s="9"/>
      <c r="X63" s="8"/>
      <c r="Y63" s="9" t="s">
        <v>16</v>
      </c>
      <c r="Z63" s="9" t="s">
        <v>21</v>
      </c>
      <c r="AA63" s="9" t="s">
        <v>18</v>
      </c>
      <c r="AB63" s="9">
        <v>17725</v>
      </c>
      <c r="AC63" s="9">
        <f>Table2[[#This Row],[Column1]]</f>
        <v>1.0839925494708926</v>
      </c>
      <c r="AD63" s="9" t="s">
        <v>21</v>
      </c>
      <c r="AE63" s="9"/>
      <c r="AF63" s="9">
        <v>17725</v>
      </c>
      <c r="AG63" s="9">
        <f t="shared" si="14"/>
        <v>1.0839925494708926</v>
      </c>
      <c r="AH63" s="9"/>
      <c r="AI63" s="10"/>
    </row>
    <row r="64" spans="1:53">
      <c r="A64" s="8" t="str">
        <f t="shared" si="12"/>
        <v>Southwark</v>
      </c>
      <c r="B64" s="9" t="str">
        <f t="shared" si="12"/>
        <v>E01003933</v>
      </c>
      <c r="C64" s="9" t="str">
        <f t="shared" si="12"/>
        <v>Chaucer</v>
      </c>
      <c r="D64" s="9">
        <f t="shared" si="12"/>
        <v>29287</v>
      </c>
      <c r="E64" s="9">
        <f>(Table1[[#This Row],[IMD Score]]-$G$62)/$G$66</f>
        <v>3.1149314113418525</v>
      </c>
      <c r="F64" s="9" t="s">
        <v>107</v>
      </c>
      <c r="G64" s="9">
        <v>9214</v>
      </c>
      <c r="H64" s="9"/>
      <c r="I64" s="9"/>
      <c r="J64" s="9"/>
      <c r="K64" s="9"/>
      <c r="L64" s="10"/>
      <c r="O64" s="8" t="str">
        <f t="shared" si="13"/>
        <v>Southwark</v>
      </c>
      <c r="P64" s="9" t="str">
        <f t="shared" si="13"/>
        <v>E01003937</v>
      </c>
      <c r="Q64" s="9">
        <f t="shared" si="13"/>
        <v>29287</v>
      </c>
      <c r="R64" s="9">
        <f>(Table2[[#This Row],[IMD Score]]-$V$62)/$V$66</f>
        <v>3.1149314113418525</v>
      </c>
      <c r="S64" s="9"/>
      <c r="T64" s="9"/>
      <c r="U64" s="9" t="s">
        <v>107</v>
      </c>
      <c r="V64" s="9">
        <v>9214</v>
      </c>
      <c r="W64" s="9"/>
      <c r="X64" s="8"/>
      <c r="Y64" s="9" t="s">
        <v>16</v>
      </c>
      <c r="Z64" s="9" t="s">
        <v>22</v>
      </c>
      <c r="AA64" s="9" t="s">
        <v>23</v>
      </c>
      <c r="AB64" s="9">
        <v>29287</v>
      </c>
      <c r="AC64" s="9">
        <f>Table2[[#This Row],[Column1]]</f>
        <v>3.1149314113418525</v>
      </c>
      <c r="AD64" s="9" t="s">
        <v>22</v>
      </c>
      <c r="AE64" s="9"/>
      <c r="AF64" s="9">
        <v>29287</v>
      </c>
      <c r="AG64" s="9">
        <f t="shared" si="14"/>
        <v>3.1149314113418525</v>
      </c>
      <c r="AH64" s="9"/>
      <c r="AI64" s="10"/>
    </row>
    <row r="65" spans="1:39">
      <c r="A65" s="8" t="str">
        <f t="shared" si="12"/>
        <v>Southwark</v>
      </c>
      <c r="B65" s="9" t="str">
        <f t="shared" si="12"/>
        <v>E01003937</v>
      </c>
      <c r="C65" s="9" t="str">
        <f t="shared" si="12"/>
        <v>Chaucer</v>
      </c>
      <c r="D65" s="9">
        <f t="shared" si="12"/>
        <v>11272</v>
      </c>
      <c r="E65" s="9">
        <f>(Table1[[#This Row],[IMD Score]]-$G$62)/$G$66</f>
        <v>-4.9517956985888505E-2</v>
      </c>
      <c r="F65" s="9" t="s">
        <v>108</v>
      </c>
      <c r="G65" s="9" t="e">
        <v>#N/A</v>
      </c>
      <c r="H65" s="9"/>
      <c r="I65" s="9"/>
      <c r="J65" s="9"/>
      <c r="K65" s="9"/>
      <c r="L65" s="10"/>
      <c r="O65" s="8" t="str">
        <f t="shared" si="13"/>
        <v>Southwark</v>
      </c>
      <c r="P65" s="9" t="str">
        <f t="shared" si="13"/>
        <v>E01003943</v>
      </c>
      <c r="Q65" s="9">
        <f t="shared" si="13"/>
        <v>11272</v>
      </c>
      <c r="R65" s="9">
        <f>(Table2[[#This Row],[IMD Score]]-$V$62)/$V$66</f>
        <v>-4.9517956985888505E-2</v>
      </c>
      <c r="S65" s="9"/>
      <c r="T65" s="9"/>
      <c r="U65" s="9" t="s">
        <v>108</v>
      </c>
      <c r="V65" s="9" t="e">
        <v>#N/A</v>
      </c>
      <c r="W65" s="9"/>
      <c r="X65" s="8"/>
      <c r="Y65" s="9" t="s">
        <v>16</v>
      </c>
      <c r="Z65" s="9" t="s">
        <v>24</v>
      </c>
      <c r="AA65" s="9" t="s">
        <v>23</v>
      </c>
      <c r="AB65" s="9">
        <v>11272</v>
      </c>
      <c r="AC65" s="9">
        <f>Table2[[#This Row],[Column1]]</f>
        <v>-4.9517956985888505E-2</v>
      </c>
      <c r="AD65" s="9" t="s">
        <v>24</v>
      </c>
      <c r="AE65" s="9"/>
      <c r="AF65" s="9">
        <v>11272</v>
      </c>
      <c r="AG65" s="9">
        <f t="shared" si="14"/>
        <v>-4.9517956985888505E-2</v>
      </c>
      <c r="AH65" s="9"/>
      <c r="AI65" s="10"/>
    </row>
    <row r="66" spans="1:39">
      <c r="A66" s="8">
        <f t="shared" si="12"/>
        <v>0</v>
      </c>
      <c r="B66" s="9" t="str">
        <f t="shared" si="12"/>
        <v>E01003943</v>
      </c>
      <c r="C66" s="9">
        <f t="shared" si="12"/>
        <v>0</v>
      </c>
      <c r="D66" s="9">
        <f t="shared" si="12"/>
        <v>0</v>
      </c>
      <c r="E66" s="9">
        <f>(Table1[[#This Row],[IMD Score]]-$G$62)/$G$66</f>
        <v>-2.0295164737658107</v>
      </c>
      <c r="F66" s="9" t="s">
        <v>109</v>
      </c>
      <c r="G66" s="9">
        <v>5692.9335575117957</v>
      </c>
      <c r="H66" s="9"/>
      <c r="I66" s="9"/>
      <c r="J66" s="9"/>
      <c r="K66" s="9"/>
      <c r="L66" s="10"/>
      <c r="O66" s="8">
        <f t="shared" si="13"/>
        <v>0</v>
      </c>
      <c r="P66" s="9" t="str">
        <f t="shared" si="13"/>
        <v>E01032584</v>
      </c>
      <c r="Q66" s="9">
        <f t="shared" si="13"/>
        <v>0</v>
      </c>
      <c r="R66" s="9">
        <f>(Table2[[#This Row],[IMD Score]]-$V$62)/$V$66</f>
        <v>-2.0295164737658107</v>
      </c>
      <c r="S66" s="9"/>
      <c r="T66" s="9"/>
      <c r="U66" s="9" t="s">
        <v>109</v>
      </c>
      <c r="V66" s="9">
        <v>5692.9335575117957</v>
      </c>
      <c r="W66" s="9"/>
      <c r="X66" s="8"/>
      <c r="Y66" s="9">
        <v>0</v>
      </c>
      <c r="Z66" s="9" t="s">
        <v>25</v>
      </c>
      <c r="AA66" s="9">
        <v>0</v>
      </c>
      <c r="AB66" s="9">
        <v>0</v>
      </c>
      <c r="AC66" s="9" t="s">
        <v>13</v>
      </c>
      <c r="AD66" s="9"/>
      <c r="AE66" s="9"/>
      <c r="AF66" s="9">
        <v>0</v>
      </c>
      <c r="AG66" s="9" t="str">
        <f t="shared" si="14"/>
        <v xml:space="preserve"> </v>
      </c>
      <c r="AH66" s="9" t="s">
        <v>13</v>
      </c>
      <c r="AI66" s="10"/>
    </row>
    <row r="67" spans="1:39">
      <c r="A67" s="8">
        <f t="shared" si="12"/>
        <v>0</v>
      </c>
      <c r="B67" s="9" t="str">
        <f t="shared" si="12"/>
        <v>E01032584</v>
      </c>
      <c r="C67" s="9">
        <f t="shared" si="12"/>
        <v>0</v>
      </c>
      <c r="D67" s="9">
        <f t="shared" si="12"/>
        <v>0</v>
      </c>
      <c r="E67" s="9">
        <f>(Table1[[#This Row],[IMD Score]]-$G$62)/$G$66</f>
        <v>-2.0295164737658107</v>
      </c>
      <c r="F67" s="9" t="s">
        <v>110</v>
      </c>
      <c r="G67" s="9">
        <v>32409492.490243912</v>
      </c>
      <c r="H67" s="9"/>
      <c r="I67" s="9"/>
      <c r="J67" s="9"/>
      <c r="K67" s="9"/>
      <c r="L67" s="10"/>
      <c r="O67" s="8">
        <f t="shared" si="13"/>
        <v>0</v>
      </c>
      <c r="P67" s="9" t="str">
        <f t="shared" si="13"/>
        <v>E01032719</v>
      </c>
      <c r="Q67" s="9">
        <f t="shared" si="13"/>
        <v>0</v>
      </c>
      <c r="R67" s="9">
        <f>(Table2[[#This Row],[IMD Score]]-$V$62)/$V$66</f>
        <v>-2.0295164737658107</v>
      </c>
      <c r="S67" s="9"/>
      <c r="T67" s="9"/>
      <c r="U67" s="9" t="s">
        <v>110</v>
      </c>
      <c r="V67" s="9">
        <v>32409492.490243912</v>
      </c>
      <c r="W67" s="9"/>
      <c r="X67" s="8"/>
      <c r="Y67" s="9">
        <v>0</v>
      </c>
      <c r="Z67" s="9" t="s">
        <v>26</v>
      </c>
      <c r="AA67" s="9">
        <v>0</v>
      </c>
      <c r="AB67" s="9">
        <v>0</v>
      </c>
      <c r="AC67" s="9" t="s">
        <v>13</v>
      </c>
      <c r="AD67" s="9"/>
      <c r="AE67" s="9"/>
      <c r="AF67" s="9">
        <v>0</v>
      </c>
      <c r="AG67" s="9" t="str">
        <f t="shared" si="14"/>
        <v xml:space="preserve"> </v>
      </c>
      <c r="AH67" s="9" t="s">
        <v>13</v>
      </c>
      <c r="AI67" s="10"/>
      <c r="AK67" s="1" t="s">
        <v>13</v>
      </c>
      <c r="AL67" s="1" t="s">
        <v>13</v>
      </c>
      <c r="AM67" s="1" t="s">
        <v>13</v>
      </c>
    </row>
    <row r="68" spans="1:39">
      <c r="A68" s="8">
        <f t="shared" si="12"/>
        <v>0</v>
      </c>
      <c r="B68" s="9" t="str">
        <f t="shared" si="12"/>
        <v>E01032719</v>
      </c>
      <c r="C68" s="9">
        <f t="shared" si="12"/>
        <v>0</v>
      </c>
      <c r="D68" s="9">
        <f t="shared" si="12"/>
        <v>0</v>
      </c>
      <c r="E68" s="9">
        <f>(Table1[[#This Row],[IMD Score]]-$G$62)/$G$66</f>
        <v>-2.0295164737658107</v>
      </c>
      <c r="F68" s="9" t="s">
        <v>111</v>
      </c>
      <c r="G68" s="9">
        <v>0.91715070296811652</v>
      </c>
      <c r="H68" s="9"/>
      <c r="I68" s="9"/>
      <c r="J68" s="9"/>
      <c r="K68" s="9"/>
      <c r="L68" s="10"/>
      <c r="O68" s="8">
        <f t="shared" si="13"/>
        <v>0</v>
      </c>
      <c r="P68" s="9" t="str">
        <f t="shared" si="13"/>
        <v>E01032720</v>
      </c>
      <c r="Q68" s="9">
        <f t="shared" si="13"/>
        <v>0</v>
      </c>
      <c r="R68" s="9">
        <f>(Table2[[#This Row],[IMD Score]]-$V$62)/$V$66</f>
        <v>-2.0295164737658107</v>
      </c>
      <c r="S68" s="9"/>
      <c r="T68" s="9"/>
      <c r="U68" s="9" t="s">
        <v>111</v>
      </c>
      <c r="V68" s="9">
        <v>0.91715070296811652</v>
      </c>
      <c r="W68" s="9"/>
      <c r="X68" s="8"/>
      <c r="Y68" s="9">
        <v>0</v>
      </c>
      <c r="Z68" s="9" t="s">
        <v>27</v>
      </c>
      <c r="AA68" s="9">
        <v>0</v>
      </c>
      <c r="AB68" s="9">
        <v>0</v>
      </c>
      <c r="AC68" s="9" t="s">
        <v>13</v>
      </c>
      <c r="AD68" s="9"/>
      <c r="AE68" s="9"/>
      <c r="AF68" s="9">
        <v>0</v>
      </c>
      <c r="AG68" s="9" t="str">
        <f t="shared" si="14"/>
        <v xml:space="preserve"> </v>
      </c>
      <c r="AH68" s="9" t="s">
        <v>13</v>
      </c>
      <c r="AI68" s="10"/>
      <c r="AK68" s="1" t="s">
        <v>112</v>
      </c>
      <c r="AL68" s="1" t="s">
        <v>13</v>
      </c>
      <c r="AM68" s="1" t="s">
        <v>13</v>
      </c>
    </row>
    <row r="69" spans="1:39">
      <c r="A69" s="8" t="str">
        <f t="shared" si="12"/>
        <v>Southwark</v>
      </c>
      <c r="B69" s="9" t="str">
        <f t="shared" si="12"/>
        <v>E01032720</v>
      </c>
      <c r="C69" s="9" t="str">
        <f t="shared" si="12"/>
        <v>East Walworth</v>
      </c>
      <c r="D69" s="9">
        <f t="shared" si="12"/>
        <v>4954</v>
      </c>
      <c r="E69" s="9">
        <f>(Table1[[#This Row],[IMD Score]]-$G$62)/$G$66</f>
        <v>-1.1593148545209797</v>
      </c>
      <c r="F69" s="9" t="s">
        <v>113</v>
      </c>
      <c r="G69" s="9">
        <v>1.1140361769506661</v>
      </c>
      <c r="H69" s="9"/>
      <c r="I69" s="9"/>
      <c r="J69" s="9"/>
      <c r="K69" s="9"/>
      <c r="L69" s="10"/>
      <c r="O69" s="8">
        <f t="shared" si="13"/>
        <v>0</v>
      </c>
      <c r="P69" s="9" t="str">
        <f t="shared" si="13"/>
        <v>E01003076</v>
      </c>
      <c r="Q69" s="9">
        <f t="shared" si="13"/>
        <v>0</v>
      </c>
      <c r="R69" s="9">
        <f>(Table2[[#This Row],[IMD Score]]-$V$62)/$V$66</f>
        <v>-2.0295164737658107</v>
      </c>
      <c r="S69" s="9"/>
      <c r="T69" s="9"/>
      <c r="U69" s="9" t="s">
        <v>113</v>
      </c>
      <c r="V69" s="9">
        <v>1.1140361769506661</v>
      </c>
      <c r="W69" s="9"/>
      <c r="X69" s="8"/>
      <c r="Y69" s="9" t="s">
        <v>16</v>
      </c>
      <c r="Z69" s="9" t="s">
        <v>28</v>
      </c>
      <c r="AA69" s="9" t="s">
        <v>29</v>
      </c>
      <c r="AB69" s="9">
        <v>4954</v>
      </c>
      <c r="AC69" s="9">
        <f>Table2[[#This Row],[Column1]]</f>
        <v>-2.0295164737658107</v>
      </c>
      <c r="AD69" s="9"/>
      <c r="AE69" s="9"/>
      <c r="AF69" s="9">
        <v>0</v>
      </c>
      <c r="AG69" s="9">
        <f t="shared" si="14"/>
        <v>-2.0295164737658107</v>
      </c>
      <c r="AH69" s="9">
        <f t="shared" ref="AH69:AH89" si="15">SUM(AG69/$AC$106)</f>
        <v>6.6681805081914129</v>
      </c>
      <c r="AI69" s="10"/>
      <c r="AL69" s="1" t="s">
        <v>114</v>
      </c>
      <c r="AM69" s="1" t="s">
        <v>13</v>
      </c>
    </row>
    <row r="70" spans="1:39">
      <c r="A70" s="8" t="str">
        <f t="shared" si="12"/>
        <v>Southwark</v>
      </c>
      <c r="B70" s="9" t="str">
        <f t="shared" si="12"/>
        <v>E01003961</v>
      </c>
      <c r="C70" s="9" t="str">
        <f t="shared" si="12"/>
        <v>East Walworth</v>
      </c>
      <c r="D70" s="9">
        <f t="shared" si="12"/>
        <v>6954</v>
      </c>
      <c r="E70" s="9">
        <f>(Table1[[#This Row],[IMD Score]]-$G$62)/$G$66</f>
        <v>-0.80800212975520214</v>
      </c>
      <c r="F70" s="9" t="s">
        <v>115</v>
      </c>
      <c r="G70" s="9">
        <v>24333</v>
      </c>
      <c r="H70" s="9"/>
      <c r="I70" s="9"/>
      <c r="J70" s="9"/>
      <c r="K70" s="9"/>
      <c r="L70" s="10"/>
      <c r="O70" s="8" t="str">
        <f t="shared" si="13"/>
        <v>Southwark</v>
      </c>
      <c r="P70" s="9" t="str">
        <f t="shared" si="13"/>
        <v>E01003911</v>
      </c>
      <c r="Q70" s="9">
        <f t="shared" si="13"/>
        <v>12471</v>
      </c>
      <c r="R70" s="9">
        <f>(Table2[[#This Row],[IMD Score]]-$V$62)/$V$66</f>
        <v>0.16109402151119509</v>
      </c>
      <c r="S70" s="9"/>
      <c r="T70" s="9"/>
      <c r="U70" s="9" t="s">
        <v>115</v>
      </c>
      <c r="V70" s="9">
        <v>24333</v>
      </c>
      <c r="W70" s="9"/>
      <c r="X70" s="8"/>
      <c r="Y70" s="9" t="s">
        <v>16</v>
      </c>
      <c r="Z70" s="9" t="s">
        <v>31</v>
      </c>
      <c r="AA70" s="9" t="s">
        <v>29</v>
      </c>
      <c r="AB70" s="9">
        <v>6954</v>
      </c>
      <c r="AC70" s="9">
        <f>Table2[[#This Row],[Column1]]</f>
        <v>0.16109402151119509</v>
      </c>
      <c r="AD70" s="9" t="str">
        <f>P70</f>
        <v>E01003911</v>
      </c>
      <c r="AE70" s="9"/>
      <c r="AF70" s="9">
        <v>12471</v>
      </c>
      <c r="AG70" s="9">
        <f t="shared" si="14"/>
        <v>0.16109402151119509</v>
      </c>
      <c r="AH70" s="9">
        <f t="shared" si="15"/>
        <v>-0.52929061089802887</v>
      </c>
      <c r="AI70" s="10"/>
      <c r="AK70" s="1" t="str">
        <f t="shared" ref="AK70:AK86" si="16">Z70</f>
        <v>E01003961</v>
      </c>
      <c r="AL70" s="1">
        <f>AG70</f>
        <v>0.16109402151119509</v>
      </c>
      <c r="AM70" s="1">
        <f>AH70</f>
        <v>-0.52929061089802887</v>
      </c>
    </row>
    <row r="71" spans="1:39">
      <c r="A71" s="8" t="str">
        <f t="shared" si="12"/>
        <v>Southwark</v>
      </c>
      <c r="B71" s="9" t="str">
        <f t="shared" si="12"/>
        <v>E01003964</v>
      </c>
      <c r="C71" s="9" t="str">
        <f t="shared" si="12"/>
        <v>East Walworth</v>
      </c>
      <c r="D71" s="9">
        <f t="shared" si="12"/>
        <v>7520</v>
      </c>
      <c r="E71" s="9">
        <f>(Table1[[#This Row],[IMD Score]]-$G$62)/$G$66</f>
        <v>-0.70858062864648708</v>
      </c>
      <c r="F71" s="9" t="s">
        <v>116</v>
      </c>
      <c r="G71" s="9">
        <v>4954</v>
      </c>
      <c r="H71" s="9"/>
      <c r="I71" s="9"/>
      <c r="J71" s="9"/>
      <c r="K71" s="9"/>
      <c r="L71" s="10"/>
      <c r="O71" s="8" t="str">
        <f t="shared" si="13"/>
        <v>Southwark</v>
      </c>
      <c r="P71" s="9" t="str">
        <f t="shared" si="13"/>
        <v>E01003913</v>
      </c>
      <c r="Q71" s="9">
        <f t="shared" si="13"/>
        <v>6730</v>
      </c>
      <c r="R71" s="9">
        <f>(Table2[[#This Row],[IMD Score]]-$V$62)/$V$66</f>
        <v>-0.84734915492896923</v>
      </c>
      <c r="S71" s="9"/>
      <c r="T71" s="9"/>
      <c r="U71" s="9" t="s">
        <v>116</v>
      </c>
      <c r="V71" s="9">
        <v>4954</v>
      </c>
      <c r="W71" s="9"/>
      <c r="X71" s="8"/>
      <c r="Y71" s="9" t="s">
        <v>16</v>
      </c>
      <c r="Z71" s="9" t="s">
        <v>33</v>
      </c>
      <c r="AA71" s="9" t="s">
        <v>29</v>
      </c>
      <c r="AB71" s="9">
        <v>7520</v>
      </c>
      <c r="AC71" s="9">
        <f>Table2[[#This Row],[Column1]]</f>
        <v>-0.84734915492896923</v>
      </c>
      <c r="AD71" s="9" t="str">
        <f t="shared" ref="AD71:AD87" si="17">P71</f>
        <v>E01003913</v>
      </c>
      <c r="AE71" s="9"/>
      <c r="AF71" s="9">
        <v>6730</v>
      </c>
      <c r="AG71" s="9">
        <f t="shared" si="14"/>
        <v>-0.84734915492896923</v>
      </c>
      <c r="AH71" s="9">
        <f t="shared" si="15"/>
        <v>2.784050876929129</v>
      </c>
      <c r="AI71" s="10"/>
      <c r="AK71" s="1" t="str">
        <f t="shared" si="16"/>
        <v>E01003964</v>
      </c>
      <c r="AL71" s="1">
        <f t="shared" ref="AL71:AM86" si="18">AG71</f>
        <v>-0.84734915492896923</v>
      </c>
      <c r="AM71" s="1">
        <f t="shared" si="18"/>
        <v>2.784050876929129</v>
      </c>
    </row>
    <row r="72" spans="1:39">
      <c r="A72" s="8" t="str">
        <f t="shared" si="12"/>
        <v>Southwark</v>
      </c>
      <c r="B72" s="9" t="str">
        <f t="shared" si="12"/>
        <v>E01003966</v>
      </c>
      <c r="C72" s="9" t="str">
        <f t="shared" si="12"/>
        <v>Grange</v>
      </c>
      <c r="D72" s="9">
        <f t="shared" si="12"/>
        <v>8133</v>
      </c>
      <c r="E72" s="9">
        <f>(Table1[[#This Row],[IMD Score]]-$G$62)/$G$66</f>
        <v>-0.60090327850577629</v>
      </c>
      <c r="F72" s="9" t="s">
        <v>117</v>
      </c>
      <c r="G72" s="9">
        <v>29287</v>
      </c>
      <c r="H72" s="9"/>
      <c r="I72" s="9"/>
      <c r="J72" s="9"/>
      <c r="K72" s="9"/>
      <c r="L72" s="10"/>
      <c r="O72" s="8" t="str">
        <f t="shared" si="13"/>
        <v>Southwark</v>
      </c>
      <c r="P72" s="9" t="str">
        <f t="shared" si="13"/>
        <v>E01003917</v>
      </c>
      <c r="Q72" s="9">
        <f t="shared" si="13"/>
        <v>9713</v>
      </c>
      <c r="R72" s="9">
        <f>(Table2[[#This Row],[IMD Score]]-$V$62)/$V$66</f>
        <v>-0.32336622594081205</v>
      </c>
      <c r="S72" s="9"/>
      <c r="T72" s="9"/>
      <c r="U72" s="9" t="s">
        <v>117</v>
      </c>
      <c r="V72" s="9">
        <v>29287</v>
      </c>
      <c r="W72" s="9"/>
      <c r="X72" s="8"/>
      <c r="Y72" s="9" t="s">
        <v>16</v>
      </c>
      <c r="Z72" s="9" t="s">
        <v>35</v>
      </c>
      <c r="AA72" s="9" t="s">
        <v>36</v>
      </c>
      <c r="AB72" s="9">
        <v>8133</v>
      </c>
      <c r="AC72" s="9">
        <f>Table2[[#This Row],[Column1]]</f>
        <v>-0.32336622594081205</v>
      </c>
      <c r="AD72" s="9" t="str">
        <f t="shared" si="17"/>
        <v>E01003917</v>
      </c>
      <c r="AE72" s="9"/>
      <c r="AF72" s="9">
        <v>9713</v>
      </c>
      <c r="AG72" s="9">
        <f t="shared" si="14"/>
        <v>-0.32336622594081205</v>
      </c>
      <c r="AH72" s="9">
        <f t="shared" si="15"/>
        <v>1.0624522602789961</v>
      </c>
      <c r="AI72" s="10"/>
      <c r="AK72" s="1" t="str">
        <f t="shared" si="16"/>
        <v>E01003966</v>
      </c>
      <c r="AL72" s="1">
        <f t="shared" si="18"/>
        <v>-0.32336622594081205</v>
      </c>
      <c r="AM72" s="1">
        <f t="shared" si="18"/>
        <v>1.0624522602789961</v>
      </c>
    </row>
    <row r="73" spans="1:39">
      <c r="A73" s="8" t="str">
        <f t="shared" si="12"/>
        <v>Southwark</v>
      </c>
      <c r="B73" s="9" t="str">
        <f t="shared" si="12"/>
        <v>E01003977</v>
      </c>
      <c r="C73" s="9" t="str">
        <f t="shared" si="12"/>
        <v>Grange</v>
      </c>
      <c r="D73" s="9">
        <f t="shared" si="12"/>
        <v>17776</v>
      </c>
      <c r="E73" s="9">
        <f>(Table1[[#This Row],[IMD Score]]-$G$62)/$G$66</f>
        <v>1.0929510239524198</v>
      </c>
      <c r="F73" s="9" t="s">
        <v>118</v>
      </c>
      <c r="G73" s="9">
        <v>473710</v>
      </c>
      <c r="H73" s="9"/>
      <c r="I73" s="9"/>
      <c r="J73" s="9"/>
      <c r="K73" s="9"/>
      <c r="L73" s="10"/>
      <c r="O73" s="8" t="str">
        <f t="shared" si="13"/>
        <v>Southwark</v>
      </c>
      <c r="P73" s="9" t="str">
        <f t="shared" si="13"/>
        <v>E01003918</v>
      </c>
      <c r="Q73" s="9">
        <f t="shared" si="13"/>
        <v>10933</v>
      </c>
      <c r="R73" s="9">
        <f>(Table2[[#This Row],[IMD Score]]-$V$62)/$V$66</f>
        <v>-0.10906546383368779</v>
      </c>
      <c r="S73" s="9"/>
      <c r="T73" s="9"/>
      <c r="U73" s="9" t="s">
        <v>118</v>
      </c>
      <c r="V73" s="9">
        <v>473710</v>
      </c>
      <c r="W73" s="9"/>
      <c r="X73" s="8"/>
      <c r="Y73" s="9" t="s">
        <v>16</v>
      </c>
      <c r="Z73" s="9" t="s">
        <v>38</v>
      </c>
      <c r="AA73" s="9" t="s">
        <v>36</v>
      </c>
      <c r="AB73" s="9">
        <v>17776</v>
      </c>
      <c r="AC73" s="9">
        <f>Table2[[#This Row],[Column1]]</f>
        <v>-0.10906546383368779</v>
      </c>
      <c r="AD73" s="9" t="str">
        <f t="shared" si="17"/>
        <v>E01003918</v>
      </c>
      <c r="AE73" s="9"/>
      <c r="AF73" s="9">
        <v>10933</v>
      </c>
      <c r="AG73" s="9">
        <f t="shared" si="14"/>
        <v>-0.10906546383368779</v>
      </c>
      <c r="AH73" s="9">
        <f t="shared" si="15"/>
        <v>0.35834555149147962</v>
      </c>
      <c r="AI73" s="10"/>
      <c r="AK73" s="1" t="str">
        <f t="shared" si="16"/>
        <v>E01003977</v>
      </c>
      <c r="AL73" s="1">
        <f t="shared" si="18"/>
        <v>-0.10906546383368779</v>
      </c>
      <c r="AM73" s="1">
        <f t="shared" si="18"/>
        <v>0.35834555149147962</v>
      </c>
    </row>
    <row r="74" spans="1:39" ht="17" thickBot="1">
      <c r="A74" s="8" t="str">
        <f t="shared" si="12"/>
        <v>Southwark</v>
      </c>
      <c r="B74" s="9" t="str">
        <f t="shared" si="12"/>
        <v>E01003978</v>
      </c>
      <c r="C74" s="9" t="str">
        <f t="shared" si="12"/>
        <v>Grange</v>
      </c>
      <c r="D74" s="9">
        <f t="shared" si="12"/>
        <v>9172</v>
      </c>
      <c r="E74" s="9">
        <f>(Table1[[#This Row],[IMD Score]]-$G$62)/$G$66</f>
        <v>-0.41839631798995486</v>
      </c>
      <c r="F74" s="13" t="s">
        <v>119</v>
      </c>
      <c r="G74" s="13">
        <v>41</v>
      </c>
      <c r="H74" s="9"/>
      <c r="I74" s="9"/>
      <c r="J74" s="9"/>
      <c r="K74" s="9"/>
      <c r="L74" s="10"/>
      <c r="O74" s="8" t="str">
        <f t="shared" si="13"/>
        <v>Southwark</v>
      </c>
      <c r="P74" s="9" t="str">
        <f t="shared" si="13"/>
        <v>E01003919</v>
      </c>
      <c r="Q74" s="9">
        <f t="shared" si="13"/>
        <v>13167</v>
      </c>
      <c r="R74" s="9">
        <f>(Table2[[#This Row],[IMD Score]]-$V$62)/$V$66</f>
        <v>0.28335084972968566</v>
      </c>
      <c r="S74" s="9"/>
      <c r="T74" s="9"/>
      <c r="U74" s="9" t="s">
        <v>119</v>
      </c>
      <c r="V74" s="9">
        <v>41</v>
      </c>
      <c r="W74" s="9"/>
      <c r="X74" s="8"/>
      <c r="Y74" s="9" t="s">
        <v>16</v>
      </c>
      <c r="Z74" s="9" t="s">
        <v>40</v>
      </c>
      <c r="AA74" s="9" t="s">
        <v>36</v>
      </c>
      <c r="AB74" s="9">
        <v>9172</v>
      </c>
      <c r="AC74" s="9">
        <f>Table2[[#This Row],[Column1]]</f>
        <v>0.28335084972968566</v>
      </c>
      <c r="AD74" s="9" t="str">
        <f t="shared" si="17"/>
        <v>E01003919</v>
      </c>
      <c r="AE74" s="9"/>
      <c r="AF74" s="9">
        <f>Table2[[#This Row],[IMD Score]]</f>
        <v>13167</v>
      </c>
      <c r="AG74" s="9">
        <f t="shared" si="14"/>
        <v>0.28335084972968566</v>
      </c>
      <c r="AH74" s="9">
        <f t="shared" si="15"/>
        <v>-0.93097771689484166</v>
      </c>
      <c r="AI74" s="10"/>
      <c r="AK74" s="1" t="str">
        <f t="shared" si="16"/>
        <v>E01003978</v>
      </c>
      <c r="AL74" s="1">
        <f t="shared" si="18"/>
        <v>0.28335084972968566</v>
      </c>
      <c r="AM74" s="1">
        <f t="shared" si="18"/>
        <v>-0.93097771689484166</v>
      </c>
    </row>
    <row r="75" spans="1:39">
      <c r="A75" s="8" t="str">
        <f t="shared" si="12"/>
        <v>Southwark</v>
      </c>
      <c r="B75" s="9" t="str">
        <f t="shared" si="12"/>
        <v>E01003979</v>
      </c>
      <c r="C75" s="9" t="str">
        <f t="shared" si="12"/>
        <v>Grange</v>
      </c>
      <c r="D75" s="9">
        <f t="shared" si="12"/>
        <v>6976</v>
      </c>
      <c r="E75" s="9">
        <f>(Table1[[#This Row],[IMD Score]]-$G$62)/$G$66</f>
        <v>-0.80413768978277855</v>
      </c>
      <c r="F75" s="9"/>
      <c r="G75" s="9">
        <v>6.2258030604421176E+288</v>
      </c>
      <c r="H75" s="9"/>
      <c r="I75" s="9"/>
      <c r="J75" s="9"/>
      <c r="K75" s="9"/>
      <c r="L75" s="10"/>
      <c r="O75" s="8" t="str">
        <f t="shared" si="13"/>
        <v>Southwark</v>
      </c>
      <c r="P75" s="9" t="str">
        <f t="shared" si="13"/>
        <v>E01003920</v>
      </c>
      <c r="Q75" s="9">
        <f t="shared" si="13"/>
        <v>6848</v>
      </c>
      <c r="R75" s="9">
        <f>(Table2[[#This Row],[IMD Score]]-$V$62)/$V$66</f>
        <v>-0.82662170416778835</v>
      </c>
      <c r="S75" s="9"/>
      <c r="T75" s="9"/>
      <c r="U75" s="9"/>
      <c r="V75" s="9">
        <v>6.2258030604421176E+288</v>
      </c>
      <c r="W75" s="9"/>
      <c r="X75" s="8"/>
      <c r="Y75" s="9" t="s">
        <v>16</v>
      </c>
      <c r="Z75" s="9" t="s">
        <v>42</v>
      </c>
      <c r="AA75" s="9" t="s">
        <v>36</v>
      </c>
      <c r="AB75" s="9">
        <v>6976</v>
      </c>
      <c r="AC75" s="9">
        <f>Table2[[#This Row],[Column1]]</f>
        <v>-0.82662170416778835</v>
      </c>
      <c r="AD75" s="9" t="str">
        <f t="shared" si="17"/>
        <v>E01003920</v>
      </c>
      <c r="AE75" s="9"/>
      <c r="AF75" s="9">
        <f>Table2[[#This Row],[IMD Score]]</f>
        <v>6848</v>
      </c>
      <c r="AG75" s="9">
        <f t="shared" si="14"/>
        <v>-0.82662170416778835</v>
      </c>
      <c r="AH75" s="9">
        <f t="shared" si="15"/>
        <v>2.715948752636566</v>
      </c>
      <c r="AI75" s="10"/>
      <c r="AK75" s="1" t="str">
        <f t="shared" si="16"/>
        <v>E01003979</v>
      </c>
      <c r="AL75" s="1">
        <f t="shared" si="18"/>
        <v>-0.82662170416778835</v>
      </c>
      <c r="AM75" s="1">
        <f t="shared" si="18"/>
        <v>2.715948752636566</v>
      </c>
    </row>
    <row r="76" spans="1:39">
      <c r="A76" s="8" t="str">
        <f t="shared" si="12"/>
        <v>Southwark</v>
      </c>
      <c r="B76" s="9" t="str">
        <f t="shared" si="12"/>
        <v>E01003980</v>
      </c>
      <c r="C76" s="9" t="str">
        <f t="shared" si="12"/>
        <v>South Bermondsey</v>
      </c>
      <c r="D76" s="9">
        <f t="shared" si="12"/>
        <v>22910</v>
      </c>
      <c r="E76" s="9">
        <f>(Table1[[#This Row],[IMD Score]]-$G$62)/$G$66</f>
        <v>1.9947707884261707</v>
      </c>
      <c r="F76" s="9"/>
      <c r="G76" s="9"/>
      <c r="H76" s="9"/>
      <c r="I76" s="9"/>
      <c r="J76" s="9"/>
      <c r="K76" s="9"/>
      <c r="L76" s="10"/>
      <c r="O76" s="8" t="str">
        <f t="shared" si="13"/>
        <v>Southwark</v>
      </c>
      <c r="P76" s="9" t="str">
        <f t="shared" si="13"/>
        <v>E01003921</v>
      </c>
      <c r="Q76" s="9">
        <f t="shared" si="13"/>
        <v>6201</v>
      </c>
      <c r="R76" s="9">
        <f>(Table2[[#This Row],[IMD Score]]-$V$62)/$V$66</f>
        <v>-0.94027137062951738</v>
      </c>
      <c r="S76" s="9"/>
      <c r="T76" s="9"/>
      <c r="U76" s="9"/>
      <c r="V76" s="9"/>
      <c r="W76" s="9"/>
      <c r="X76" s="8"/>
      <c r="Y76" s="9" t="s">
        <v>16</v>
      </c>
      <c r="Z76" s="9" t="s">
        <v>44</v>
      </c>
      <c r="AA76" s="9" t="s">
        <v>45</v>
      </c>
      <c r="AB76" s="9">
        <v>22910</v>
      </c>
      <c r="AC76" s="9">
        <f>Table2[[#This Row],[Column1]]</f>
        <v>-0.94027137062951738</v>
      </c>
      <c r="AD76" s="9" t="str">
        <f t="shared" si="17"/>
        <v>E01003921</v>
      </c>
      <c r="AE76" s="9"/>
      <c r="AF76" s="9">
        <f>Table2[[#This Row],[IMD Score]]</f>
        <v>6201</v>
      </c>
      <c r="AG76" s="9">
        <f t="shared" si="14"/>
        <v>-0.94027137062951738</v>
      </c>
      <c r="AH76" s="9">
        <f t="shared" si="15"/>
        <v>3.0893561629525683</v>
      </c>
      <c r="AI76" s="10"/>
      <c r="AK76" s="1" t="str">
        <f t="shared" si="16"/>
        <v>E01003980</v>
      </c>
      <c r="AL76" s="1">
        <f t="shared" si="18"/>
        <v>-0.94027137062951738</v>
      </c>
      <c r="AM76" s="1">
        <f t="shared" si="18"/>
        <v>3.0893561629525683</v>
      </c>
    </row>
    <row r="77" spans="1:39">
      <c r="A77" s="8" t="str">
        <f t="shared" ref="A77:D85" si="19">A23</f>
        <v>Southwark</v>
      </c>
      <c r="B77" s="9" t="str">
        <f t="shared" si="19"/>
        <v>E01004039</v>
      </c>
      <c r="C77" s="9" t="str">
        <f t="shared" si="19"/>
        <v>South Bermondsey</v>
      </c>
      <c r="D77" s="9">
        <f t="shared" si="19"/>
        <v>6305</v>
      </c>
      <c r="E77" s="9">
        <f>(Table1[[#This Row],[IMD Score]]-$G$62)/$G$66</f>
        <v>-0.9220031089416969</v>
      </c>
      <c r="F77" s="9"/>
      <c r="G77" s="9"/>
      <c r="H77" s="9"/>
      <c r="I77" s="9"/>
      <c r="J77" s="9"/>
      <c r="K77" s="9"/>
      <c r="L77" s="10"/>
      <c r="O77" s="8" t="str">
        <f t="shared" ref="O77:Q92" si="20">O23</f>
        <v>Southwark</v>
      </c>
      <c r="P77" s="9" t="str">
        <f t="shared" si="20"/>
        <v>E01003922</v>
      </c>
      <c r="Q77" s="9">
        <f t="shared" si="20"/>
        <v>11598</v>
      </c>
      <c r="R77" s="9">
        <f>(Table2[[#This Row],[IMD Score]]-$V$62)/$V$66</f>
        <v>7.7460171509332251E-3</v>
      </c>
      <c r="S77" s="9"/>
      <c r="T77" s="9"/>
      <c r="U77" s="9"/>
      <c r="V77" s="9"/>
      <c r="W77" s="9"/>
      <c r="X77" s="8"/>
      <c r="Y77" s="9" t="s">
        <v>16</v>
      </c>
      <c r="Z77" s="9" t="s">
        <v>47</v>
      </c>
      <c r="AA77" s="9" t="s">
        <v>45</v>
      </c>
      <c r="AB77" s="9">
        <v>6305</v>
      </c>
      <c r="AC77" s="9">
        <f>Table2[[#This Row],[Column1]]</f>
        <v>7.7460171509332251E-3</v>
      </c>
      <c r="AD77" s="9" t="str">
        <f t="shared" si="17"/>
        <v>E01003922</v>
      </c>
      <c r="AE77" s="9"/>
      <c r="AF77" s="9">
        <f>Table2[[#This Row],[IMD Score]]</f>
        <v>11598</v>
      </c>
      <c r="AG77" s="9">
        <f t="shared" si="14"/>
        <v>7.7460171509332251E-3</v>
      </c>
      <c r="AH77" s="9">
        <f t="shared" si="15"/>
        <v>-2.5450318462371599E-2</v>
      </c>
      <c r="AI77" s="10"/>
      <c r="AK77" s="1" t="str">
        <f t="shared" si="16"/>
        <v>E01004039</v>
      </c>
      <c r="AL77" s="1">
        <f t="shared" si="18"/>
        <v>7.7460171509332251E-3</v>
      </c>
      <c r="AM77" s="1">
        <f t="shared" si="18"/>
        <v>-2.5450318462371599E-2</v>
      </c>
    </row>
    <row r="78" spans="1:39">
      <c r="A78" s="8" t="str">
        <f t="shared" si="19"/>
        <v>Southwark</v>
      </c>
      <c r="B78" s="9" t="str">
        <f t="shared" si="19"/>
        <v>E01004040</v>
      </c>
      <c r="C78" s="9" t="str">
        <f t="shared" si="19"/>
        <v>South Bermondsey</v>
      </c>
      <c r="D78" s="9">
        <f t="shared" si="19"/>
        <v>10818</v>
      </c>
      <c r="E78" s="9">
        <f>(Table1[[#This Row],[IMD Score]]-$G$62)/$G$66</f>
        <v>-0.12926594550772</v>
      </c>
      <c r="F78" s="9"/>
      <c r="G78" s="9"/>
      <c r="H78" s="9"/>
      <c r="I78" s="9"/>
      <c r="J78" s="9"/>
      <c r="K78" s="9"/>
      <c r="L78" s="10"/>
      <c r="O78" s="8" t="str">
        <f t="shared" si="20"/>
        <v>Southwark</v>
      </c>
      <c r="P78" s="9" t="str">
        <f t="shared" si="20"/>
        <v>E01004046</v>
      </c>
      <c r="Q78" s="9">
        <f t="shared" si="20"/>
        <v>12441</v>
      </c>
      <c r="R78" s="9">
        <f>(Table2[[#This Row],[IMD Score]]-$V$62)/$V$66</f>
        <v>0.15582433063970844</v>
      </c>
      <c r="S78" s="9"/>
      <c r="T78" s="9"/>
      <c r="U78" s="9"/>
      <c r="V78" s="9"/>
      <c r="W78" s="9"/>
      <c r="X78" s="8"/>
      <c r="Y78" s="9" t="s">
        <v>16</v>
      </c>
      <c r="Z78" s="9" t="s">
        <v>49</v>
      </c>
      <c r="AA78" s="9" t="s">
        <v>45</v>
      </c>
      <c r="AB78" s="9">
        <v>10818</v>
      </c>
      <c r="AC78" s="9">
        <f>Table2[[#This Row],[Column1]]</f>
        <v>0.15582433063970844</v>
      </c>
      <c r="AD78" s="9" t="str">
        <f t="shared" si="17"/>
        <v>E01004046</v>
      </c>
      <c r="AE78" s="9"/>
      <c r="AF78" s="9">
        <f>Table2[[#This Row],[IMD Score]]</f>
        <v>12441</v>
      </c>
      <c r="AG78" s="9">
        <f t="shared" si="14"/>
        <v>0.15582433063970844</v>
      </c>
      <c r="AH78" s="9">
        <f t="shared" si="15"/>
        <v>-0.51197651150161461</v>
      </c>
      <c r="AI78" s="10"/>
      <c r="AK78" s="1" t="str">
        <f t="shared" si="16"/>
        <v>E01004040</v>
      </c>
      <c r="AL78" s="1">
        <f t="shared" si="18"/>
        <v>0.15582433063970844</v>
      </c>
      <c r="AM78" s="1">
        <f t="shared" si="18"/>
        <v>-0.51197651150161461</v>
      </c>
    </row>
    <row r="79" spans="1:39">
      <c r="A79" s="8" t="str">
        <f t="shared" si="19"/>
        <v>Southwark</v>
      </c>
      <c r="B79" s="9" t="str">
        <f t="shared" si="19"/>
        <v>E01004041</v>
      </c>
      <c r="C79" s="9" t="str">
        <f t="shared" si="19"/>
        <v>South Bermondsey</v>
      </c>
      <c r="D79" s="9">
        <f t="shared" si="19"/>
        <v>9307</v>
      </c>
      <c r="E79" s="9">
        <f>(Table1[[#This Row],[IMD Score]]-$G$62)/$G$66</f>
        <v>-0.39468270906826491</v>
      </c>
      <c r="F79" s="9"/>
      <c r="G79" s="9"/>
      <c r="H79" s="9"/>
      <c r="I79" s="9"/>
      <c r="J79" s="9"/>
      <c r="K79" s="9"/>
      <c r="L79" s="10"/>
      <c r="O79" s="8" t="str">
        <f t="shared" si="20"/>
        <v>Southwark</v>
      </c>
      <c r="P79" s="9" t="str">
        <f t="shared" si="20"/>
        <v>E01004050</v>
      </c>
      <c r="Q79" s="9">
        <f t="shared" si="20"/>
        <v>24060</v>
      </c>
      <c r="R79" s="9">
        <f>(Table2[[#This Row],[IMD Score]]-$V$62)/$V$66</f>
        <v>2.1967756051664926</v>
      </c>
      <c r="S79" s="9"/>
      <c r="T79" s="9"/>
      <c r="U79" s="9"/>
      <c r="V79" s="9"/>
      <c r="W79" s="9"/>
      <c r="X79" s="8"/>
      <c r="Y79" s="9" t="s">
        <v>16</v>
      </c>
      <c r="Z79" s="9" t="s">
        <v>51</v>
      </c>
      <c r="AA79" s="9" t="s">
        <v>45</v>
      </c>
      <c r="AB79" s="9">
        <v>9307</v>
      </c>
      <c r="AC79" s="9">
        <f>Table2[[#This Row],[Column1]]</f>
        <v>2.1967756051664926</v>
      </c>
      <c r="AD79" s="9" t="str">
        <f t="shared" si="17"/>
        <v>E01004050</v>
      </c>
      <c r="AE79" s="9"/>
      <c r="AF79" s="9">
        <f>Table2[[#This Row],[IMD Score]]</f>
        <v>24060</v>
      </c>
      <c r="AG79" s="9">
        <f t="shared" si="14"/>
        <v>2.1967756051664926</v>
      </c>
      <c r="AH79" s="9">
        <f t="shared" si="15"/>
        <v>-7.2177272077328887</v>
      </c>
      <c r="AI79" s="10"/>
      <c r="AK79" s="1" t="str">
        <f t="shared" si="16"/>
        <v>E01004041</v>
      </c>
      <c r="AL79" s="1">
        <f t="shared" si="18"/>
        <v>2.1967756051664926</v>
      </c>
      <c r="AM79" s="1">
        <f t="shared" si="18"/>
        <v>-7.2177272077328887</v>
      </c>
    </row>
    <row r="80" spans="1:39">
      <c r="A80" s="8" t="str">
        <f t="shared" si="19"/>
        <v>Southwark</v>
      </c>
      <c r="B80" s="9" t="str">
        <f t="shared" si="19"/>
        <v>E01004043</v>
      </c>
      <c r="C80" s="9" t="str">
        <f t="shared" si="19"/>
        <v>South Bermondsey</v>
      </c>
      <c r="D80" s="9">
        <f t="shared" si="19"/>
        <v>6452</v>
      </c>
      <c r="E80" s="9">
        <f>(Table1[[#This Row],[IMD Score]]-$G$62)/$G$66</f>
        <v>-0.8961816236714123</v>
      </c>
      <c r="F80" s="9"/>
      <c r="G80" s="9"/>
      <c r="H80" s="9"/>
      <c r="I80" s="9"/>
      <c r="J80" s="9"/>
      <c r="K80" s="9"/>
      <c r="L80" s="10"/>
      <c r="O80" s="8" t="str">
        <f t="shared" si="20"/>
        <v>Southwark</v>
      </c>
      <c r="P80" s="9" t="str">
        <f t="shared" si="20"/>
        <v>E01004061</v>
      </c>
      <c r="Q80" s="9">
        <f t="shared" si="20"/>
        <v>14073</v>
      </c>
      <c r="R80" s="9">
        <f>(Table2[[#This Row],[IMD Score]]-$V$62)/$V$66</f>
        <v>0.44249551404858289</v>
      </c>
      <c r="S80" s="9"/>
      <c r="T80" s="9"/>
      <c r="U80" s="9"/>
      <c r="V80" s="9"/>
      <c r="W80" s="9"/>
      <c r="X80" s="8"/>
      <c r="Y80" s="9" t="s">
        <v>16</v>
      </c>
      <c r="Z80" s="9" t="s">
        <v>53</v>
      </c>
      <c r="AA80" s="9" t="s">
        <v>45</v>
      </c>
      <c r="AB80" s="9">
        <v>6452</v>
      </c>
      <c r="AC80" s="9">
        <f>Table2[[#This Row],[Column1]]</f>
        <v>0.44249551404858289</v>
      </c>
      <c r="AD80" s="9" t="str">
        <f t="shared" si="17"/>
        <v>E01004061</v>
      </c>
      <c r="AE80" s="9"/>
      <c r="AF80" s="9">
        <f>Table2[[#This Row],[IMD Score]]</f>
        <v>14073</v>
      </c>
      <c r="AG80" s="9">
        <f t="shared" si="14"/>
        <v>0.44249551404858289</v>
      </c>
      <c r="AH80" s="9">
        <f t="shared" si="15"/>
        <v>-1.4538635186665547</v>
      </c>
      <c r="AI80" s="10"/>
      <c r="AK80" s="1" t="str">
        <f t="shared" si="16"/>
        <v>E01004043</v>
      </c>
      <c r="AL80" s="1">
        <f t="shared" si="18"/>
        <v>0.44249551404858289</v>
      </c>
      <c r="AM80" s="1">
        <f t="shared" si="18"/>
        <v>-1.4538635186665547</v>
      </c>
    </row>
    <row r="81" spans="1:39">
      <c r="A81" s="8" t="str">
        <f t="shared" si="19"/>
        <v>Southwark</v>
      </c>
      <c r="B81" s="9" t="str">
        <f t="shared" si="19"/>
        <v>E01004044</v>
      </c>
      <c r="C81" s="9" t="str">
        <f t="shared" si="19"/>
        <v>Livesey</v>
      </c>
      <c r="D81" s="9">
        <f t="shared" si="19"/>
        <v>6355</v>
      </c>
      <c r="E81" s="9">
        <f>(Table1[[#This Row],[IMD Score]]-$G$62)/$G$66</f>
        <v>-0.91322029082255252</v>
      </c>
      <c r="F81" s="9"/>
      <c r="G81" s="9"/>
      <c r="H81" s="9"/>
      <c r="I81" s="9"/>
      <c r="J81" s="9"/>
      <c r="K81" s="9"/>
      <c r="L81" s="10"/>
      <c r="O81" s="8" t="str">
        <f t="shared" si="20"/>
        <v>Southwark</v>
      </c>
      <c r="P81" s="9" t="str">
        <f t="shared" si="20"/>
        <v>E01004062</v>
      </c>
      <c r="Q81" s="9">
        <f t="shared" si="20"/>
        <v>11558</v>
      </c>
      <c r="R81" s="9">
        <f>(Table2[[#This Row],[IMD Score]]-$V$62)/$V$66</f>
        <v>7.1976265561767493E-4</v>
      </c>
      <c r="S81" s="9"/>
      <c r="T81" s="9"/>
      <c r="U81" s="9"/>
      <c r="V81" s="9"/>
      <c r="W81" s="9"/>
      <c r="X81" s="8"/>
      <c r="Y81" s="9" t="s">
        <v>16</v>
      </c>
      <c r="Z81" s="9" t="s">
        <v>55</v>
      </c>
      <c r="AA81" s="9" t="s">
        <v>56</v>
      </c>
      <c r="AB81" s="9">
        <v>6355</v>
      </c>
      <c r="AC81" s="9">
        <f>Table2[[#This Row],[Column1]]</f>
        <v>7.1976265561767493E-4</v>
      </c>
      <c r="AD81" s="9" t="str">
        <f t="shared" si="17"/>
        <v>E01004062</v>
      </c>
      <c r="AE81" s="9"/>
      <c r="AF81" s="9">
        <f>Table2[[#This Row],[IMD Score]]</f>
        <v>11558</v>
      </c>
      <c r="AG81" s="9">
        <f t="shared" si="14"/>
        <v>7.1976265561767493E-4</v>
      </c>
      <c r="AH81" s="9">
        <f t="shared" si="15"/>
        <v>-2.3648526004858101E-3</v>
      </c>
      <c r="AI81" s="10"/>
      <c r="AK81" s="1" t="str">
        <f t="shared" si="16"/>
        <v>E01004044</v>
      </c>
      <c r="AL81" s="1">
        <f t="shared" si="18"/>
        <v>7.1976265561767493E-4</v>
      </c>
      <c r="AM81" s="1">
        <f t="shared" si="18"/>
        <v>-2.3648526004858101E-3</v>
      </c>
    </row>
    <row r="82" spans="1:39">
      <c r="A82" s="8" t="str">
        <f t="shared" si="19"/>
        <v>Southwark</v>
      </c>
      <c r="B82" s="9" t="str">
        <f t="shared" si="19"/>
        <v>E01003983</v>
      </c>
      <c r="C82" s="9" t="str">
        <f t="shared" si="19"/>
        <v>Livesey</v>
      </c>
      <c r="D82" s="9">
        <f t="shared" si="19"/>
        <v>8669</v>
      </c>
      <c r="E82" s="9">
        <f>(Table1[[#This Row],[IMD Score]]-$G$62)/$G$66</f>
        <v>-0.50675146826854789</v>
      </c>
      <c r="F82" s="9"/>
      <c r="G82" s="9"/>
      <c r="H82" s="9"/>
      <c r="I82" s="9"/>
      <c r="J82" s="9"/>
      <c r="K82" s="9"/>
      <c r="L82" s="10"/>
      <c r="O82" s="8" t="str">
        <f t="shared" si="20"/>
        <v>Southwark</v>
      </c>
      <c r="P82" s="9" t="str">
        <f t="shared" si="20"/>
        <v>E01004063</v>
      </c>
      <c r="Q82" s="9">
        <f t="shared" si="20"/>
        <v>7543</v>
      </c>
      <c r="R82" s="9">
        <f>(Table2[[#This Row],[IMD Score]]-$V$62)/$V$66</f>
        <v>-0.70454053231168068</v>
      </c>
      <c r="S82" s="9"/>
      <c r="T82" s="9"/>
      <c r="U82" s="9"/>
      <c r="V82" s="9"/>
      <c r="W82" s="9"/>
      <c r="X82" s="8"/>
      <c r="Y82" s="9" t="s">
        <v>16</v>
      </c>
      <c r="Z82" s="9" t="s">
        <v>58</v>
      </c>
      <c r="AA82" s="9" t="s">
        <v>56</v>
      </c>
      <c r="AB82" s="9">
        <v>8669</v>
      </c>
      <c r="AC82" s="9">
        <f>Table2[[#This Row],[Column1]]</f>
        <v>-0.70454053231168068</v>
      </c>
      <c r="AD82" s="9" t="str">
        <f t="shared" si="17"/>
        <v>E01004063</v>
      </c>
      <c r="AE82" s="9"/>
      <c r="AF82" s="9">
        <f>Table2[[#This Row],[IMD Score]]</f>
        <v>7543</v>
      </c>
      <c r="AG82" s="9">
        <f t="shared" si="14"/>
        <v>-0.70454053231168068</v>
      </c>
      <c r="AH82" s="9">
        <f t="shared" si="15"/>
        <v>2.3148387832863002</v>
      </c>
      <c r="AI82" s="10"/>
      <c r="AK82" s="1" t="str">
        <f t="shared" si="16"/>
        <v>E01003983</v>
      </c>
      <c r="AL82" s="1">
        <f t="shared" si="18"/>
        <v>-0.70454053231168068</v>
      </c>
      <c r="AM82" s="1">
        <f t="shared" si="18"/>
        <v>2.3148387832863002</v>
      </c>
    </row>
    <row r="83" spans="1:39">
      <c r="A83" s="8" t="str">
        <f t="shared" si="19"/>
        <v>Southwark</v>
      </c>
      <c r="B83" s="9" t="str">
        <f t="shared" si="19"/>
        <v>E01003987</v>
      </c>
      <c r="C83" s="9" t="str">
        <f t="shared" si="19"/>
        <v>Livesey</v>
      </c>
      <c r="D83" s="9">
        <f t="shared" si="19"/>
        <v>8251</v>
      </c>
      <c r="E83" s="9">
        <f>(Table1[[#This Row],[IMD Score]]-$G$62)/$G$66</f>
        <v>-0.58017582774459542</v>
      </c>
      <c r="F83" s="9"/>
      <c r="G83" s="9"/>
      <c r="H83" s="9"/>
      <c r="I83" s="9"/>
      <c r="J83" s="9"/>
      <c r="K83" s="9"/>
      <c r="L83" s="10"/>
      <c r="O83" s="8" t="str">
        <f t="shared" si="20"/>
        <v>Southwark</v>
      </c>
      <c r="P83" s="9" t="str">
        <f t="shared" si="20"/>
        <v>E01004065</v>
      </c>
      <c r="Q83" s="9">
        <f t="shared" si="20"/>
        <v>13644</v>
      </c>
      <c r="R83" s="9">
        <f>(Table2[[#This Row],[IMD Score]]-$V$62)/$V$66</f>
        <v>0.36713893458632357</v>
      </c>
      <c r="S83" s="9"/>
      <c r="T83" s="9"/>
      <c r="U83" s="9"/>
      <c r="V83" s="9"/>
      <c r="W83" s="9"/>
      <c r="X83" s="8"/>
      <c r="Y83" s="9" t="s">
        <v>16</v>
      </c>
      <c r="Z83" s="9" t="s">
        <v>60</v>
      </c>
      <c r="AA83" s="9" t="s">
        <v>56</v>
      </c>
      <c r="AB83" s="9">
        <v>8251</v>
      </c>
      <c r="AC83" s="9">
        <f>Table2[[#This Row],[Column1]]</f>
        <v>0.36713893458632357</v>
      </c>
      <c r="AD83" s="9" t="str">
        <f t="shared" si="17"/>
        <v>E01004065</v>
      </c>
      <c r="AE83" s="9"/>
      <c r="AF83" s="9">
        <f>Table2[[#This Row],[IMD Score]]</f>
        <v>13644</v>
      </c>
      <c r="AG83" s="9">
        <f t="shared" si="14"/>
        <v>0.36713893458632357</v>
      </c>
      <c r="AH83" s="9">
        <f t="shared" si="15"/>
        <v>-1.2062718972978295</v>
      </c>
      <c r="AI83" s="10"/>
      <c r="AK83" s="1" t="str">
        <f t="shared" si="16"/>
        <v>E01003987</v>
      </c>
      <c r="AL83" s="1">
        <f t="shared" si="18"/>
        <v>0.36713893458632357</v>
      </c>
      <c r="AM83" s="1">
        <f t="shared" si="18"/>
        <v>-1.2062718972978295</v>
      </c>
    </row>
    <row r="84" spans="1:39">
      <c r="A84" s="8" t="str">
        <f t="shared" si="19"/>
        <v>Southwark</v>
      </c>
      <c r="B84" s="9" t="str">
        <f t="shared" si="19"/>
        <v>E01003988</v>
      </c>
      <c r="C84" s="9" t="str">
        <f t="shared" si="19"/>
        <v>Livesey</v>
      </c>
      <c r="D84" s="9">
        <f t="shared" si="19"/>
        <v>9214</v>
      </c>
      <c r="E84" s="9">
        <f>(Table1[[#This Row],[IMD Score]]-$G$62)/$G$66</f>
        <v>-0.41101875076987354</v>
      </c>
      <c r="F84" s="9"/>
      <c r="G84" s="9"/>
      <c r="H84" s="9"/>
      <c r="I84" s="9"/>
      <c r="J84" s="9"/>
      <c r="K84" s="9"/>
      <c r="L84" s="10"/>
      <c r="O84" s="8" t="str">
        <f t="shared" si="20"/>
        <v>Southwark</v>
      </c>
      <c r="P84" s="9" t="str">
        <f t="shared" si="20"/>
        <v>E01004066</v>
      </c>
      <c r="Q84" s="9">
        <f t="shared" si="20"/>
        <v>7986</v>
      </c>
      <c r="R84" s="9">
        <f>(Table2[[#This Row],[IMD Score]]-$V$62)/$V$66</f>
        <v>-0.6267247637760609</v>
      </c>
      <c r="S84" s="9"/>
      <c r="T84" s="9"/>
      <c r="U84" s="9"/>
      <c r="V84" s="9"/>
      <c r="W84" s="9"/>
      <c r="X84" s="8"/>
      <c r="Y84" s="9" t="s">
        <v>16</v>
      </c>
      <c r="Z84" s="9" t="s">
        <v>62</v>
      </c>
      <c r="AA84" s="9" t="s">
        <v>56</v>
      </c>
      <c r="AB84" s="9">
        <v>9214</v>
      </c>
      <c r="AC84" s="9">
        <f>Table2[[#This Row],[Column1]]</f>
        <v>-0.6267247637760609</v>
      </c>
      <c r="AD84" s="9" t="str">
        <f t="shared" si="17"/>
        <v>E01004066</v>
      </c>
      <c r="AE84" s="9"/>
      <c r="AF84" s="9">
        <f>Table2[[#This Row],[IMD Score]]</f>
        <v>7986</v>
      </c>
      <c r="AG84" s="9">
        <f t="shared" si="14"/>
        <v>-0.6267247637760609</v>
      </c>
      <c r="AH84" s="9">
        <f t="shared" si="15"/>
        <v>2.059167248865915</v>
      </c>
      <c r="AI84" s="10"/>
      <c r="AK84" s="1" t="str">
        <f t="shared" si="16"/>
        <v>E01003988</v>
      </c>
      <c r="AL84" s="1">
        <f t="shared" si="18"/>
        <v>-0.6267247637760609</v>
      </c>
      <c r="AM84" s="1">
        <f t="shared" si="18"/>
        <v>2.059167248865915</v>
      </c>
    </row>
    <row r="85" spans="1:39">
      <c r="A85" s="8" t="str">
        <f t="shared" si="19"/>
        <v>Southwark</v>
      </c>
      <c r="B85" s="9" t="str">
        <f t="shared" si="19"/>
        <v>E01003989</v>
      </c>
      <c r="C85" s="9" t="str">
        <f t="shared" si="19"/>
        <v>Livesey</v>
      </c>
      <c r="D85" s="9">
        <f t="shared" si="19"/>
        <v>5412</v>
      </c>
      <c r="E85" s="9">
        <f>(Table1[[#This Row],[IMD Score]]-$G$62)/$G$66</f>
        <v>-1.0788642405496165</v>
      </c>
      <c r="F85" s="9"/>
      <c r="G85" s="9"/>
      <c r="H85" s="9"/>
      <c r="I85" s="9"/>
      <c r="J85" s="9"/>
      <c r="K85" s="9"/>
      <c r="L85" s="10"/>
      <c r="O85" s="8" t="str">
        <f t="shared" si="20"/>
        <v>Southwark</v>
      </c>
      <c r="P85" s="9" t="str">
        <f t="shared" si="20"/>
        <v>E01004067</v>
      </c>
      <c r="Q85" s="9">
        <f t="shared" si="20"/>
        <v>10015</v>
      </c>
      <c r="R85" s="9">
        <f>(Table2[[#This Row],[IMD Score]]-$V$62)/$V$66</f>
        <v>-0.27031800450117965</v>
      </c>
      <c r="S85" s="9"/>
      <c r="T85" s="9"/>
      <c r="U85" s="9"/>
      <c r="V85" s="9"/>
      <c r="W85" s="9"/>
      <c r="X85" s="8"/>
      <c r="Y85" s="9" t="s">
        <v>16</v>
      </c>
      <c r="Z85" s="9" t="s">
        <v>64</v>
      </c>
      <c r="AA85" s="9" t="s">
        <v>56</v>
      </c>
      <c r="AB85" s="9">
        <v>5412</v>
      </c>
      <c r="AC85" s="9">
        <f>Table2[[#This Row],[Column1]]</f>
        <v>-0.27031800450117965</v>
      </c>
      <c r="AD85" s="9" t="str">
        <f t="shared" si="17"/>
        <v>E01004067</v>
      </c>
      <c r="AE85" s="9"/>
      <c r="AF85" s="9">
        <f>Table2[[#This Row],[IMD Score]]</f>
        <v>10015</v>
      </c>
      <c r="AG85" s="9">
        <f t="shared" si="14"/>
        <v>-0.27031800450117965</v>
      </c>
      <c r="AH85" s="9">
        <f t="shared" si="15"/>
        <v>0.88815699302175843</v>
      </c>
      <c r="AI85" s="10"/>
      <c r="AK85" s="1" t="str">
        <f t="shared" si="16"/>
        <v>E01003989</v>
      </c>
      <c r="AL85" s="1">
        <f t="shared" si="18"/>
        <v>-0.27031800450117965</v>
      </c>
      <c r="AM85" s="1">
        <f t="shared" si="18"/>
        <v>0.88815699302175843</v>
      </c>
    </row>
    <row r="86" spans="1:39">
      <c r="A86" s="8" t="str">
        <f>A32</f>
        <v>Southwark</v>
      </c>
      <c r="B86" s="9" t="str">
        <f>B32</f>
        <v>E01003990</v>
      </c>
      <c r="C86" s="9" t="str">
        <f>C32</f>
        <v>South Bermondsey</v>
      </c>
      <c r="D86" s="9">
        <f>D32</f>
        <v>13871</v>
      </c>
      <c r="E86" s="9">
        <f>(Table1[[#This Row],[IMD Score]]-$G$62)/$G$66</f>
        <v>0.40701292884723933</v>
      </c>
      <c r="F86" s="9"/>
      <c r="G86" s="9"/>
      <c r="H86" s="9"/>
      <c r="I86" s="9"/>
      <c r="J86" s="9"/>
      <c r="K86" s="9"/>
      <c r="L86" s="10"/>
      <c r="O86" s="8" t="str">
        <f t="shared" si="20"/>
        <v>Southwark</v>
      </c>
      <c r="P86" s="9" t="str">
        <f t="shared" si="20"/>
        <v>E01004068</v>
      </c>
      <c r="Q86" s="9">
        <f t="shared" si="20"/>
        <v>7622</v>
      </c>
      <c r="R86" s="9">
        <f>(Table2[[#This Row],[IMD Score]]-$V$62)/$V$66</f>
        <v>-0.69066367968343245</v>
      </c>
      <c r="S86" s="9"/>
      <c r="T86" s="9"/>
      <c r="U86" s="9"/>
      <c r="V86" s="9"/>
      <c r="W86" s="9"/>
      <c r="X86" s="8"/>
      <c r="Y86" s="9" t="s">
        <v>16</v>
      </c>
      <c r="Z86" s="9" t="s">
        <v>68</v>
      </c>
      <c r="AA86" s="9" t="s">
        <v>45</v>
      </c>
      <c r="AB86" s="9">
        <v>13871</v>
      </c>
      <c r="AC86" s="9">
        <f>Table2[[#This Row],[Column1]]</f>
        <v>-0.69066367968343245</v>
      </c>
      <c r="AD86" s="9" t="str">
        <f t="shared" si="17"/>
        <v>E01004068</v>
      </c>
      <c r="AE86" s="9"/>
      <c r="AF86" s="9">
        <f>Table2[[#This Row],[IMD Score]]</f>
        <v>7622</v>
      </c>
      <c r="AG86" s="9">
        <f t="shared" si="14"/>
        <v>-0.69066367968343245</v>
      </c>
      <c r="AH86" s="9">
        <f t="shared" si="15"/>
        <v>2.2692449882090759</v>
      </c>
      <c r="AI86" s="10"/>
      <c r="AK86" s="1" t="str">
        <f t="shared" si="16"/>
        <v>E01003990</v>
      </c>
      <c r="AL86" s="1">
        <f t="shared" si="18"/>
        <v>-0.69066367968343245</v>
      </c>
      <c r="AM86" s="1">
        <f t="shared" si="18"/>
        <v>2.2692449882090759</v>
      </c>
    </row>
    <row r="87" spans="1:39">
      <c r="A87" s="8" t="str">
        <f t="shared" ref="A87:D102" si="21">A33</f>
        <v>Southwark</v>
      </c>
      <c r="B87" s="9" t="str">
        <f t="shared" si="21"/>
        <v>E01004037</v>
      </c>
      <c r="C87" s="9" t="str">
        <f t="shared" si="21"/>
        <v>South Bermondsey</v>
      </c>
      <c r="D87" s="9">
        <f t="shared" si="21"/>
        <v>15069</v>
      </c>
      <c r="E87" s="9">
        <f>(Table1[[#This Row],[IMD Score]]-$G$62)/$G$66</f>
        <v>0.61744925098194003</v>
      </c>
      <c r="F87" s="9"/>
      <c r="G87" s="9"/>
      <c r="H87" s="9"/>
      <c r="I87" s="9"/>
      <c r="J87" s="9"/>
      <c r="K87" s="9"/>
      <c r="L87" s="10"/>
      <c r="O87" s="8">
        <f t="shared" si="20"/>
        <v>0</v>
      </c>
      <c r="P87" s="9">
        <f t="shared" si="20"/>
        <v>0</v>
      </c>
      <c r="Q87" s="9">
        <f t="shared" si="20"/>
        <v>0</v>
      </c>
      <c r="R87" s="9">
        <f>(Table2[[#This Row],[IMD Score]]-$V$62)/$V$66</f>
        <v>-2.0295164737658107</v>
      </c>
      <c r="S87" s="9"/>
      <c r="T87" s="9"/>
      <c r="U87" s="9"/>
      <c r="V87" s="9"/>
      <c r="W87" s="9"/>
      <c r="X87" s="8"/>
      <c r="Y87" s="9" t="s">
        <v>16</v>
      </c>
      <c r="Z87" s="9" t="s">
        <v>70</v>
      </c>
      <c r="AA87" s="9" t="s">
        <v>45</v>
      </c>
      <c r="AB87" s="9">
        <v>15069</v>
      </c>
      <c r="AC87" s="9">
        <f>Table2[[#This Row],[Column1]]</f>
        <v>-2.0295164737658107</v>
      </c>
      <c r="AD87" s="9">
        <f t="shared" si="17"/>
        <v>0</v>
      </c>
      <c r="AE87" s="9"/>
      <c r="AF87" s="9"/>
      <c r="AG87" s="9" t="s">
        <v>13</v>
      </c>
      <c r="AH87" s="9" t="s">
        <v>13</v>
      </c>
      <c r="AI87" s="10"/>
      <c r="AK87" s="1" t="s">
        <v>13</v>
      </c>
      <c r="AL87" s="1" t="s">
        <v>13</v>
      </c>
      <c r="AM87" s="1" t="s">
        <v>13</v>
      </c>
    </row>
    <row r="88" spans="1:39">
      <c r="A88" s="8" t="str">
        <f t="shared" si="21"/>
        <v>Lewisham</v>
      </c>
      <c r="B88" s="9" t="str">
        <f t="shared" si="21"/>
        <v>E01004038</v>
      </c>
      <c r="C88" s="9" t="str">
        <f t="shared" si="21"/>
        <v>Brockley</v>
      </c>
      <c r="D88" s="9">
        <f t="shared" si="21"/>
        <v>7257</v>
      </c>
      <c r="E88" s="9">
        <f>(Table1[[#This Row],[IMD Score]]-$G$62)/$G$66</f>
        <v>-0.75477825195318682</v>
      </c>
      <c r="F88" s="9"/>
      <c r="G88" s="9"/>
      <c r="H88" s="9"/>
      <c r="I88" s="9"/>
      <c r="J88" s="9"/>
      <c r="K88" s="9"/>
      <c r="L88" s="10"/>
      <c r="O88" s="8" t="str">
        <f t="shared" si="20"/>
        <v>Lewisham</v>
      </c>
      <c r="P88" s="9" t="str">
        <f t="shared" si="20"/>
        <v>E01003209</v>
      </c>
      <c r="Q88" s="9">
        <f t="shared" si="20"/>
        <v>7257</v>
      </c>
      <c r="R88" s="9">
        <f>(Table2[[#This Row],[IMD Score]]-$V$62)/$V$66</f>
        <v>-0.75477825195318682</v>
      </c>
      <c r="S88" s="9" t="str">
        <f>P88</f>
        <v>E01003209</v>
      </c>
      <c r="T88" s="9"/>
      <c r="U88" s="9"/>
      <c r="V88" s="9"/>
      <c r="W88" s="9"/>
      <c r="X88" s="8"/>
      <c r="Y88" s="9" t="s">
        <v>66</v>
      </c>
      <c r="Z88" s="9" t="s">
        <v>71</v>
      </c>
      <c r="AA88" s="9" t="s">
        <v>72</v>
      </c>
      <c r="AB88" s="9">
        <v>7257</v>
      </c>
      <c r="AC88" s="9">
        <f>Table2[[#This Row],[Column1]]</f>
        <v>-0.75477825195318682</v>
      </c>
      <c r="AD88" s="9" t="str">
        <f>B88</f>
        <v>E01004038</v>
      </c>
      <c r="AE88" s="9"/>
      <c r="AF88" s="9">
        <f>Table2[[#This Row],[IMD Score]]</f>
        <v>7257</v>
      </c>
      <c r="AG88" s="9">
        <f t="shared" si="14"/>
        <v>-0.75477825195318682</v>
      </c>
      <c r="AH88" s="9"/>
      <c r="AI88" s="10"/>
    </row>
    <row r="89" spans="1:39">
      <c r="A89" s="8" t="str">
        <f t="shared" si="21"/>
        <v>Lewisham</v>
      </c>
      <c r="B89" s="9" t="str">
        <f t="shared" si="21"/>
        <v>E01003209</v>
      </c>
      <c r="C89" s="9" t="str">
        <f t="shared" si="21"/>
        <v>Brockley</v>
      </c>
      <c r="D89" s="9">
        <f t="shared" si="21"/>
        <v>11295</v>
      </c>
      <c r="E89" s="9">
        <f>(Table1[[#This Row],[IMD Score]]-$G$62)/$G$66</f>
        <v>-4.5477860651082065E-2</v>
      </c>
      <c r="F89" s="9"/>
      <c r="G89" s="9"/>
      <c r="H89" s="9"/>
      <c r="I89" s="9"/>
      <c r="J89" s="9"/>
      <c r="K89" s="9"/>
      <c r="L89" s="10"/>
      <c r="O89" s="8" t="str">
        <f t="shared" si="20"/>
        <v>Lewisham</v>
      </c>
      <c r="P89" s="9" t="str">
        <f t="shared" si="20"/>
        <v>E01003212</v>
      </c>
      <c r="Q89" s="9">
        <f t="shared" si="20"/>
        <v>11295</v>
      </c>
      <c r="R89" s="9">
        <f>(Table2[[#This Row],[IMD Score]]-$V$62)/$V$66</f>
        <v>-4.5477860651082065E-2</v>
      </c>
      <c r="S89" s="9"/>
      <c r="T89" s="9"/>
      <c r="U89" s="9"/>
      <c r="V89" s="9"/>
      <c r="W89" s="9"/>
      <c r="X89" s="8"/>
      <c r="Y89" s="9" t="s">
        <v>66</v>
      </c>
      <c r="Z89" s="9" t="s">
        <v>73</v>
      </c>
      <c r="AA89" s="9" t="s">
        <v>72</v>
      </c>
      <c r="AB89" s="9">
        <v>11295</v>
      </c>
      <c r="AC89" s="9">
        <f>Table2[[#This Row],[Column1]]</f>
        <v>-4.5477860651082065E-2</v>
      </c>
      <c r="AD89" s="9" t="str">
        <f t="shared" ref="AD89:AD104" si="22">B89</f>
        <v>E01003209</v>
      </c>
      <c r="AE89" s="9"/>
      <c r="AF89" s="9">
        <f>Table2[[#This Row],[IMD Score]]</f>
        <v>11295</v>
      </c>
      <c r="AG89" s="9">
        <f t="shared" si="14"/>
        <v>-4.5477860651082065E-2</v>
      </c>
      <c r="AH89" s="9"/>
      <c r="AI89" s="10"/>
    </row>
    <row r="90" spans="1:39">
      <c r="A90" s="8" t="str">
        <f t="shared" si="21"/>
        <v>Lewisham</v>
      </c>
      <c r="B90" s="9" t="str">
        <f t="shared" si="21"/>
        <v>E01003212</v>
      </c>
      <c r="C90" s="9" t="str">
        <f t="shared" si="21"/>
        <v>Brockley</v>
      </c>
      <c r="D90" s="9">
        <f t="shared" si="21"/>
        <v>17388</v>
      </c>
      <c r="E90" s="9">
        <f>(Table1[[#This Row],[IMD Score]]-$G$62)/$G$66</f>
        <v>1.0247963553478592</v>
      </c>
      <c r="F90" s="9"/>
      <c r="G90" s="9"/>
      <c r="H90" s="9"/>
      <c r="I90" s="9"/>
      <c r="J90" s="9"/>
      <c r="K90" s="9"/>
      <c r="L90" s="10"/>
      <c r="O90" s="8" t="str">
        <f t="shared" si="20"/>
        <v>Lewisham</v>
      </c>
      <c r="P90" s="9" t="str">
        <f t="shared" si="20"/>
        <v>E01003215</v>
      </c>
      <c r="Q90" s="9">
        <f t="shared" si="20"/>
        <v>17388</v>
      </c>
      <c r="R90" s="9">
        <f>(Table2[[#This Row],[IMD Score]]-$V$62)/$V$66</f>
        <v>1.0247963553478592</v>
      </c>
      <c r="S90" s="9"/>
      <c r="T90" s="9"/>
      <c r="U90" s="9"/>
      <c r="V90" s="9"/>
      <c r="W90" s="9"/>
      <c r="X90" s="8"/>
      <c r="Y90" s="9" t="s">
        <v>66</v>
      </c>
      <c r="Z90" s="9" t="s">
        <v>74</v>
      </c>
      <c r="AA90" s="9" t="s">
        <v>72</v>
      </c>
      <c r="AB90" s="9">
        <v>17388</v>
      </c>
      <c r="AC90" s="9">
        <f>Table2[[#This Row],[Column1]]</f>
        <v>1.0247963553478592</v>
      </c>
      <c r="AD90" s="9" t="str">
        <f t="shared" si="22"/>
        <v>E01003212</v>
      </c>
      <c r="AE90" s="9"/>
      <c r="AF90" s="9">
        <f>Table2[[#This Row],[IMD Score]]</f>
        <v>17388</v>
      </c>
      <c r="AG90" s="9">
        <f t="shared" si="14"/>
        <v>1.0247963553478592</v>
      </c>
      <c r="AH90" s="9"/>
      <c r="AI90" s="10"/>
    </row>
    <row r="91" spans="1:39">
      <c r="A91" s="8" t="str">
        <f t="shared" si="21"/>
        <v>Lewisham</v>
      </c>
      <c r="B91" s="9" t="str">
        <f t="shared" si="21"/>
        <v>E01003215</v>
      </c>
      <c r="C91" s="9" t="str">
        <f t="shared" si="21"/>
        <v>New Cross</v>
      </c>
      <c r="D91" s="9">
        <f t="shared" si="21"/>
        <v>7413</v>
      </c>
      <c r="E91" s="9">
        <f>(Table1[[#This Row],[IMD Score]]-$G$62)/$G$66</f>
        <v>-0.72737585942145622</v>
      </c>
      <c r="F91" s="9"/>
      <c r="G91" s="9"/>
      <c r="H91" s="9"/>
      <c r="I91" s="9"/>
      <c r="J91" s="9"/>
      <c r="K91" s="9"/>
      <c r="L91" s="10"/>
      <c r="O91" s="8" t="str">
        <f t="shared" si="20"/>
        <v>Lewisham</v>
      </c>
      <c r="P91" s="9" t="str">
        <f t="shared" si="20"/>
        <v>E01003299</v>
      </c>
      <c r="Q91" s="9">
        <f t="shared" si="20"/>
        <v>7413</v>
      </c>
      <c r="R91" s="9">
        <f>(Table2[[#This Row],[IMD Score]]-$V$62)/$V$66</f>
        <v>-0.72737585942145622</v>
      </c>
      <c r="S91" s="9"/>
      <c r="T91" s="9"/>
      <c r="U91" s="9"/>
      <c r="V91" s="9"/>
      <c r="W91" s="9"/>
      <c r="X91" s="8"/>
      <c r="Y91" s="9" t="s">
        <v>66</v>
      </c>
      <c r="Z91" s="9" t="s">
        <v>75</v>
      </c>
      <c r="AA91" s="9" t="s">
        <v>76</v>
      </c>
      <c r="AB91" s="9">
        <v>7413</v>
      </c>
      <c r="AC91" s="9">
        <f>Table2[[#This Row],[Column1]]</f>
        <v>-0.72737585942145622</v>
      </c>
      <c r="AD91" s="9" t="str">
        <f t="shared" si="22"/>
        <v>E01003215</v>
      </c>
      <c r="AE91" s="9"/>
      <c r="AF91" s="9">
        <f>Table2[[#This Row],[IMD Score]]</f>
        <v>7413</v>
      </c>
      <c r="AG91" s="9">
        <f t="shared" si="14"/>
        <v>-0.72737585942145622</v>
      </c>
      <c r="AH91" s="9"/>
      <c r="AI91" s="10"/>
    </row>
    <row r="92" spans="1:39">
      <c r="A92" s="8" t="str">
        <f t="shared" si="21"/>
        <v>Lewisham</v>
      </c>
      <c r="B92" s="9" t="str">
        <f t="shared" si="21"/>
        <v>E01003299</v>
      </c>
      <c r="C92" s="9" t="str">
        <f t="shared" si="21"/>
        <v>New Cross</v>
      </c>
      <c r="D92" s="9">
        <f t="shared" si="21"/>
        <v>7076</v>
      </c>
      <c r="E92" s="9">
        <f>(Table1[[#This Row],[IMD Score]]-$G$62)/$G$66</f>
        <v>-0.78657205354448967</v>
      </c>
      <c r="F92" s="9"/>
      <c r="G92" s="9"/>
      <c r="H92" s="9"/>
      <c r="I92" s="9"/>
      <c r="J92" s="9"/>
      <c r="K92" s="9"/>
      <c r="L92" s="10"/>
      <c r="O92" s="8" t="str">
        <f t="shared" si="20"/>
        <v>Lewisham</v>
      </c>
      <c r="P92" s="9" t="str">
        <f t="shared" si="20"/>
        <v>E01003300</v>
      </c>
      <c r="Q92" s="9">
        <f t="shared" si="20"/>
        <v>7076</v>
      </c>
      <c r="R92" s="9">
        <f>(Table2[[#This Row],[IMD Score]]-$V$62)/$V$66</f>
        <v>-0.78657205354448967</v>
      </c>
      <c r="S92" s="9"/>
      <c r="T92" s="9"/>
      <c r="U92" s="9"/>
      <c r="V92" s="9"/>
      <c r="W92" s="9"/>
      <c r="X92" s="8"/>
      <c r="Y92" s="9" t="s">
        <v>66</v>
      </c>
      <c r="Z92" s="9" t="s">
        <v>77</v>
      </c>
      <c r="AA92" s="9" t="s">
        <v>76</v>
      </c>
      <c r="AB92" s="9">
        <v>7076</v>
      </c>
      <c r="AC92" s="9">
        <f>Table2[[#This Row],[Column1]]</f>
        <v>-0.78657205354448967</v>
      </c>
      <c r="AD92" s="9" t="str">
        <f t="shared" si="22"/>
        <v>E01003299</v>
      </c>
      <c r="AE92" s="9"/>
      <c r="AF92" s="9">
        <f>Table2[[#This Row],[IMD Score]]</f>
        <v>7076</v>
      </c>
      <c r="AG92" s="9">
        <f t="shared" si="14"/>
        <v>-0.78657205354448967</v>
      </c>
      <c r="AH92" s="9"/>
      <c r="AI92" s="10"/>
    </row>
    <row r="93" spans="1:39">
      <c r="A93" s="8" t="str">
        <f t="shared" si="21"/>
        <v>Lewisham</v>
      </c>
      <c r="B93" s="9" t="str">
        <f t="shared" si="21"/>
        <v>E01003300</v>
      </c>
      <c r="C93" s="9" t="str">
        <f t="shared" si="21"/>
        <v>New Cross</v>
      </c>
      <c r="D93" s="9">
        <f t="shared" si="21"/>
        <v>21078</v>
      </c>
      <c r="E93" s="9">
        <f>(Table1[[#This Row],[IMD Score]]-$G$62)/$G$66</f>
        <v>1.6729683325407185</v>
      </c>
      <c r="F93" s="9"/>
      <c r="G93" s="9"/>
      <c r="H93" s="9"/>
      <c r="I93" s="9"/>
      <c r="J93" s="9"/>
      <c r="K93" s="9"/>
      <c r="L93" s="10"/>
      <c r="O93" s="8" t="str">
        <f t="shared" ref="O93:Q95" si="23">O39</f>
        <v>Lewisham</v>
      </c>
      <c r="P93" s="9" t="str">
        <f t="shared" si="23"/>
        <v>E01003301</v>
      </c>
      <c r="Q93" s="9">
        <f t="shared" si="23"/>
        <v>21078</v>
      </c>
      <c r="R93" s="9">
        <f>(Table2[[#This Row],[IMD Score]]-$V$62)/$V$66</f>
        <v>1.6729683325407185</v>
      </c>
      <c r="S93" s="9"/>
      <c r="T93" s="9"/>
      <c r="U93" s="9"/>
      <c r="V93" s="9"/>
      <c r="W93" s="9"/>
      <c r="X93" s="8"/>
      <c r="Y93" s="9" t="s">
        <v>66</v>
      </c>
      <c r="Z93" s="9" t="s">
        <v>78</v>
      </c>
      <c r="AA93" s="9" t="s">
        <v>76</v>
      </c>
      <c r="AB93" s="9">
        <v>21078</v>
      </c>
      <c r="AC93" s="9">
        <f>Table2[[#This Row],[Column1]]</f>
        <v>1.6729683325407185</v>
      </c>
      <c r="AD93" s="9" t="str">
        <f t="shared" si="22"/>
        <v>E01003300</v>
      </c>
      <c r="AE93" s="9"/>
      <c r="AF93" s="9">
        <f>Table2[[#This Row],[IMD Score]]</f>
        <v>21078</v>
      </c>
      <c r="AG93" s="9">
        <f t="shared" si="14"/>
        <v>1.6729683325407185</v>
      </c>
      <c r="AH93" s="9"/>
      <c r="AI93" s="10"/>
    </row>
    <row r="94" spans="1:39">
      <c r="A94" s="8" t="str">
        <f t="shared" si="21"/>
        <v>Lewisham</v>
      </c>
      <c r="B94" s="9" t="str">
        <f t="shared" si="21"/>
        <v>E01003301</v>
      </c>
      <c r="C94" s="9" t="str">
        <f t="shared" si="21"/>
        <v>New Cross</v>
      </c>
      <c r="D94" s="9">
        <f t="shared" si="21"/>
        <v>11453</v>
      </c>
      <c r="E94" s="9">
        <f>(Table1[[#This Row],[IMD Score]]-$G$62)/$G$66</f>
        <v>-1.7724155394585644E-2</v>
      </c>
      <c r="F94" s="9"/>
      <c r="G94" s="9"/>
      <c r="H94" s="9"/>
      <c r="I94" s="9"/>
      <c r="J94" s="9"/>
      <c r="K94" s="9"/>
      <c r="L94" s="10"/>
      <c r="O94" s="8" t="str">
        <f t="shared" si="23"/>
        <v>Lewisham</v>
      </c>
      <c r="P94" s="9" t="str">
        <f t="shared" si="23"/>
        <v>E01003303</v>
      </c>
      <c r="Q94" s="9">
        <f t="shared" si="23"/>
        <v>11453</v>
      </c>
      <c r="R94" s="9">
        <f>(Table2[[#This Row],[IMD Score]]-$V$62)/$V$66</f>
        <v>-1.7724155394585644E-2</v>
      </c>
      <c r="S94" s="9"/>
      <c r="T94" s="9"/>
      <c r="U94" s="9"/>
      <c r="V94" s="9"/>
      <c r="W94" s="9"/>
      <c r="X94" s="8"/>
      <c r="Y94" s="9" t="s">
        <v>66</v>
      </c>
      <c r="Z94" s="9" t="s">
        <v>79</v>
      </c>
      <c r="AA94" s="9" t="s">
        <v>76</v>
      </c>
      <c r="AB94" s="9">
        <v>11453</v>
      </c>
      <c r="AC94" s="9">
        <f>Table2[[#This Row],[Column1]]</f>
        <v>-1.7724155394585644E-2</v>
      </c>
      <c r="AD94" s="9" t="str">
        <f t="shared" si="22"/>
        <v>E01003301</v>
      </c>
      <c r="AE94" s="9"/>
      <c r="AF94" s="9">
        <f>Table2[[#This Row],[IMD Score]]</f>
        <v>11453</v>
      </c>
      <c r="AG94" s="9">
        <f t="shared" si="14"/>
        <v>-1.7724155394585644E-2</v>
      </c>
      <c r="AH94" s="9"/>
      <c r="AI94" s="10"/>
    </row>
    <row r="95" spans="1:39">
      <c r="A95" s="8" t="str">
        <f t="shared" si="21"/>
        <v>Lewisham</v>
      </c>
      <c r="B95" s="9" t="str">
        <f t="shared" si="21"/>
        <v>E01003303</v>
      </c>
      <c r="C95" s="9" t="str">
        <f t="shared" si="21"/>
        <v>Telegraph Hill</v>
      </c>
      <c r="D95" s="9">
        <f t="shared" si="21"/>
        <v>5062</v>
      </c>
      <c r="E95" s="9">
        <f>(Table1[[#This Row],[IMD Score]]-$G$62)/$G$66</f>
        <v>-1.1403439673836275</v>
      </c>
      <c r="F95" s="9"/>
      <c r="G95" s="9"/>
      <c r="H95" s="9"/>
      <c r="I95" s="9"/>
      <c r="J95" s="9"/>
      <c r="K95" s="9"/>
      <c r="L95" s="10"/>
      <c r="O95" s="8" t="str">
        <f t="shared" si="23"/>
        <v>Lewisham</v>
      </c>
      <c r="P95" s="9" t="str">
        <f t="shared" si="23"/>
        <v>E01003338</v>
      </c>
      <c r="Q95" s="9">
        <f t="shared" si="23"/>
        <v>5062</v>
      </c>
      <c r="R95" s="9">
        <f>(Table2[[#This Row],[IMD Score]]-$V$62)/$V$66</f>
        <v>-1.1403439673836275</v>
      </c>
      <c r="S95" s="9"/>
      <c r="T95" s="9"/>
      <c r="U95" s="9"/>
      <c r="V95" s="9"/>
      <c r="W95" s="9"/>
      <c r="X95" s="8"/>
      <c r="Y95" s="9" t="s">
        <v>66</v>
      </c>
      <c r="Z95" s="9" t="s">
        <v>80</v>
      </c>
      <c r="AA95" s="9" t="s">
        <v>81</v>
      </c>
      <c r="AB95" s="9">
        <v>5062</v>
      </c>
      <c r="AC95" s="9">
        <f>Table2[[#This Row],[Column1]]</f>
        <v>-1.1403439673836275</v>
      </c>
      <c r="AD95" s="9" t="str">
        <f t="shared" si="22"/>
        <v>E01003303</v>
      </c>
      <c r="AE95" s="9"/>
      <c r="AF95" s="9">
        <f>Table2[[#This Row],[IMD Score]]</f>
        <v>5062</v>
      </c>
      <c r="AG95" s="9">
        <f t="shared" si="14"/>
        <v>-1.1403439673836275</v>
      </c>
      <c r="AH95" s="9"/>
      <c r="AI95" s="10"/>
    </row>
    <row r="96" spans="1:39">
      <c r="A96" s="8" t="str">
        <f t="shared" si="21"/>
        <v>Lewisham</v>
      </c>
      <c r="B96" s="9" t="str">
        <f t="shared" si="21"/>
        <v>E01003338</v>
      </c>
      <c r="C96" s="9" t="str">
        <f t="shared" si="21"/>
        <v>Telegraph Hill</v>
      </c>
      <c r="D96" s="9">
        <f t="shared" si="21"/>
        <v>8513</v>
      </c>
      <c r="E96" s="9">
        <f>(Table1[[#This Row],[IMD Score]]-$G$62)/$G$66</f>
        <v>-0.5341538608002786</v>
      </c>
      <c r="F96" s="9"/>
      <c r="G96" s="9"/>
      <c r="H96" s="9"/>
      <c r="I96" s="9"/>
      <c r="J96" s="9"/>
      <c r="K96" s="9"/>
      <c r="L96" s="10"/>
      <c r="O96" s="8" t="str">
        <f>O42</f>
        <v>Lewisham</v>
      </c>
      <c r="P96" s="9" t="str">
        <f>P42</f>
        <v>E01003339</v>
      </c>
      <c r="Q96" s="9">
        <f>Q42</f>
        <v>8513</v>
      </c>
      <c r="R96" s="9">
        <f>(Table2[[#This Row],[IMD Score]]-$V$62)/$V$66</f>
        <v>-0.5341538608002786</v>
      </c>
      <c r="S96" s="9"/>
      <c r="T96" s="9"/>
      <c r="U96" s="9"/>
      <c r="V96" s="9"/>
      <c r="W96" s="9"/>
      <c r="X96" s="8"/>
      <c r="Y96" s="9" t="s">
        <v>66</v>
      </c>
      <c r="Z96" s="9" t="s">
        <v>82</v>
      </c>
      <c r="AA96" s="9" t="s">
        <v>81</v>
      </c>
      <c r="AB96" s="9">
        <v>8513</v>
      </c>
      <c r="AC96" s="9">
        <f>Table2[[#This Row],[Column1]]</f>
        <v>-0.5341538608002786</v>
      </c>
      <c r="AD96" s="9" t="str">
        <f t="shared" si="22"/>
        <v>E01003338</v>
      </c>
      <c r="AE96" s="9"/>
      <c r="AF96" s="9">
        <f>Table2[[#This Row],[IMD Score]]</f>
        <v>8513</v>
      </c>
      <c r="AG96" s="9">
        <f t="shared" si="14"/>
        <v>-0.5341538608002786</v>
      </c>
      <c r="AH96" s="9"/>
      <c r="AI96" s="10"/>
    </row>
    <row r="97" spans="1:35">
      <c r="A97" s="8" t="str">
        <f t="shared" si="21"/>
        <v>Lewisham</v>
      </c>
      <c r="B97" s="9" t="str">
        <f t="shared" si="21"/>
        <v>E01003339</v>
      </c>
      <c r="C97" s="9" t="str">
        <f t="shared" si="21"/>
        <v>Telegraph Hill</v>
      </c>
      <c r="D97" s="9">
        <f t="shared" si="21"/>
        <v>13751</v>
      </c>
      <c r="E97" s="9">
        <f>(Table1[[#This Row],[IMD Score]]-$G$62)/$G$66</f>
        <v>0.38593416536129271</v>
      </c>
      <c r="F97" s="9"/>
      <c r="G97" s="9"/>
      <c r="H97" s="9"/>
      <c r="I97" s="9"/>
      <c r="J97" s="9"/>
      <c r="K97" s="9"/>
      <c r="L97" s="10"/>
      <c r="O97" s="8" t="str">
        <f t="shared" ref="O97:Q104" si="24">O43</f>
        <v>Lewisham</v>
      </c>
      <c r="P97" s="9" t="str">
        <f t="shared" si="24"/>
        <v>E01003340</v>
      </c>
      <c r="Q97" s="9">
        <f t="shared" si="24"/>
        <v>13751</v>
      </c>
      <c r="R97" s="9">
        <f>(Table2[[#This Row],[IMD Score]]-$V$62)/$V$66</f>
        <v>0.38593416536129271</v>
      </c>
      <c r="S97" s="9"/>
      <c r="T97" s="9"/>
      <c r="U97" s="9"/>
      <c r="V97" s="9"/>
      <c r="W97" s="9"/>
      <c r="X97" s="8"/>
      <c r="Y97" s="9" t="s">
        <v>66</v>
      </c>
      <c r="Z97" s="9" t="s">
        <v>83</v>
      </c>
      <c r="AA97" s="9" t="s">
        <v>81</v>
      </c>
      <c r="AB97" s="9">
        <v>13751</v>
      </c>
      <c r="AC97" s="9">
        <f>Table2[[#This Row],[Column1]]</f>
        <v>0.38593416536129271</v>
      </c>
      <c r="AD97" s="9" t="str">
        <f t="shared" si="22"/>
        <v>E01003339</v>
      </c>
      <c r="AE97" s="9"/>
      <c r="AF97" s="9">
        <f>Table2[[#This Row],[IMD Score]]</f>
        <v>13751</v>
      </c>
      <c r="AG97" s="9">
        <f t="shared" si="14"/>
        <v>0.38593416536129271</v>
      </c>
      <c r="AH97" s="9"/>
      <c r="AI97" s="10"/>
    </row>
    <row r="98" spans="1:35">
      <c r="A98" s="8">
        <f t="shared" si="21"/>
        <v>0</v>
      </c>
      <c r="B98" s="9" t="str">
        <f t="shared" si="21"/>
        <v>E01003340</v>
      </c>
      <c r="C98" s="9">
        <f t="shared" si="21"/>
        <v>0</v>
      </c>
      <c r="D98" s="9">
        <f t="shared" si="21"/>
        <v>0</v>
      </c>
      <c r="E98" s="9">
        <f>(Table1[[#This Row],[IMD Score]]-$G$62)/$G$66</f>
        <v>-2.0295164737658107</v>
      </c>
      <c r="F98" s="9"/>
      <c r="G98" s="9"/>
      <c r="H98" s="9"/>
      <c r="I98" s="9"/>
      <c r="J98" s="9"/>
      <c r="K98" s="9"/>
      <c r="L98" s="10"/>
      <c r="O98" s="8">
        <f t="shared" si="24"/>
        <v>0</v>
      </c>
      <c r="P98" s="9" t="str">
        <f t="shared" si="24"/>
        <v>E01001638</v>
      </c>
      <c r="Q98" s="9">
        <f t="shared" si="24"/>
        <v>0</v>
      </c>
      <c r="R98" s="9">
        <f>(Table2[[#This Row],[IMD Score]]-$V$62)/$V$66</f>
        <v>-2.0295164737658107</v>
      </c>
      <c r="S98" s="9"/>
      <c r="T98" s="9"/>
      <c r="U98" s="9"/>
      <c r="V98" s="9"/>
      <c r="W98" s="9"/>
      <c r="X98" s="8"/>
      <c r="Y98" s="9">
        <v>0</v>
      </c>
      <c r="Z98" s="9" t="s">
        <v>84</v>
      </c>
      <c r="AA98" s="9">
        <v>0</v>
      </c>
      <c r="AB98" s="9">
        <v>0</v>
      </c>
      <c r="AC98" s="9">
        <f>Table2[[#This Row],[Column1]]</f>
        <v>-2.0295164737658107</v>
      </c>
      <c r="AD98" s="9" t="str">
        <f t="shared" si="22"/>
        <v>E01003340</v>
      </c>
      <c r="AE98" s="9"/>
      <c r="AF98" s="9">
        <f>Table2[[#This Row],[IMD Score]]</f>
        <v>0</v>
      </c>
      <c r="AG98" s="9">
        <f t="shared" si="14"/>
        <v>-2.0295164737658107</v>
      </c>
      <c r="AH98" s="9"/>
      <c r="AI98" s="10"/>
    </row>
    <row r="99" spans="1:35">
      <c r="A99" s="8" t="str">
        <f t="shared" si="21"/>
        <v>Lewisham</v>
      </c>
      <c r="B99" s="9" t="str">
        <f t="shared" si="21"/>
        <v>E01001638</v>
      </c>
      <c r="C99" s="9" t="str">
        <f t="shared" si="21"/>
        <v>Blackheath</v>
      </c>
      <c r="D99" s="9">
        <f t="shared" si="21"/>
        <v>8151</v>
      </c>
      <c r="E99" s="9">
        <f>(Table1[[#This Row],[IMD Score]]-$G$62)/$G$66</f>
        <v>-0.5977414639828843</v>
      </c>
      <c r="F99" s="9"/>
      <c r="G99" s="9"/>
      <c r="H99" s="9"/>
      <c r="I99" s="9"/>
      <c r="J99" s="9"/>
      <c r="K99" s="9"/>
      <c r="L99" s="10"/>
      <c r="O99" s="8" t="str">
        <f t="shared" si="24"/>
        <v>Lewisham</v>
      </c>
      <c r="P99" s="9" t="str">
        <f t="shared" si="24"/>
        <v>E01003201</v>
      </c>
      <c r="Q99" s="9">
        <f t="shared" si="24"/>
        <v>8151</v>
      </c>
      <c r="R99" s="9">
        <f>(Table2[[#This Row],[IMD Score]]-$V$62)/$V$66</f>
        <v>-0.5977414639828843</v>
      </c>
      <c r="S99" s="9"/>
      <c r="T99" s="9"/>
      <c r="U99" s="9"/>
      <c r="V99" s="9"/>
      <c r="W99" s="9"/>
      <c r="X99" s="8"/>
      <c r="Y99" s="9" t="s">
        <v>66</v>
      </c>
      <c r="Z99" s="9" t="s">
        <v>85</v>
      </c>
      <c r="AA99" s="9" t="s">
        <v>86</v>
      </c>
      <c r="AB99" s="9">
        <v>8151</v>
      </c>
      <c r="AC99" s="9">
        <f>Table2[[#This Row],[Column1]]</f>
        <v>-0.5977414639828843</v>
      </c>
      <c r="AD99" s="9" t="str">
        <f t="shared" si="22"/>
        <v>E01001638</v>
      </c>
      <c r="AE99" s="9"/>
      <c r="AF99" s="9">
        <f>Table2[[#This Row],[IMD Score]]</f>
        <v>8151</v>
      </c>
      <c r="AG99" s="9">
        <f t="shared" si="14"/>
        <v>-0.5977414639828843</v>
      </c>
      <c r="AH99" s="9"/>
      <c r="AI99" s="10"/>
    </row>
    <row r="100" spans="1:35">
      <c r="A100" s="8" t="str">
        <f t="shared" si="21"/>
        <v>Lewisham</v>
      </c>
      <c r="B100" s="9" t="str">
        <f t="shared" si="21"/>
        <v>E01003201</v>
      </c>
      <c r="C100" s="9" t="str">
        <f t="shared" si="21"/>
        <v>Blackheath</v>
      </c>
      <c r="D100" s="9">
        <f t="shared" si="21"/>
        <v>5633</v>
      </c>
      <c r="E100" s="9">
        <f>(Table1[[#This Row],[IMD Score]]-$G$62)/$G$66</f>
        <v>-1.0400441844629982</v>
      </c>
      <c r="F100" s="9"/>
      <c r="G100" s="9"/>
      <c r="H100" s="9"/>
      <c r="I100" s="9"/>
      <c r="J100" s="9"/>
      <c r="K100" s="9"/>
      <c r="L100" s="10"/>
      <c r="O100" s="8" t="str">
        <f t="shared" si="24"/>
        <v>Lewisham</v>
      </c>
      <c r="P100" s="9" t="str">
        <f t="shared" si="24"/>
        <v>E01003205</v>
      </c>
      <c r="Q100" s="9">
        <f t="shared" si="24"/>
        <v>5633</v>
      </c>
      <c r="R100" s="9">
        <f>(Table2[[#This Row],[IMD Score]]-$V$62)/$V$66</f>
        <v>-1.0400441844629982</v>
      </c>
      <c r="S100" s="9"/>
      <c r="T100" s="9"/>
      <c r="U100" s="9"/>
      <c r="V100" s="9"/>
      <c r="W100" s="9"/>
      <c r="X100" s="8"/>
      <c r="Y100" s="9" t="s">
        <v>66</v>
      </c>
      <c r="Z100" s="9" t="s">
        <v>87</v>
      </c>
      <c r="AA100" s="9" t="s">
        <v>86</v>
      </c>
      <c r="AB100" s="9">
        <v>5633</v>
      </c>
      <c r="AC100" s="9">
        <f>Table2[[#This Row],[Column1]]</f>
        <v>-1.0400441844629982</v>
      </c>
      <c r="AD100" s="9" t="str">
        <f t="shared" si="22"/>
        <v>E01003201</v>
      </c>
      <c r="AE100" s="9"/>
      <c r="AF100" s="9">
        <f>Table2[[#This Row],[IMD Score]]</f>
        <v>5633</v>
      </c>
      <c r="AG100" s="9">
        <f t="shared" si="14"/>
        <v>-1.0400441844629982</v>
      </c>
      <c r="AH100" s="9"/>
      <c r="AI100" s="10"/>
    </row>
    <row r="101" spans="1:35">
      <c r="A101" s="8" t="str">
        <f t="shared" si="21"/>
        <v>Lewisham</v>
      </c>
      <c r="B101" s="9" t="str">
        <f t="shared" si="21"/>
        <v>E01003205</v>
      </c>
      <c r="C101" s="9" t="str">
        <f t="shared" si="21"/>
        <v>Blackheath</v>
      </c>
      <c r="D101" s="9">
        <f t="shared" si="21"/>
        <v>15994</v>
      </c>
      <c r="E101" s="9">
        <f>(D101-$G$62)/$G$66</f>
        <v>0.77993138618611213</v>
      </c>
      <c r="F101" s="9"/>
      <c r="G101" s="9"/>
      <c r="H101" s="9"/>
      <c r="I101" s="9"/>
      <c r="J101" s="9"/>
      <c r="K101" s="9"/>
      <c r="L101" s="10"/>
      <c r="O101" s="8" t="str">
        <f t="shared" si="24"/>
        <v>Lewisham</v>
      </c>
      <c r="P101" s="9" t="str">
        <f t="shared" si="24"/>
        <v>E01003206</v>
      </c>
      <c r="Q101" s="9">
        <f t="shared" si="24"/>
        <v>15994</v>
      </c>
      <c r="R101" s="9">
        <f>(Table2[[#This Row],[IMD Score]]-$V$62)/$V$66</f>
        <v>0.77993138618611213</v>
      </c>
      <c r="S101" s="9"/>
      <c r="T101" s="9"/>
      <c r="U101" s="9"/>
      <c r="V101" s="9"/>
      <c r="W101" s="9"/>
      <c r="X101" s="8"/>
      <c r="Y101" s="9" t="s">
        <v>66</v>
      </c>
      <c r="Z101" s="9" t="s">
        <v>88</v>
      </c>
      <c r="AA101" s="9" t="s">
        <v>86</v>
      </c>
      <c r="AB101" s="9">
        <v>15994</v>
      </c>
      <c r="AC101" s="9">
        <f>Table2[[#This Row],[Column1]]</f>
        <v>0.77993138618611213</v>
      </c>
      <c r="AD101" s="9" t="str">
        <f t="shared" si="22"/>
        <v>E01003205</v>
      </c>
      <c r="AE101" s="9"/>
      <c r="AF101" s="9">
        <f>Table2[[#This Row],[IMD Score]]</f>
        <v>15994</v>
      </c>
      <c r="AG101" s="9">
        <f t="shared" si="14"/>
        <v>0.77993138618611213</v>
      </c>
      <c r="AH101" s="9"/>
      <c r="AI101" s="10"/>
    </row>
    <row r="102" spans="1:35">
      <c r="A102" s="8" t="str">
        <f t="shared" si="21"/>
        <v>Lewisham</v>
      </c>
      <c r="B102" s="9" t="str">
        <f t="shared" si="21"/>
        <v>E01003206</v>
      </c>
      <c r="C102" s="9" t="str">
        <f t="shared" si="21"/>
        <v>Ladywell</v>
      </c>
      <c r="D102" s="9">
        <f t="shared" si="21"/>
        <v>17801</v>
      </c>
      <c r="E102" s="9">
        <f t="shared" ref="E102:E104" si="25">(D102-$G$62)/$G$66</f>
        <v>1.0973424330119921</v>
      </c>
      <c r="F102" s="9"/>
      <c r="G102" s="9"/>
      <c r="H102" s="9"/>
      <c r="I102" s="9"/>
      <c r="J102" s="9"/>
      <c r="K102" s="9"/>
      <c r="L102" s="10"/>
      <c r="O102" s="8" t="str">
        <f t="shared" si="24"/>
        <v>Lewisham</v>
      </c>
      <c r="P102" s="9" t="str">
        <f t="shared" si="24"/>
        <v>E01003273</v>
      </c>
      <c r="Q102" s="9">
        <f t="shared" si="24"/>
        <v>17801</v>
      </c>
      <c r="R102" s="9">
        <f>(Table2[[#This Row],[IMD Score]]-$V$62)/$V$66</f>
        <v>1.0973424330119921</v>
      </c>
      <c r="S102" s="9"/>
      <c r="T102" s="9"/>
      <c r="U102" s="9"/>
      <c r="V102" s="9"/>
      <c r="W102" s="9"/>
      <c r="X102" s="8"/>
      <c r="Y102" s="9" t="s">
        <v>66</v>
      </c>
      <c r="Z102" s="9" t="s">
        <v>89</v>
      </c>
      <c r="AA102" s="9" t="s">
        <v>90</v>
      </c>
      <c r="AB102" s="9">
        <v>17801</v>
      </c>
      <c r="AC102" s="9">
        <f>Table2[[#This Row],[Column1]]</f>
        <v>1.0973424330119921</v>
      </c>
      <c r="AD102" s="9" t="str">
        <f t="shared" si="22"/>
        <v>E01003206</v>
      </c>
      <c r="AE102" s="9"/>
      <c r="AF102" s="9">
        <f>Table2[[#This Row],[IMD Score]]</f>
        <v>17801</v>
      </c>
      <c r="AG102" s="9">
        <f t="shared" si="14"/>
        <v>1.0973424330119921</v>
      </c>
      <c r="AH102" s="9"/>
      <c r="AI102" s="10"/>
    </row>
    <row r="103" spans="1:35">
      <c r="A103" s="8" t="str">
        <f t="shared" ref="A103:D104" si="26">A49</f>
        <v>Lewisham</v>
      </c>
      <c r="B103" s="9" t="str">
        <f t="shared" si="26"/>
        <v>E01003273</v>
      </c>
      <c r="C103" s="9" t="str">
        <f t="shared" si="26"/>
        <v>Ladywell</v>
      </c>
      <c r="D103" s="9">
        <f t="shared" si="26"/>
        <v>13205</v>
      </c>
      <c r="E103" s="9">
        <f t="shared" si="25"/>
        <v>0.29002579150023544</v>
      </c>
      <c r="F103" s="9"/>
      <c r="G103" s="9"/>
      <c r="H103" s="9"/>
      <c r="I103" s="9"/>
      <c r="J103" s="9"/>
      <c r="K103" s="9"/>
      <c r="L103" s="10"/>
      <c r="O103" s="8" t="str">
        <f t="shared" si="24"/>
        <v>Lewisham</v>
      </c>
      <c r="P103" s="9" t="str">
        <f t="shared" si="24"/>
        <v>E01003278</v>
      </c>
      <c r="Q103" s="9">
        <f>Q49</f>
        <v>13205</v>
      </c>
      <c r="R103" s="9">
        <f>(Table2[[#This Row],[IMD Score]]-$V$62)/$V$66</f>
        <v>0.29002579150023544</v>
      </c>
      <c r="S103" s="9"/>
      <c r="T103" s="9"/>
      <c r="U103" s="9"/>
      <c r="V103" s="9"/>
      <c r="W103" s="9"/>
      <c r="X103" s="8"/>
      <c r="Y103" s="9" t="s">
        <v>66</v>
      </c>
      <c r="Z103" s="9" t="s">
        <v>91</v>
      </c>
      <c r="AA103" s="9" t="s">
        <v>90</v>
      </c>
      <c r="AB103" s="9">
        <v>13205</v>
      </c>
      <c r="AC103" s="9">
        <f>Table2[[#This Row],[Column1]]</f>
        <v>0.29002579150023544</v>
      </c>
      <c r="AD103" s="9" t="str">
        <f t="shared" si="22"/>
        <v>E01003273</v>
      </c>
      <c r="AE103" s="9"/>
      <c r="AF103" s="9">
        <f>Table2[[#This Row],[IMD Score]]</f>
        <v>13205</v>
      </c>
      <c r="AG103" s="9">
        <f t="shared" si="14"/>
        <v>0.29002579150023544</v>
      </c>
      <c r="AH103" s="9"/>
      <c r="AI103" s="10"/>
    </row>
    <row r="104" spans="1:35">
      <c r="A104" s="8" t="str">
        <f t="shared" si="26"/>
        <v>Lewisham</v>
      </c>
      <c r="B104" s="9" t="str">
        <f t="shared" si="26"/>
        <v>E01003278</v>
      </c>
      <c r="C104" s="9" t="str">
        <f t="shared" si="26"/>
        <v>Lewisham Central</v>
      </c>
      <c r="D104" s="9">
        <f t="shared" si="26"/>
        <v>14491</v>
      </c>
      <c r="E104" s="9">
        <f t="shared" si="25"/>
        <v>0.51591987352463042</v>
      </c>
      <c r="F104" s="9"/>
      <c r="G104" s="9"/>
      <c r="H104" s="9"/>
      <c r="I104" s="9"/>
      <c r="J104" s="9"/>
      <c r="K104" s="9"/>
      <c r="L104" s="10"/>
      <c r="O104" s="8" t="str">
        <f t="shared" si="24"/>
        <v>Lewisham</v>
      </c>
      <c r="P104" s="9" t="str">
        <f t="shared" si="24"/>
        <v>E01003296</v>
      </c>
      <c r="Q104" s="9">
        <f>Q50</f>
        <v>14491</v>
      </c>
      <c r="R104" s="9">
        <f>(Table2[[#This Row],[IMD Score]]-$V$62)/$V$66</f>
        <v>0.51591987352463042</v>
      </c>
      <c r="S104" s="9"/>
      <c r="T104" s="9"/>
      <c r="U104" s="9"/>
      <c r="V104" s="9"/>
      <c r="W104" s="9"/>
      <c r="X104" s="8"/>
      <c r="Y104" s="9" t="s">
        <v>66</v>
      </c>
      <c r="Z104" s="9" t="s">
        <v>92</v>
      </c>
      <c r="AA104" s="9" t="s">
        <v>93</v>
      </c>
      <c r="AB104" s="9">
        <v>14491</v>
      </c>
      <c r="AC104" s="9">
        <f>Table2[[#This Row],[Column1]]</f>
        <v>0.51591987352463042</v>
      </c>
      <c r="AD104" s="9" t="str">
        <f t="shared" si="22"/>
        <v>E01003278</v>
      </c>
      <c r="AE104" s="9"/>
      <c r="AF104" s="9">
        <f>Table2[[#This Row],[IMD Score]]</f>
        <v>14491</v>
      </c>
      <c r="AG104" s="9">
        <f t="shared" si="14"/>
        <v>0.51591987352463042</v>
      </c>
      <c r="AH104" s="9"/>
      <c r="AI104" s="10"/>
    </row>
    <row r="105" spans="1:35" ht="17" thickBot="1">
      <c r="A105" s="29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4"/>
      <c r="O105" s="29"/>
      <c r="P105" s="13"/>
      <c r="Q105" s="13"/>
      <c r="R105" s="13"/>
      <c r="S105" s="13"/>
      <c r="T105" s="13"/>
      <c r="U105" s="13"/>
      <c r="V105" s="13"/>
      <c r="W105" s="13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10"/>
    </row>
    <row r="106" spans="1:35" ht="17" thickBot="1">
      <c r="X106" s="29"/>
      <c r="Y106" s="13" t="s">
        <v>120</v>
      </c>
      <c r="Z106" s="13"/>
      <c r="AA106" s="13"/>
      <c r="AB106" s="13"/>
      <c r="AC106" s="13">
        <f>AVERAGE(AC66:AC87)</f>
        <v>-0.30435835851664267</v>
      </c>
      <c r="AD106" s="13"/>
      <c r="AE106" s="13"/>
      <c r="AF106" s="13"/>
      <c r="AG106" s="13"/>
      <c r="AH106" s="13"/>
      <c r="AI106" s="14"/>
    </row>
    <row r="149" spans="1:4">
      <c r="A149" s="1" t="s">
        <v>13</v>
      </c>
      <c r="B149" s="1" t="s">
        <v>13</v>
      </c>
      <c r="D149" s="1" t="s">
        <v>13</v>
      </c>
    </row>
    <row r="150" spans="1:4">
      <c r="A150" s="1" t="s">
        <v>13</v>
      </c>
      <c r="B150" s="1" t="s">
        <v>13</v>
      </c>
      <c r="D150" s="1" t="s">
        <v>13</v>
      </c>
    </row>
    <row r="151" spans="1:4">
      <c r="A151" s="1" t="s">
        <v>13</v>
      </c>
      <c r="B151" s="1" t="s">
        <v>13</v>
      </c>
      <c r="D151" s="1" t="s">
        <v>13</v>
      </c>
    </row>
    <row r="152" spans="1:4">
      <c r="A152" s="1" t="s">
        <v>13</v>
      </c>
      <c r="B152" s="1" t="s">
        <v>13</v>
      </c>
      <c r="D152" s="1" t="s">
        <v>13</v>
      </c>
    </row>
    <row r="153" spans="1:4">
      <c r="A153" s="1" t="s">
        <v>13</v>
      </c>
      <c r="B153" s="1" t="s">
        <v>13</v>
      </c>
      <c r="C153" s="1" t="s">
        <v>13</v>
      </c>
      <c r="D153" s="1" t="s">
        <v>13</v>
      </c>
    </row>
    <row r="154" spans="1:4">
      <c r="A154" s="1" t="s">
        <v>13</v>
      </c>
      <c r="B154" s="1" t="s">
        <v>13</v>
      </c>
      <c r="C154" s="1" t="s">
        <v>13</v>
      </c>
      <c r="D154" s="1" t="s">
        <v>13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2019-12-11T16:28:24Z</dcterms:created>
  <dcterms:modified xsi:type="dcterms:W3CDTF">2019-12-11T16:36:34Z</dcterms:modified>
</cp:coreProperties>
</file>