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81703c0c110a5f03/DBA/Thesis/العينة/Basic Material/"/>
    </mc:Choice>
  </mc:AlternateContent>
  <xr:revisionPtr revIDLastSave="10" documentId="8_{A3503767-A610-414F-ADF8-67A4BC906E96}" xr6:coauthVersionLast="47" xr6:coauthVersionMax="47" xr10:uidLastSave="{9FEC3036-DD54-4136-AF13-3A95CE4232C1}"/>
  <bookViews>
    <workbookView xWindow="-120" yWindow="-120" windowWidth="29040" windowHeight="15720" activeTab="4" xr2:uid="{00000000-000D-0000-FFFF-FFFF00000000}"/>
  </bookViews>
  <sheets>
    <sheet name="sheet" sheetId="1" r:id="rId1"/>
    <sheet name="Sheet1" sheetId="2" r:id="rId2"/>
    <sheet name="Sheet2" sheetId="3" r:id="rId3"/>
    <sheet name="Sheet3" sheetId="4" r:id="rId4"/>
    <sheet name="Sheet4" sheetId="5" r:id="rId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0" i="3" l="1"/>
  <c r="G30" i="3"/>
  <c r="AL16" i="5"/>
  <c r="AK16" i="5"/>
  <c r="AI16" i="5"/>
  <c r="AH16" i="5"/>
  <c r="AG16" i="5"/>
  <c r="AF16" i="5"/>
  <c r="AE16" i="5"/>
  <c r="AD16" i="5"/>
  <c r="AC16" i="5"/>
  <c r="AB16" i="5"/>
  <c r="AA16" i="5"/>
  <c r="Y16" i="5"/>
  <c r="X16" i="5"/>
  <c r="W16" i="5"/>
  <c r="V16" i="5"/>
  <c r="T16" i="5"/>
  <c r="S16" i="5"/>
  <c r="R16" i="5"/>
  <c r="Q16" i="5"/>
  <c r="P16" i="5"/>
  <c r="O16" i="5"/>
  <c r="N16" i="5"/>
  <c r="L16" i="5"/>
  <c r="K16" i="5"/>
  <c r="J16" i="5"/>
  <c r="I16" i="5"/>
  <c r="H16" i="5"/>
  <c r="F16" i="5"/>
  <c r="E16" i="5"/>
  <c r="D16" i="5"/>
  <c r="C16" i="5"/>
  <c r="B16" i="5"/>
  <c r="AL15" i="5"/>
  <c r="AK15" i="5"/>
  <c r="AI15" i="5"/>
  <c r="AH15" i="5"/>
  <c r="AG15" i="5"/>
  <c r="AF15" i="5"/>
  <c r="AE15" i="5"/>
  <c r="AD15" i="5"/>
  <c r="AC15" i="5"/>
  <c r="AB15" i="5"/>
  <c r="AA15" i="5"/>
  <c r="Y15" i="5"/>
  <c r="X15" i="5"/>
  <c r="W15" i="5"/>
  <c r="V15" i="5"/>
  <c r="T15" i="5"/>
  <c r="S15" i="5"/>
  <c r="R15" i="5"/>
  <c r="Q15" i="5"/>
  <c r="P15" i="5"/>
  <c r="O15" i="5"/>
  <c r="N15" i="5"/>
  <c r="L15" i="5"/>
  <c r="K15" i="5"/>
  <c r="J15" i="5"/>
  <c r="I15" i="5"/>
  <c r="H15" i="5"/>
  <c r="F15" i="5"/>
  <c r="E15" i="5"/>
  <c r="D15" i="5"/>
  <c r="C15" i="5"/>
  <c r="B15" i="5"/>
  <c r="AL14" i="5"/>
  <c r="AK14" i="5"/>
  <c r="AI14" i="5"/>
  <c r="AH14" i="5"/>
  <c r="AG14" i="5"/>
  <c r="AF14" i="5"/>
  <c r="AE14" i="5"/>
  <c r="AD14" i="5"/>
  <c r="AC14" i="5"/>
  <c r="AB14" i="5"/>
  <c r="AA14" i="5"/>
  <c r="Y14" i="5"/>
  <c r="X14" i="5"/>
  <c r="W14" i="5"/>
  <c r="V14" i="5"/>
  <c r="T14" i="5"/>
  <c r="S14" i="5"/>
  <c r="R14" i="5"/>
  <c r="Q14" i="5"/>
  <c r="P14" i="5"/>
  <c r="O14" i="5"/>
  <c r="N14" i="5"/>
  <c r="L14" i="5"/>
  <c r="K14" i="5"/>
  <c r="J14" i="5"/>
  <c r="I14" i="5"/>
  <c r="H14" i="5"/>
  <c r="F14" i="5"/>
  <c r="E14" i="5"/>
  <c r="D14" i="5"/>
  <c r="C14" i="5"/>
  <c r="B14" i="5"/>
  <c r="AL13" i="5"/>
  <c r="AK13" i="5"/>
  <c r="AI13" i="5"/>
  <c r="AH13" i="5"/>
  <c r="AG13" i="5"/>
  <c r="AF13" i="5"/>
  <c r="AE13" i="5"/>
  <c r="AD13" i="5"/>
  <c r="AC13" i="5"/>
  <c r="AB13" i="5"/>
  <c r="AA13" i="5"/>
  <c r="Y13" i="5"/>
  <c r="X13" i="5"/>
  <c r="W13" i="5"/>
  <c r="V13" i="5"/>
  <c r="T13" i="5"/>
  <c r="S13" i="5"/>
  <c r="R13" i="5"/>
  <c r="Q13" i="5"/>
  <c r="P13" i="5"/>
  <c r="O13" i="5"/>
  <c r="N13" i="5"/>
  <c r="L13" i="5"/>
  <c r="K13" i="5"/>
  <c r="J13" i="5"/>
  <c r="I13" i="5"/>
  <c r="H13" i="5"/>
  <c r="F13" i="5"/>
  <c r="E13" i="5"/>
  <c r="D13" i="5"/>
  <c r="C13" i="5"/>
  <c r="B13" i="5"/>
  <c r="AL12" i="5"/>
  <c r="AK12" i="5"/>
  <c r="AI12" i="5"/>
  <c r="AH12" i="5"/>
  <c r="AG12" i="5"/>
  <c r="AF12" i="5"/>
  <c r="AE12" i="5"/>
  <c r="AD12" i="5"/>
  <c r="AC12" i="5"/>
  <c r="AB12" i="5"/>
  <c r="AA12" i="5"/>
  <c r="Y12" i="5"/>
  <c r="X12" i="5"/>
  <c r="W12" i="5"/>
  <c r="V12" i="5"/>
  <c r="T12" i="5"/>
  <c r="S12" i="5"/>
  <c r="R12" i="5"/>
  <c r="Q12" i="5"/>
  <c r="P12" i="5"/>
  <c r="O12" i="5"/>
  <c r="N12" i="5"/>
  <c r="L12" i="5"/>
  <c r="K12" i="5"/>
  <c r="J12" i="5"/>
  <c r="I12" i="5"/>
  <c r="H12" i="5"/>
  <c r="F12" i="5"/>
  <c r="E12" i="5"/>
  <c r="D12" i="5"/>
  <c r="C12" i="5"/>
  <c r="B12" i="5"/>
  <c r="AL11" i="5"/>
  <c r="AK11" i="5"/>
  <c r="AI11" i="5"/>
  <c r="AH11" i="5"/>
  <c r="AG11" i="5"/>
  <c r="AF11" i="5"/>
  <c r="AE11" i="5"/>
  <c r="AD11" i="5"/>
  <c r="AC11" i="5"/>
  <c r="AB11" i="5"/>
  <c r="AA11" i="5"/>
  <c r="Y11" i="5"/>
  <c r="X11" i="5"/>
  <c r="W11" i="5"/>
  <c r="V11" i="5"/>
  <c r="T11" i="5"/>
  <c r="S11" i="5"/>
  <c r="R11" i="5"/>
  <c r="Q11" i="5"/>
  <c r="P11" i="5"/>
  <c r="O11" i="5"/>
  <c r="N11" i="5"/>
  <c r="L11" i="5"/>
  <c r="K11" i="5"/>
  <c r="J11" i="5"/>
  <c r="I11" i="5"/>
  <c r="H11" i="5"/>
  <c r="F11" i="5"/>
  <c r="E11" i="5"/>
  <c r="D11" i="5"/>
  <c r="C11" i="5"/>
  <c r="B11" i="5"/>
  <c r="AL10" i="5"/>
  <c r="AK10" i="5"/>
  <c r="AI10" i="5"/>
  <c r="AH10" i="5"/>
  <c r="AG10" i="5"/>
  <c r="AF10" i="5"/>
  <c r="AE10" i="5"/>
  <c r="AD10" i="5"/>
  <c r="AC10" i="5"/>
  <c r="AB10" i="5"/>
  <c r="AA10" i="5"/>
  <c r="Y10" i="5"/>
  <c r="X10" i="5"/>
  <c r="W10" i="5"/>
  <c r="V10" i="5"/>
  <c r="T10" i="5"/>
  <c r="S10" i="5"/>
  <c r="R10" i="5"/>
  <c r="Q10" i="5"/>
  <c r="P10" i="5"/>
  <c r="O10" i="5"/>
  <c r="N10" i="5"/>
  <c r="L10" i="5"/>
  <c r="K10" i="5"/>
  <c r="J10" i="5"/>
  <c r="I10" i="5"/>
  <c r="H10" i="5"/>
  <c r="F10" i="5"/>
  <c r="E10" i="5"/>
  <c r="D10" i="5"/>
  <c r="C10" i="5"/>
  <c r="B10" i="5"/>
  <c r="AL9" i="5"/>
  <c r="AK9" i="5"/>
  <c r="AI9" i="5"/>
  <c r="AH9" i="5"/>
  <c r="AG9" i="5"/>
  <c r="AF9" i="5"/>
  <c r="AE9" i="5"/>
  <c r="AD9" i="5"/>
  <c r="AC9" i="5"/>
  <c r="AB9" i="5"/>
  <c r="AA9" i="5"/>
  <c r="Y9" i="5"/>
  <c r="X9" i="5"/>
  <c r="W9" i="5"/>
  <c r="V9" i="5"/>
  <c r="T9" i="5"/>
  <c r="S9" i="5"/>
  <c r="R9" i="5"/>
  <c r="Q9" i="5"/>
  <c r="P9" i="5"/>
  <c r="O9" i="5"/>
  <c r="N9" i="5"/>
  <c r="L9" i="5"/>
  <c r="K9" i="5"/>
  <c r="J9" i="5"/>
  <c r="I9" i="5"/>
  <c r="H9" i="5"/>
  <c r="F9" i="5"/>
  <c r="E9" i="5"/>
  <c r="D9" i="5"/>
  <c r="C9" i="5"/>
  <c r="B9" i="5"/>
  <c r="AL8" i="5"/>
  <c r="AK8" i="5"/>
  <c r="AI8" i="5"/>
  <c r="AH8" i="5"/>
  <c r="AG8" i="5"/>
  <c r="AF8" i="5"/>
  <c r="AE8" i="5"/>
  <c r="AD8" i="5"/>
  <c r="AC8" i="5"/>
  <c r="AB8" i="5"/>
  <c r="AA8" i="5"/>
  <c r="Y8" i="5"/>
  <c r="X8" i="5"/>
  <c r="W8" i="5"/>
  <c r="V8" i="5"/>
  <c r="T8" i="5"/>
  <c r="S8" i="5"/>
  <c r="R8" i="5"/>
  <c r="Q8" i="5"/>
  <c r="P8" i="5"/>
  <c r="O8" i="5"/>
  <c r="N8" i="5"/>
  <c r="L8" i="5"/>
  <c r="K8" i="5"/>
  <c r="J8" i="5"/>
  <c r="I8" i="5"/>
  <c r="H8" i="5"/>
  <c r="F8" i="5"/>
  <c r="E8" i="5"/>
  <c r="D8" i="5"/>
  <c r="C8" i="5"/>
  <c r="B8" i="5"/>
  <c r="AL7" i="5"/>
  <c r="AK7" i="5"/>
  <c r="AI7" i="5"/>
  <c r="AH7" i="5"/>
  <c r="AG7" i="5"/>
  <c r="AF7" i="5"/>
  <c r="AE7" i="5"/>
  <c r="AD7" i="5"/>
  <c r="AC7" i="5"/>
  <c r="AB7" i="5"/>
  <c r="AA7" i="5"/>
  <c r="Y7" i="5"/>
  <c r="X7" i="5"/>
  <c r="W7" i="5"/>
  <c r="V7" i="5"/>
  <c r="T7" i="5"/>
  <c r="S7" i="5"/>
  <c r="R7" i="5"/>
  <c r="Q7" i="5"/>
  <c r="P7" i="5"/>
  <c r="O7" i="5"/>
  <c r="N7" i="5"/>
  <c r="L7" i="5"/>
  <c r="K7" i="5"/>
  <c r="J7" i="5"/>
  <c r="I7" i="5"/>
  <c r="H7" i="5"/>
  <c r="F7" i="5"/>
  <c r="E7" i="5"/>
  <c r="D7" i="5"/>
  <c r="C7" i="5"/>
  <c r="B7" i="5"/>
</calcChain>
</file>

<file path=xl/sharedStrings.xml><?xml version="1.0" encoding="utf-8"?>
<sst xmlns="http://schemas.openxmlformats.org/spreadsheetml/2006/main" count="593" uniqueCount="302">
  <si>
    <t>Allkem Ltd</t>
  </si>
  <si>
    <t>Premium Export</t>
  </si>
  <si>
    <t>Balance Sheet</t>
  </si>
  <si>
    <t/>
  </si>
  <si>
    <t>FY-9</t>
  </si>
  <si>
    <t>FY-8</t>
  </si>
  <si>
    <t>FY-7</t>
  </si>
  <si>
    <t>FY-6</t>
  </si>
  <si>
    <t>FY-5</t>
  </si>
  <si>
    <t>FY-4</t>
  </si>
  <si>
    <t>FY-3</t>
  </si>
  <si>
    <t>FY-2</t>
  </si>
  <si>
    <t>FY-1</t>
  </si>
  <si>
    <t>FY</t>
  </si>
  <si>
    <t>Period End Date</t>
  </si>
  <si>
    <t>2013-06-30</t>
  </si>
  <si>
    <t>2014-06-30</t>
  </si>
  <si>
    <t>2015-06-30</t>
  </si>
  <si>
    <t>2016-06-30</t>
  </si>
  <si>
    <t>2017-06-30</t>
  </si>
  <si>
    <t>2018-06-30</t>
  </si>
  <si>
    <t>2019-06-30</t>
  </si>
  <si>
    <t>2020-06-30</t>
  </si>
  <si>
    <t>2021-06-30</t>
  </si>
  <si>
    <t>2022-06-30</t>
  </si>
  <si>
    <t>Cash And Equivalents</t>
  </si>
  <si>
    <t>Short Term Investments</t>
  </si>
  <si>
    <t/>
  </si>
  <si>
    <t>Accounts Receivable, Net</t>
  </si>
  <si>
    <t>Inventory</t>
  </si>
  <si>
    <t>Prepaid Expenses</t>
  </si>
  <si>
    <t>Other Current Assets</t>
  </si>
  <si>
    <t>Total Current Assets</t>
  </si>
  <si>
    <t>1,070.864</t>
  </si>
  <si>
    <t>Property Plant And Equipment, Net</t>
  </si>
  <si>
    <t>1,132.58</t>
  </si>
  <si>
    <t>1,146.709</t>
  </si>
  <si>
    <t>3,839.754</t>
  </si>
  <si>
    <t>Real Estate Owned</t>
  </si>
  <si>
    <t>Capitalized / Purchased Software</t>
  </si>
  <si>
    <t>Long-term Investments</t>
  </si>
  <si>
    <t>Goodwill</t>
  </si>
  <si>
    <t>Other Intangibles</t>
  </si>
  <si>
    <t>Other Long-term Assets</t>
  </si>
  <si>
    <t>Total Assets</t>
  </si>
  <si>
    <t>1,457.712</t>
  </si>
  <si>
    <t>1,555.326</t>
  </si>
  <si>
    <t>1,672.043</t>
  </si>
  <si>
    <t>5,783.403</t>
  </si>
  <si>
    <t>Accounts Payable</t>
  </si>
  <si>
    <t>Accrued Expenses</t>
  </si>
  <si>
    <t>Short-term Borrowings</t>
  </si>
  <si>
    <t>Current Portion of LT Debt</t>
  </si>
  <si>
    <t>Current Portion of Capital Lease Obligations</t>
  </si>
  <si>
    <t>Other Current Liabilities</t>
  </si>
  <si>
    <t>Total Current Liabilities</t>
  </si>
  <si>
    <t>Long-term Debt</t>
  </si>
  <si>
    <t>Capital Leases</t>
  </si>
  <si>
    <t>Other Non-current Liabilities</t>
  </si>
  <si>
    <t>1,127.874</t>
  </si>
  <si>
    <t>Total Liabilities</t>
  </si>
  <si>
    <t>1,816.822</t>
  </si>
  <si>
    <t>Common Stock</t>
  </si>
  <si>
    <t>3,457.807</t>
  </si>
  <si>
    <t>Additional Paid In Capital</t>
  </si>
  <si>
    <t>Retained Earnings</t>
  </si>
  <si>
    <t>Treasury Stock</t>
  </si>
  <si>
    <t>Other Common Equity Adj</t>
  </si>
  <si>
    <t>Common Equity</t>
  </si>
  <si>
    <t>3,847.132</t>
  </si>
  <si>
    <t>Total Preferred Equity</t>
  </si>
  <si>
    <t>Minority Interest, Total</t>
  </si>
  <si>
    <t>Other Equity</t>
  </si>
  <si>
    <t>Total Equity</t>
  </si>
  <si>
    <t>3,966.581</t>
  </si>
  <si>
    <t>Total Liabilities And Equity</t>
  </si>
  <si>
    <t>Cash And Short Term Investments</t>
  </si>
  <si>
    <t>Total Debt</t>
  </si>
  <si>
    <t>Income Statement</t>
  </si>
  <si>
    <t>Revenue</t>
  </si>
  <si>
    <t>Revenue Growth (YoY)</t>
  </si>
  <si>
    <t>NM</t>
  </si>
  <si>
    <t>31.2%</t>
  </si>
  <si>
    <t>-16.3%</t>
  </si>
  <si>
    <t>-20.0%</t>
  </si>
  <si>
    <t>10.8%</t>
  </si>
  <si>
    <t>1.0%</t>
  </si>
  <si>
    <t>366.9%</t>
  </si>
  <si>
    <t>-5.0%</t>
  </si>
  <si>
    <t>10.0%</t>
  </si>
  <si>
    <t>808.2%</t>
  </si>
  <si>
    <t>Cost of Revenues</t>
  </si>
  <si>
    <t>Gross Profit</t>
  </si>
  <si>
    <t>Gross Profit Margin</t>
  </si>
  <si>
    <t>3.1%</t>
  </si>
  <si>
    <t>9.6%</t>
  </si>
  <si>
    <t>1.6%</t>
  </si>
  <si>
    <t>6.4%</t>
  </si>
  <si>
    <t>-1.0%</t>
  </si>
  <si>
    <t>27.1%</t>
  </si>
  <si>
    <t>45.8%</t>
  </si>
  <si>
    <t>6.8%</t>
  </si>
  <si>
    <t>55.8%</t>
  </si>
  <si>
    <t>78.6%</t>
  </si>
  <si>
    <t>R&amp;D Expenses</t>
  </si>
  <si>
    <t>Selling and Marketing Expense</t>
  </si>
  <si>
    <t>General &amp; Admin Expenses</t>
  </si>
  <si>
    <t>Other Inc / (Exp)</t>
  </si>
  <si>
    <t>Operating Expenses</t>
  </si>
  <si>
    <t>Operating Income</t>
  </si>
  <si>
    <t>Net Interest Expenses</t>
  </si>
  <si>
    <t>EBT, Incl. Unusual Items</t>
  </si>
  <si>
    <t>Earnings of Discontinued Ops.</t>
  </si>
  <si>
    <t>Income Tax Expense</t>
  </si>
  <si>
    <t>Net Income to Company</t>
  </si>
  <si>
    <t>Minority Interest in Earnings</t>
  </si>
  <si>
    <t>Net Income to Stockholders</t>
  </si>
  <si>
    <t>Preferred Dividends &amp; Other Adj.</t>
  </si>
  <si>
    <t>Net Income to Common Excl Extra Items</t>
  </si>
  <si>
    <t>Basic EPS (Cont. Ops)</t>
  </si>
  <si>
    <t>Diluted EPS (Cont. Ops)</t>
  </si>
  <si>
    <t>Weighted Average Basic Shares Out.</t>
  </si>
  <si>
    <t>Weighted Average Diluted Shares Out.</t>
  </si>
  <si>
    <t>EBITDA</t>
  </si>
  <si>
    <t>EBIT</t>
  </si>
  <si>
    <t>Revenue (Reported)</t>
  </si>
  <si>
    <t>Operating Income (Reported)</t>
  </si>
  <si>
    <t>Operating Income (Adjusted)</t>
  </si>
  <si>
    <t>Cash Flow Statement</t>
  </si>
  <si>
    <t>Depreciation &amp; Amortization (CF)</t>
  </si>
  <si>
    <t>Amortization of Deferred Charges (CF)</t>
  </si>
  <si>
    <t>Stock-Based Comp</t>
  </si>
  <si>
    <t>Change In Accounts Receivable</t>
  </si>
  <si>
    <t>Change In Inventories</t>
  </si>
  <si>
    <t>Change in Other Net Operating Assets</t>
  </si>
  <si>
    <t>Other Operating Activities</t>
  </si>
  <si>
    <t>Cash from Operations</t>
  </si>
  <si>
    <t>Capital Expenditures</t>
  </si>
  <si>
    <t>Cash Acquisitions</t>
  </si>
  <si>
    <t>Other Investing Activities</t>
  </si>
  <si>
    <t>Cash from Investing</t>
  </si>
  <si>
    <t>Dividends Paid (Ex Special Dividends)</t>
  </si>
  <si>
    <t>Special Dividend Paid</t>
  </si>
  <si>
    <t>Long-Term Debt Issued</t>
  </si>
  <si>
    <t>Long-Term Debt Repaid</t>
  </si>
  <si>
    <t>Repurchase of Common Stock</t>
  </si>
  <si>
    <t>Other Financing Activities</t>
  </si>
  <si>
    <t>Cash from Financing</t>
  </si>
  <si>
    <t>Beginning Cash (CF)</t>
  </si>
  <si>
    <t>Foreign Exchange Rate Adjustments</t>
  </si>
  <si>
    <t>Additions / Reductions</t>
  </si>
  <si>
    <t>Ending Cash (CF)</t>
  </si>
  <si>
    <t>Levered Free Cash Flow</t>
  </si>
  <si>
    <t>Cash Interest Paid</t>
  </si>
  <si>
    <t>Valuation Ratios</t>
  </si>
  <si>
    <t>Price Close (Split Adjusted)</t>
  </si>
  <si>
    <t>Market Cap</t>
  </si>
  <si>
    <t>1,311.491</t>
  </si>
  <si>
    <t>2,070.002</t>
  </si>
  <si>
    <t>5,842.935</t>
  </si>
  <si>
    <t>Total Enterprise Value (TEV)</t>
  </si>
  <si>
    <t>1,244.694</t>
  </si>
  <si>
    <t>2,188.906</t>
  </si>
  <si>
    <t>5,828.135</t>
  </si>
  <si>
    <t>Enterprise Value (EV)</t>
  </si>
  <si>
    <t>EV/EBITDA</t>
  </si>
  <si>
    <t>-12.7x</t>
  </si>
  <si>
    <t>-29.3x</t>
  </si>
  <si>
    <t>-28.1x</t>
  </si>
  <si>
    <t>-72.5x</t>
  </si>
  <si>
    <t>NA</t>
  </si>
  <si>
    <t>137.2x</t>
  </si>
  <si>
    <t>-342.7x</t>
  </si>
  <si>
    <t>3,388.9x</t>
  </si>
  <si>
    <t>15.1x</t>
  </si>
  <si>
    <t>EV / EBIT</t>
  </si>
  <si>
    <t>-12.6x</t>
  </si>
  <si>
    <t>-27.0x</t>
  </si>
  <si>
    <t>-24.9x</t>
  </si>
  <si>
    <t>-62.5x</t>
  </si>
  <si>
    <t>-80.3x</t>
  </si>
  <si>
    <t>-31.1x</t>
  </si>
  <si>
    <t>-102.6x</t>
  </si>
  <si>
    <t>17.9x</t>
  </si>
  <si>
    <t>EV / LTM EBITDA - CAPEX</t>
  </si>
  <si>
    <t>-5.0x</t>
  </si>
  <si>
    <t>-17.6x</t>
  </si>
  <si>
    <t>-20.4x</t>
  </si>
  <si>
    <t>-55.1x</t>
  </si>
  <si>
    <t>-9.8x</t>
  </si>
  <si>
    <t>-4.4x</t>
  </si>
  <si>
    <t>-17.7x</t>
  </si>
  <si>
    <t>48.6x</t>
  </si>
  <si>
    <t>EV / Free Cash Flow</t>
  </si>
  <si>
    <t>-3.6x</t>
  </si>
  <si>
    <t>-22.0x</t>
  </si>
  <si>
    <t>-31.5x</t>
  </si>
  <si>
    <t>-53.6x</t>
  </si>
  <si>
    <t>-29.2x</t>
  </si>
  <si>
    <t>-10.1x</t>
  </si>
  <si>
    <t>-6.1x</t>
  </si>
  <si>
    <t>-15.2x</t>
  </si>
  <si>
    <t>49.3x</t>
  </si>
  <si>
    <t>EV / Invested Capital</t>
  </si>
  <si>
    <t>0.6x</t>
  </si>
  <si>
    <t>1.7x</t>
  </si>
  <si>
    <t>1.5x</t>
  </si>
  <si>
    <t>3.9x</t>
  </si>
  <si>
    <t>2.3x</t>
  </si>
  <si>
    <t>1.9x</t>
  </si>
  <si>
    <t>0.3x</t>
  </si>
  <si>
    <t>1.3x</t>
  </si>
  <si>
    <t>EV / Revenue</t>
  </si>
  <si>
    <t>9.0x</t>
  </si>
  <si>
    <t>11.9x</t>
  </si>
  <si>
    <t>14.4x</t>
  </si>
  <si>
    <t>42.9x</t>
  </si>
  <si>
    <t>4.7x</t>
  </si>
  <si>
    <t>5.6x</t>
  </si>
  <si>
    <t>23.7x</t>
  </si>
  <si>
    <t>9.2x</t>
  </si>
  <si>
    <t>P/E Ratio</t>
  </si>
  <si>
    <t>-60.0x</t>
  </si>
  <si>
    <t>-206.4x</t>
  </si>
  <si>
    <t>-34.2x</t>
  </si>
  <si>
    <t>14.3x</t>
  </si>
  <si>
    <t>-24.3x</t>
  </si>
  <si>
    <t>-28.9x</t>
  </si>
  <si>
    <t>32.3x</t>
  </si>
  <si>
    <t>Price/Book</t>
  </si>
  <si>
    <t>0.8x</t>
  </si>
  <si>
    <t>2.6x</t>
  </si>
  <si>
    <t>2.0x</t>
  </si>
  <si>
    <t>0.7x</t>
  </si>
  <si>
    <t>2.5x</t>
  </si>
  <si>
    <t>Price / Operating Cash Flow</t>
  </si>
  <si>
    <t>-123.0x</t>
  </si>
  <si>
    <t>-185.2x</t>
  </si>
  <si>
    <t>-44.8x</t>
  </si>
  <si>
    <t>-101.9x</t>
  </si>
  <si>
    <t>-600.0x</t>
  </si>
  <si>
    <t>-775.7x</t>
  </si>
  <si>
    <t>-81.7x</t>
  </si>
  <si>
    <t>18.8x</t>
  </si>
  <si>
    <t>Price / LTM Sales</t>
  </si>
  <si>
    <t>11.7x</t>
  </si>
  <si>
    <t>13.2x</t>
  </si>
  <si>
    <t>10.4x</t>
  </si>
  <si>
    <t>4.5x</t>
  </si>
  <si>
    <t>22.4x</t>
  </si>
  <si>
    <t>Altman Z-Score</t>
  </si>
  <si>
    <t>Piotroski Score</t>
  </si>
  <si>
    <t>Dividend Per Share</t>
  </si>
  <si>
    <t>Dividend Yield</t>
  </si>
  <si>
    <t>0.0%</t>
  </si>
  <si>
    <t>Liquidity Ratios</t>
  </si>
  <si>
    <t>Profitability Ratios</t>
  </si>
  <si>
    <t>Solvency Ratios</t>
  </si>
  <si>
    <t>Efficiency Ratios</t>
  </si>
  <si>
    <t>Other Ratios</t>
  </si>
  <si>
    <t>Current ratio</t>
  </si>
  <si>
    <t>Quick Ratio</t>
  </si>
  <si>
    <t>Cash ratio</t>
  </si>
  <si>
    <t>Operating cash flow ratio</t>
  </si>
  <si>
    <t>Working capital ratio</t>
  </si>
  <si>
    <t>Return On Equity (ROE)</t>
  </si>
  <si>
    <t>Net profit margin</t>
  </si>
  <si>
    <t>Sales turnover ratio</t>
  </si>
  <si>
    <t>Return On Assets (ROA)</t>
  </si>
  <si>
    <t>EPS</t>
  </si>
  <si>
    <t>Debt-to-assets ratio</t>
  </si>
  <si>
    <t>Equity Ratio</t>
  </si>
  <si>
    <t>Debt to equity ratio</t>
  </si>
  <si>
    <t>Interest coverage ratio</t>
  </si>
  <si>
    <t>The Long-Term Debt Coverage Ratio</t>
  </si>
  <si>
    <t>Total debt to EBITDA ratio</t>
  </si>
  <si>
    <t>Cash flow to debt ratio</t>
  </si>
  <si>
    <t>Inventory turnover ratio</t>
  </si>
  <si>
    <t>Receivables turnover ratio</t>
  </si>
  <si>
    <t>Asset Turnover Ratio</t>
  </si>
  <si>
    <t>Working capital turnover ratio</t>
  </si>
  <si>
    <t>Years</t>
  </si>
  <si>
    <t>Current assets / Current liabilities</t>
  </si>
  <si>
    <t>Current assets – Inventories / Current liabilities</t>
  </si>
  <si>
    <t>Cash and Cash equivalents / Current Liabilities</t>
  </si>
  <si>
    <t>Operating cash flow / Current liabilities</t>
  </si>
  <si>
    <t>Net income / Shareholder’s equity</t>
  </si>
  <si>
    <t>Net income / Sales</t>
  </si>
  <si>
    <t>Net Sales / Average Total Assets</t>
  </si>
  <si>
    <t>Net Income / Total Assets</t>
  </si>
  <si>
    <t>(Net income - Preferred dividends) / Average common shares outstanding</t>
  </si>
  <si>
    <t>Total liabilities / Total assets</t>
  </si>
  <si>
    <t>Total Equity / Total Assets</t>
  </si>
  <si>
    <t>Total liabilities / Shareholder’s equity</t>
  </si>
  <si>
    <t>Operating income / Interest expenses</t>
  </si>
  <si>
    <t>Operating Cash Flow / Long-Term Debt Payments</t>
  </si>
  <si>
    <t>Total Debt / EBITDA</t>
  </si>
  <si>
    <t>Operating Cash Flow / Total Debt</t>
  </si>
  <si>
    <t>Cost of goods / Average inventory</t>
  </si>
  <si>
    <t>Net credit sales / Average accounts receivable</t>
  </si>
  <si>
    <t>Net Sales / Total Assets</t>
  </si>
  <si>
    <t>Net Sales / Average Working Capital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</si>
</sst>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0"/>
  </numFmts>
  <fonts count="13" x14ac:knownFonts="1">
    <font>
      <sz val="10"/>
      <color rgb="FF000000"/>
      <name val="Arial"/>
    </font>
    <font>
      <b/>
      <sz val="20"/>
      <color rgb="FF1551C3"/>
      <name val="Arial"/>
    </font>
    <font>
      <b/>
      <sz val="10"/>
      <color rgb="FF434343"/>
      <name val="Arial"/>
    </font>
    <font>
      <b/>
      <sz val="11"/>
      <color rgb="FF1551C3"/>
      <name val="Arial"/>
    </font>
    <font>
      <sz val="11"/>
      <name val="Arial"/>
    </font>
    <font>
      <sz val="10"/>
      <color rgb="FF434343"/>
      <name val="Arial"/>
    </font>
    <font>
      <sz val="12"/>
      <color rgb="FF000000"/>
      <name val="Arial"/>
      <family val="2"/>
    </font>
    <font>
      <b/>
      <sz val="14"/>
      <color rgb="FF000000"/>
      <name val="Arial"/>
      <family val="2"/>
    </font>
    <font>
      <b/>
      <sz val="12"/>
      <color rgb="FF000000"/>
      <name val="Arial"/>
      <family val="2"/>
    </font>
    <font>
      <b/>
      <sz val="14"/>
      <name val="Arial"/>
      <family val="2"/>
    </font>
    <font>
      <b/>
      <sz val="14"/>
      <color theme="1"/>
      <name val="Calibri"/>
      <family val="2"/>
      <scheme val="minor"/>
    </font>
    <font>
      <b/>
      <sz val="12"/>
      <color rgb="FF434343"/>
      <name val="Arial"/>
      <family val="2"/>
    </font>
    <font>
      <b/>
      <sz val="11"/>
      <color rgb="FF000000"/>
      <name val="Arial"/>
      <family val="2"/>
    </font>
  </fonts>
  <fills count="9">
    <fill>
      <patternFill patternType="none"/>
    </fill>
    <fill>
      <patternFill patternType="gray125"/>
    </fill>
    <fill>
      <patternFill patternType="solid">
        <fgColor rgb="FFF8F8F8"/>
        <bgColor rgb="FFF8F8F8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5F5F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0" borderId="0"/>
  </cellStyleXfs>
  <cellXfs count="40">
    <xf numFmtId="0" fontId="0" fillId="0" borderId="0" xfId="0"/>
    <xf numFmtId="0" fontId="2" fillId="0" borderId="0" xfId="0" applyFont="1"/>
    <xf numFmtId="0" fontId="4" fillId="2" borderId="0" xfId="0" applyFont="1" applyFill="1"/>
    <xf numFmtId="0" fontId="5" fillId="0" borderId="0" xfId="0" applyFont="1" applyAlignment="1">
      <alignment horizontal="left"/>
    </xf>
    <xf numFmtId="0" fontId="1" fillId="0" borderId="0" xfId="0" applyFont="1" applyAlignment="1">
      <alignment horizontal="left"/>
    </xf>
    <xf numFmtId="0" fontId="0" fillId="0" borderId="0" xfId="0"/>
    <xf numFmtId="0" fontId="3" fillId="2" borderId="0" xfId="0" applyFont="1" applyFill="1"/>
    <xf numFmtId="0" fontId="4" fillId="2" borderId="0" xfId="0" applyFont="1" applyFill="1"/>
    <xf numFmtId="0" fontId="6" fillId="0" borderId="0" xfId="0" applyFont="1" applyAlignment="1">
      <alignment horizontal="center" vertical="center"/>
    </xf>
    <xf numFmtId="0" fontId="7" fillId="3" borderId="1" xfId="0" applyFont="1" applyFill="1" applyBorder="1" applyAlignment="1">
      <alignment horizontal="center" vertical="center"/>
    </xf>
    <xf numFmtId="0" fontId="8" fillId="0" borderId="0" xfId="0" applyFont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6" fillId="4" borderId="0" xfId="0" applyFont="1" applyFill="1"/>
    <xf numFmtId="0" fontId="6" fillId="0" borderId="0" xfId="0" applyFont="1"/>
    <xf numFmtId="0" fontId="10" fillId="4" borderId="1" xfId="0" applyFont="1" applyFill="1" applyBorder="1" applyAlignment="1">
      <alignment horizontal="center" vertical="center"/>
    </xf>
    <xf numFmtId="0" fontId="10" fillId="5" borderId="1" xfId="0" applyFont="1" applyFill="1" applyBorder="1" applyAlignment="1">
      <alignment horizontal="center" vertical="center"/>
    </xf>
    <xf numFmtId="0" fontId="8" fillId="5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/>
    </xf>
    <xf numFmtId="0" fontId="8" fillId="4" borderId="1" xfId="0" applyFont="1" applyFill="1" applyBorder="1" applyAlignment="1">
      <alignment horizontal="center" vertical="center" wrapText="1"/>
    </xf>
    <xf numFmtId="0" fontId="8" fillId="5" borderId="1" xfId="0" applyFont="1" applyFill="1" applyBorder="1" applyAlignment="1">
      <alignment horizontal="center" vertical="center" wrapText="1"/>
    </xf>
    <xf numFmtId="0" fontId="11" fillId="4" borderId="2" xfId="0" applyFont="1" applyFill="1" applyBorder="1" applyAlignment="1">
      <alignment horizontal="center" vertical="center" wrapText="1"/>
    </xf>
    <xf numFmtId="0" fontId="11" fillId="5" borderId="2" xfId="0" applyFont="1" applyFill="1" applyBorder="1" applyAlignment="1">
      <alignment horizontal="center" vertical="center" wrapText="1"/>
    </xf>
    <xf numFmtId="0" fontId="6" fillId="4" borderId="0" xfId="0" applyFont="1" applyFill="1" applyAlignment="1">
      <alignment wrapText="1"/>
    </xf>
    <xf numFmtId="0" fontId="7" fillId="6" borderId="1" xfId="0" applyFont="1" applyFill="1" applyBorder="1" applyAlignment="1">
      <alignment horizontal="center" vertical="center"/>
    </xf>
    <xf numFmtId="0" fontId="12" fillId="5" borderId="1" xfId="0" applyFont="1" applyFill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6" fillId="4" borderId="1" xfId="0" applyFont="1" applyFill="1" applyBorder="1"/>
    <xf numFmtId="0" fontId="6" fillId="5" borderId="1" xfId="0" applyFont="1" applyFill="1" applyBorder="1"/>
    <xf numFmtId="0" fontId="6" fillId="4" borderId="0" xfId="0" applyFont="1" applyFill="1" applyAlignment="1">
      <alignment horizontal="center" vertical="center"/>
    </xf>
    <xf numFmtId="0" fontId="8" fillId="4" borderId="0" xfId="0" applyFont="1" applyFill="1" applyAlignment="1">
      <alignment horizontal="center" vertical="center"/>
    </xf>
    <xf numFmtId="0" fontId="7" fillId="4" borderId="1" xfId="0" applyFont="1" applyFill="1" applyBorder="1" applyAlignment="1">
      <alignment horizontal="center" vertical="center"/>
    </xf>
    <xf numFmtId="4" fontId="8" fillId="4" borderId="1" xfId="0" applyNumberFormat="1" applyFont="1" applyFill="1" applyBorder="1" applyAlignment="1">
      <alignment horizontal="center" vertical="center"/>
    </xf>
    <xf numFmtId="164" fontId="8" fillId="4" borderId="1" xfId="0" applyNumberFormat="1" applyFont="1" applyFill="1" applyBorder="1" applyAlignment="1">
      <alignment horizontal="center" vertical="center"/>
    </xf>
    <xf numFmtId="0" fontId="7" fillId="7" borderId="1" xfId="0" applyFont="1" applyFill="1" applyBorder="1" applyAlignment="1">
      <alignment horizontal="center" vertical="center"/>
    </xf>
    <xf numFmtId="4" fontId="8" fillId="7" borderId="1" xfId="0" applyNumberFormat="1" applyFont="1" applyFill="1" applyBorder="1" applyAlignment="1">
      <alignment horizontal="center" vertical="center"/>
    </xf>
    <xf numFmtId="164" fontId="8" fillId="7" borderId="1" xfId="0" applyNumberFormat="1" applyFont="1" applyFill="1" applyBorder="1" applyAlignment="1">
      <alignment horizontal="center" vertical="center"/>
    </xf>
    <xf numFmtId="0" fontId="8" fillId="7" borderId="1" xfId="0" applyFont="1" applyFill="1" applyBorder="1" applyAlignment="1">
      <alignment horizontal="center" vertical="center"/>
    </xf>
    <xf numFmtId="0" fontId="6" fillId="7" borderId="0" xfId="0" applyFont="1" applyFill="1"/>
    <xf numFmtId="0" fontId="11" fillId="4" borderId="0" xfId="0" applyFont="1" applyFill="1" applyAlignment="1">
      <alignment horizontal="center" vertical="center"/>
    </xf>
    <xf numFmtId="0" fontId="5" fillId="8" borderId="0" xfId="0" applyFont="1" applyFill="1" applyAlignment="1">
      <alignment horizontal="lef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10</xdr:col>
      <xdr:colOff>590550</xdr:colOff>
      <xdr:row>55</xdr:row>
      <xdr:rowOff>66675</xdr:rowOff>
    </xdr:to>
    <xdr:sp macro="" textlink="">
      <xdr:nvSpPr>
        <xdr:cNvPr id="1025" name="Text Box 1" hidden="1">
          <a:extLst>
            <a:ext uri="{FF2B5EF4-FFF2-40B4-BE49-F238E27FC236}">
              <a16:creationId xmlns:a16="http://schemas.microsoft.com/office/drawing/2014/main" id="{4C54F939-8F30-F8F8-370B-6CD27D09D6B7}"/>
            </a:ext>
          </a:extLst>
        </xdr:cNvPr>
        <xdr:cNvSpPr txBox="1"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C1:M56"/>
  <sheetViews>
    <sheetView showGridLines="0" workbookViewId="0">
      <selection sqref="A1:N1048576"/>
    </sheetView>
  </sheetViews>
  <sheetFormatPr defaultColWidth="15" defaultRowHeight="15" customHeight="1" x14ac:dyDescent="0.2"/>
  <cols>
    <col min="1" max="2" width="2" customWidth="1"/>
    <col min="3" max="3" width="25" customWidth="1"/>
  </cols>
  <sheetData>
    <row r="1" spans="3:13" ht="13.5" customHeight="1" x14ac:dyDescent="0.2"/>
    <row r="2" spans="3:13" ht="33" customHeight="1" x14ac:dyDescent="0.4">
      <c r="C2" s="4" t="s">
        <v>0</v>
      </c>
      <c r="D2" s="5"/>
      <c r="E2" s="5"/>
    </row>
    <row r="3" spans="3:13" ht="12.75" x14ac:dyDescent="0.2">
      <c r="C3" s="1" t="s">
        <v>1</v>
      </c>
    </row>
    <row r="4" spans="3:13" ht="12.75" x14ac:dyDescent="0.2"/>
    <row r="5" spans="3:13" ht="12.75" x14ac:dyDescent="0.2"/>
    <row r="6" spans="3:13" x14ac:dyDescent="0.25">
      <c r="C6" s="6" t="s">
        <v>2</v>
      </c>
      <c r="D6" s="7"/>
      <c r="E6" s="2"/>
      <c r="F6" s="2"/>
      <c r="G6" s="2"/>
      <c r="H6" s="2"/>
      <c r="I6" s="2"/>
      <c r="J6" s="2"/>
      <c r="K6" s="2"/>
      <c r="L6" s="2"/>
    </row>
    <row r="7" spans="3:13" ht="12.75" x14ac:dyDescent="0.2"/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9" spans="3:13" ht="12.75" x14ac:dyDescent="0.2"/>
    <row r="10" spans="3:13" ht="12.75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1" spans="3:13" ht="12.75" x14ac:dyDescent="0.2"/>
    <row r="12" spans="3:13" ht="12.75" x14ac:dyDescent="0.2">
      <c r="C12" s="3" t="s">
        <v>25</v>
      </c>
      <c r="D12" s="3">
        <v>10.234999999999999</v>
      </c>
      <c r="E12" s="3">
        <v>26.457000000000001</v>
      </c>
      <c r="F12" s="3">
        <v>9.0549999999999997</v>
      </c>
      <c r="G12" s="3">
        <v>46.514000000000003</v>
      </c>
      <c r="H12" s="3">
        <v>66.953000000000003</v>
      </c>
      <c r="I12" s="3">
        <v>416.33</v>
      </c>
      <c r="J12" s="3">
        <v>366.44299999999998</v>
      </c>
      <c r="K12" s="3">
        <v>233.28100000000001</v>
      </c>
      <c r="L12" s="3">
        <v>320.25099999999998</v>
      </c>
      <c r="M12" s="3">
        <v>854.15899999999999</v>
      </c>
    </row>
    <row r="13" spans="3:13" ht="12.75" x14ac:dyDescent="0.2">
      <c r="C13" s="3" t="s">
        <v>26</v>
      </c>
      <c r="D13" s="3" t="s">
        <v>27</v>
      </c>
      <c r="E13" s="3" t="s">
        <v>27</v>
      </c>
      <c r="F13" s="3" t="s">
        <v>27</v>
      </c>
      <c r="G13" s="3" t="s">
        <v>27</v>
      </c>
      <c r="H13" s="3">
        <v>12.698</v>
      </c>
      <c r="I13" s="3" t="s">
        <v>27</v>
      </c>
      <c r="J13" s="3" t="s">
        <v>27</v>
      </c>
      <c r="K13" s="3" t="s">
        <v>27</v>
      </c>
      <c r="L13" s="3" t="s">
        <v>27</v>
      </c>
      <c r="M13" s="3" t="s">
        <v>27</v>
      </c>
    </row>
    <row r="14" spans="3:13" ht="12.75" x14ac:dyDescent="0.2">
      <c r="C14" s="3" t="s">
        <v>28</v>
      </c>
      <c r="D14" s="3">
        <v>4.2050000000000001</v>
      </c>
      <c r="E14" s="3">
        <v>5.9050000000000002</v>
      </c>
      <c r="F14" s="3">
        <v>6.2629999999999999</v>
      </c>
      <c r="G14" s="3">
        <v>8.798</v>
      </c>
      <c r="H14" s="3">
        <v>6.6390000000000002</v>
      </c>
      <c r="I14" s="3">
        <v>63.828000000000003</v>
      </c>
      <c r="J14" s="3">
        <v>6.4779999999999998</v>
      </c>
      <c r="K14" s="3">
        <v>1.496</v>
      </c>
      <c r="L14" s="3">
        <v>8.141</v>
      </c>
      <c r="M14" s="3">
        <v>56.530999999999999</v>
      </c>
    </row>
    <row r="15" spans="3:13" ht="12.75" x14ac:dyDescent="0.2">
      <c r="C15" s="3" t="s">
        <v>29</v>
      </c>
      <c r="D15" s="3">
        <v>7.7619999999999996</v>
      </c>
      <c r="E15" s="3">
        <v>5.5469999999999997</v>
      </c>
      <c r="F15" s="3">
        <v>10.625999999999999</v>
      </c>
      <c r="G15" s="3">
        <v>8.4290000000000003</v>
      </c>
      <c r="H15" s="3">
        <v>8.3460000000000001</v>
      </c>
      <c r="I15" s="3">
        <v>8.5530000000000008</v>
      </c>
      <c r="J15" s="3">
        <v>59.747</v>
      </c>
      <c r="K15" s="3">
        <v>41.183999999999997</v>
      </c>
      <c r="L15" s="3">
        <v>56.006999999999998</v>
      </c>
      <c r="M15" s="3">
        <v>98.144000000000005</v>
      </c>
    </row>
    <row r="16" spans="3:13" ht="12.75" x14ac:dyDescent="0.2">
      <c r="C16" s="3" t="s">
        <v>30</v>
      </c>
      <c r="D16" s="3">
        <v>0.74099999999999999</v>
      </c>
      <c r="E16" s="3">
        <v>0.50600000000000001</v>
      </c>
      <c r="F16" s="3" t="s">
        <v>27</v>
      </c>
      <c r="G16" s="3" t="s">
        <v>27</v>
      </c>
      <c r="H16" s="3" t="s">
        <v>27</v>
      </c>
      <c r="I16" s="3" t="s">
        <v>27</v>
      </c>
      <c r="J16" s="3">
        <v>3.49</v>
      </c>
      <c r="K16" s="3">
        <v>3.6019999999999999</v>
      </c>
      <c r="L16" s="3">
        <v>8.3000000000000004E-2</v>
      </c>
      <c r="M16" s="3">
        <v>0.53700000000000003</v>
      </c>
    </row>
    <row r="17" spans="3:13" ht="12.75" x14ac:dyDescent="0.2">
      <c r="C17" s="3" t="s">
        <v>31</v>
      </c>
      <c r="D17" s="3">
        <v>1.3580000000000001</v>
      </c>
      <c r="E17" s="3">
        <v>1.526</v>
      </c>
      <c r="F17" s="3">
        <v>2.8980000000000001</v>
      </c>
      <c r="G17" s="3">
        <v>1.238</v>
      </c>
      <c r="H17" s="3">
        <v>24.106000000000002</v>
      </c>
      <c r="I17" s="3">
        <v>5.1230000000000002</v>
      </c>
      <c r="J17" s="3">
        <v>39.087000000000003</v>
      </c>
      <c r="K17" s="3">
        <v>28.466999999999999</v>
      </c>
      <c r="L17" s="3">
        <v>26.263000000000002</v>
      </c>
      <c r="M17" s="3">
        <v>61.493000000000002</v>
      </c>
    </row>
    <row r="18" spans="3:13" ht="12.75" x14ac:dyDescent="0.2">
      <c r="C18" s="3" t="s">
        <v>32</v>
      </c>
      <c r="D18" s="3">
        <v>24.302</v>
      </c>
      <c r="E18" s="3">
        <v>39.941000000000003</v>
      </c>
      <c r="F18" s="3">
        <v>28.841999999999999</v>
      </c>
      <c r="G18" s="3">
        <v>64.977999999999994</v>
      </c>
      <c r="H18" s="3">
        <v>118.742</v>
      </c>
      <c r="I18" s="3">
        <v>493.834</v>
      </c>
      <c r="J18" s="3">
        <v>475.245</v>
      </c>
      <c r="K18" s="3">
        <v>308.029</v>
      </c>
      <c r="L18" s="3">
        <v>410.745</v>
      </c>
      <c r="M18" s="3" t="s">
        <v>33</v>
      </c>
    </row>
    <row r="19" spans="3:13" ht="12.75" x14ac:dyDescent="0.2"/>
    <row r="20" spans="3:13" ht="12.75" x14ac:dyDescent="0.2">
      <c r="C20" s="3" t="s">
        <v>34</v>
      </c>
      <c r="D20" s="3">
        <v>21.696000000000002</v>
      </c>
      <c r="E20" s="3">
        <v>23.567</v>
      </c>
      <c r="F20" s="3">
        <v>27.103000000000002</v>
      </c>
      <c r="G20" s="3">
        <v>27.445</v>
      </c>
      <c r="H20" s="3">
        <v>13.632999999999999</v>
      </c>
      <c r="I20" s="3">
        <v>9.8610000000000007</v>
      </c>
      <c r="J20" s="3">
        <v>858.57100000000003</v>
      </c>
      <c r="K20" s="3" t="s">
        <v>35</v>
      </c>
      <c r="L20" s="3" t="s">
        <v>36</v>
      </c>
      <c r="M20" s="3" t="s">
        <v>37</v>
      </c>
    </row>
    <row r="21" spans="3:13" ht="12.75" x14ac:dyDescent="0.2">
      <c r="C21" s="3" t="s">
        <v>38</v>
      </c>
      <c r="D21" s="3" t="s">
        <v>27</v>
      </c>
      <c r="E21" s="3" t="s">
        <v>27</v>
      </c>
      <c r="F21" s="3" t="s">
        <v>27</v>
      </c>
      <c r="G21" s="3" t="s">
        <v>27</v>
      </c>
      <c r="H21" s="3" t="s">
        <v>27</v>
      </c>
      <c r="I21" s="3" t="s">
        <v>27</v>
      </c>
      <c r="J21" s="3" t="s">
        <v>27</v>
      </c>
      <c r="K21" s="3" t="s">
        <v>27</v>
      </c>
      <c r="L21" s="3" t="s">
        <v>27</v>
      </c>
      <c r="M21" s="3" t="s">
        <v>27</v>
      </c>
    </row>
    <row r="22" spans="3:13" ht="12.75" x14ac:dyDescent="0.2">
      <c r="C22" s="3" t="s">
        <v>39</v>
      </c>
      <c r="D22" s="3" t="s">
        <v>27</v>
      </c>
      <c r="E22" s="3" t="s">
        <v>27</v>
      </c>
      <c r="F22" s="3" t="s">
        <v>27</v>
      </c>
      <c r="G22" s="3" t="s">
        <v>27</v>
      </c>
      <c r="H22" s="3" t="s">
        <v>27</v>
      </c>
      <c r="I22" s="3" t="s">
        <v>27</v>
      </c>
      <c r="J22" s="3">
        <v>1.2050000000000001</v>
      </c>
      <c r="K22" s="3">
        <v>1.218</v>
      </c>
      <c r="L22" s="3">
        <v>0.90100000000000002</v>
      </c>
      <c r="M22" s="3">
        <v>1.2809999999999999</v>
      </c>
    </row>
    <row r="23" spans="3:13" ht="12.75" x14ac:dyDescent="0.2">
      <c r="C23" s="3" t="s">
        <v>40</v>
      </c>
      <c r="D23" s="3">
        <v>133.124</v>
      </c>
      <c r="E23" s="3">
        <v>95.034000000000006</v>
      </c>
      <c r="F23" s="3">
        <v>143.511</v>
      </c>
      <c r="G23" s="3">
        <v>93.126000000000005</v>
      </c>
      <c r="H23" s="3">
        <v>102.65300000000001</v>
      </c>
      <c r="I23" s="3">
        <v>137.684</v>
      </c>
      <c r="J23" s="3">
        <v>60.179000000000002</v>
      </c>
      <c r="K23" s="3">
        <v>31.456</v>
      </c>
      <c r="L23" s="3">
        <v>25.521000000000001</v>
      </c>
      <c r="M23" s="3">
        <v>27.411000000000001</v>
      </c>
    </row>
    <row r="24" spans="3:13" ht="12.75" x14ac:dyDescent="0.2">
      <c r="C24" s="3" t="s">
        <v>41</v>
      </c>
      <c r="D24" s="3" t="s">
        <v>27</v>
      </c>
      <c r="E24" s="3" t="s">
        <v>27</v>
      </c>
      <c r="F24" s="3" t="s">
        <v>27</v>
      </c>
      <c r="G24" s="3" t="s">
        <v>27</v>
      </c>
      <c r="H24" s="3" t="s">
        <v>27</v>
      </c>
      <c r="I24" s="3" t="s">
        <v>27</v>
      </c>
      <c r="J24" s="3" t="s">
        <v>27</v>
      </c>
      <c r="K24" s="3" t="s">
        <v>27</v>
      </c>
      <c r="L24" s="3" t="s">
        <v>27</v>
      </c>
      <c r="M24" s="3">
        <v>674.55700000000002</v>
      </c>
    </row>
    <row r="25" spans="3:13" ht="12.75" x14ac:dyDescent="0.2">
      <c r="C25" s="3" t="s">
        <v>42</v>
      </c>
      <c r="D25" s="3" t="s">
        <v>27</v>
      </c>
      <c r="E25" s="3" t="s">
        <v>27</v>
      </c>
      <c r="F25" s="3" t="s">
        <v>27</v>
      </c>
      <c r="G25" s="3" t="s">
        <v>27</v>
      </c>
      <c r="H25" s="3" t="s">
        <v>27</v>
      </c>
      <c r="I25" s="3" t="s">
        <v>27</v>
      </c>
      <c r="J25" s="3">
        <v>1.2050000000000001</v>
      </c>
      <c r="K25" s="3">
        <v>1.218</v>
      </c>
      <c r="L25" s="3">
        <v>0.90100000000000002</v>
      </c>
      <c r="M25" s="3">
        <v>1.2809999999999999</v>
      </c>
    </row>
    <row r="26" spans="3:13" ht="12.75" x14ac:dyDescent="0.2">
      <c r="C26" s="3" t="s">
        <v>43</v>
      </c>
      <c r="D26" s="3">
        <v>27.753</v>
      </c>
      <c r="E26" s="3">
        <v>29.8</v>
      </c>
      <c r="F26" s="3">
        <v>42.341999999999999</v>
      </c>
      <c r="G26" s="3">
        <v>94.590999999999994</v>
      </c>
      <c r="H26" s="3">
        <v>76.375</v>
      </c>
      <c r="I26" s="3">
        <v>45.933</v>
      </c>
      <c r="J26" s="3">
        <v>61.307000000000002</v>
      </c>
      <c r="K26" s="3">
        <v>80.825000000000003</v>
      </c>
      <c r="L26" s="3">
        <v>87.265000000000001</v>
      </c>
      <c r="M26" s="3">
        <v>168.255</v>
      </c>
    </row>
    <row r="27" spans="3:13" ht="12.75" x14ac:dyDescent="0.2">
      <c r="C27" s="3" t="s">
        <v>44</v>
      </c>
      <c r="D27" s="3">
        <v>206.875</v>
      </c>
      <c r="E27" s="3">
        <v>188.34200000000001</v>
      </c>
      <c r="F27" s="3">
        <v>241.798</v>
      </c>
      <c r="G27" s="3">
        <v>280.14</v>
      </c>
      <c r="H27" s="3">
        <v>311.40300000000002</v>
      </c>
      <c r="I27" s="3">
        <v>687.31200000000001</v>
      </c>
      <c r="J27" s="3" t="s">
        <v>45</v>
      </c>
      <c r="K27" s="3" t="s">
        <v>46</v>
      </c>
      <c r="L27" s="3" t="s">
        <v>47</v>
      </c>
      <c r="M27" s="3" t="s">
        <v>48</v>
      </c>
    </row>
    <row r="28" spans="3:13" ht="12.75" x14ac:dyDescent="0.2"/>
    <row r="29" spans="3:13" ht="12.75" x14ac:dyDescent="0.2">
      <c r="C29" s="3" t="s">
        <v>49</v>
      </c>
      <c r="D29" s="3">
        <v>6.9589999999999996</v>
      </c>
      <c r="E29" s="3">
        <v>7.8650000000000002</v>
      </c>
      <c r="F29" s="3">
        <v>15.273999999999999</v>
      </c>
      <c r="G29" s="3">
        <v>13.125999999999999</v>
      </c>
      <c r="H29" s="3">
        <v>12.069000000000001</v>
      </c>
      <c r="I29" s="3">
        <v>9.8030000000000008</v>
      </c>
      <c r="J29" s="3">
        <v>34.07</v>
      </c>
      <c r="K29" s="3">
        <v>39.679000000000002</v>
      </c>
      <c r="L29" s="3">
        <v>32.777000000000001</v>
      </c>
      <c r="M29" s="3">
        <v>120.82299999999999</v>
      </c>
    </row>
    <row r="30" spans="3:13" ht="12.75" x14ac:dyDescent="0.2">
      <c r="C30" s="3" t="s">
        <v>50</v>
      </c>
      <c r="D30" s="3">
        <v>1.4</v>
      </c>
      <c r="E30" s="3">
        <v>0.51100000000000001</v>
      </c>
      <c r="F30" s="3">
        <v>1.089</v>
      </c>
      <c r="G30" s="3">
        <v>0.76100000000000001</v>
      </c>
      <c r="H30" s="3">
        <v>0.53400000000000003</v>
      </c>
      <c r="I30" s="3">
        <v>0.82799999999999996</v>
      </c>
      <c r="J30" s="3">
        <v>8.3650000000000002</v>
      </c>
      <c r="K30" s="3">
        <v>11.455</v>
      </c>
      <c r="L30" s="3">
        <v>3.3290000000000002</v>
      </c>
      <c r="M30" s="3">
        <v>7.7549999999999999</v>
      </c>
    </row>
    <row r="31" spans="3:13" ht="12.75" x14ac:dyDescent="0.2">
      <c r="C31" s="3" t="s">
        <v>51</v>
      </c>
      <c r="D31" s="3" t="s">
        <v>27</v>
      </c>
      <c r="E31" s="3">
        <v>0.56599999999999995</v>
      </c>
      <c r="F31" s="3">
        <v>1.9490000000000001</v>
      </c>
      <c r="G31" s="3">
        <v>1.0089999999999999</v>
      </c>
      <c r="H31" s="3">
        <v>6.0000000000000001E-3</v>
      </c>
      <c r="I31" s="3">
        <v>1.2E-2</v>
      </c>
      <c r="J31" s="3">
        <v>52.387</v>
      </c>
      <c r="K31" s="3">
        <v>38.018999999999998</v>
      </c>
      <c r="L31" s="3">
        <v>19.684000000000001</v>
      </c>
      <c r="M31" s="3" t="s">
        <v>27</v>
      </c>
    </row>
    <row r="32" spans="3:13" ht="12.75" x14ac:dyDescent="0.2">
      <c r="C32" s="3" t="s">
        <v>52</v>
      </c>
      <c r="D32" s="3">
        <v>0.88200000000000001</v>
      </c>
      <c r="E32" s="3">
        <v>0.80400000000000005</v>
      </c>
      <c r="F32" s="3">
        <v>0.65700000000000003</v>
      </c>
      <c r="G32" s="3">
        <v>1.6220000000000001</v>
      </c>
      <c r="H32" s="3">
        <v>1.131</v>
      </c>
      <c r="I32" s="3">
        <v>0.95699999999999996</v>
      </c>
      <c r="J32" s="3">
        <v>50.411999999999999</v>
      </c>
      <c r="K32" s="3">
        <v>50.625999999999998</v>
      </c>
      <c r="L32" s="3">
        <v>26.568000000000001</v>
      </c>
      <c r="M32" s="3">
        <v>49.765999999999998</v>
      </c>
    </row>
    <row r="33" spans="3:13" ht="12.75" x14ac:dyDescent="0.2">
      <c r="C33" s="3" t="s">
        <v>53</v>
      </c>
      <c r="D33" s="3" t="s">
        <v>27</v>
      </c>
      <c r="E33" s="3" t="s">
        <v>27</v>
      </c>
      <c r="F33" s="3" t="s">
        <v>27</v>
      </c>
      <c r="G33" s="3" t="s">
        <v>27</v>
      </c>
      <c r="H33" s="3" t="s">
        <v>27</v>
      </c>
      <c r="I33" s="3" t="s">
        <v>27</v>
      </c>
      <c r="J33" s="3" t="s">
        <v>27</v>
      </c>
      <c r="K33" s="3">
        <v>3.6030000000000002</v>
      </c>
      <c r="L33" s="3">
        <v>3.1760000000000002</v>
      </c>
      <c r="M33" s="3">
        <v>13.125999999999999</v>
      </c>
    </row>
    <row r="34" spans="3:13" ht="12.75" x14ac:dyDescent="0.2">
      <c r="C34" s="3" t="s">
        <v>54</v>
      </c>
      <c r="D34" s="3">
        <v>1.056</v>
      </c>
      <c r="E34" s="3">
        <v>1.0680000000000001</v>
      </c>
      <c r="F34" s="3">
        <v>2.0259999999999998</v>
      </c>
      <c r="G34" s="3">
        <v>0</v>
      </c>
      <c r="H34" s="3">
        <v>0</v>
      </c>
      <c r="I34" s="3">
        <v>0</v>
      </c>
      <c r="J34" s="3">
        <v>3.6999999999999998E-2</v>
      </c>
      <c r="K34" s="3">
        <v>0</v>
      </c>
      <c r="L34" s="3">
        <v>9.32</v>
      </c>
      <c r="M34" s="3">
        <v>94.995999999999995</v>
      </c>
    </row>
    <row r="35" spans="3:13" ht="12.75" x14ac:dyDescent="0.2">
      <c r="C35" s="3" t="s">
        <v>55</v>
      </c>
      <c r="D35" s="3">
        <v>10.297000000000001</v>
      </c>
      <c r="E35" s="3">
        <v>10.815</v>
      </c>
      <c r="F35" s="3">
        <v>20.995000000000001</v>
      </c>
      <c r="G35" s="3">
        <v>16.516999999999999</v>
      </c>
      <c r="H35" s="3">
        <v>13.74</v>
      </c>
      <c r="I35" s="3">
        <v>11.6</v>
      </c>
      <c r="J35" s="3">
        <v>145.27000000000001</v>
      </c>
      <c r="K35" s="3">
        <v>143.38200000000001</v>
      </c>
      <c r="L35" s="3">
        <v>94.852999999999994</v>
      </c>
      <c r="M35" s="3">
        <v>286.46600000000001</v>
      </c>
    </row>
    <row r="36" spans="3:13" ht="12.75" x14ac:dyDescent="0.2"/>
    <row r="37" spans="3:13" ht="12.75" x14ac:dyDescent="0.2">
      <c r="C37" s="3" t="s">
        <v>56</v>
      </c>
      <c r="D37" s="3">
        <v>2.6469999999999998</v>
      </c>
      <c r="E37" s="3">
        <v>1.36</v>
      </c>
      <c r="F37" s="3">
        <v>0.76500000000000001</v>
      </c>
      <c r="G37" s="3">
        <v>1.3560000000000001</v>
      </c>
      <c r="H37" s="3">
        <v>9.5000000000000001E-2</v>
      </c>
      <c r="I37" s="3" t="s">
        <v>27</v>
      </c>
      <c r="J37" s="3">
        <v>142.81299999999999</v>
      </c>
      <c r="K37" s="3">
        <v>221.386</v>
      </c>
      <c r="L37" s="3">
        <v>333.52300000000002</v>
      </c>
      <c r="M37" s="3">
        <v>353.28</v>
      </c>
    </row>
    <row r="38" spans="3:13" ht="12.75" x14ac:dyDescent="0.2">
      <c r="C38" s="3" t="s">
        <v>57</v>
      </c>
      <c r="D38" s="3" t="s">
        <v>27</v>
      </c>
      <c r="E38" s="3" t="s">
        <v>27</v>
      </c>
      <c r="F38" s="3" t="s">
        <v>27</v>
      </c>
      <c r="G38" s="3" t="s">
        <v>27</v>
      </c>
      <c r="H38" s="3" t="s">
        <v>27</v>
      </c>
      <c r="I38" s="3" t="s">
        <v>27</v>
      </c>
      <c r="J38" s="3" t="s">
        <v>27</v>
      </c>
      <c r="K38" s="3">
        <v>38.896000000000001</v>
      </c>
      <c r="L38" s="3">
        <v>41.064</v>
      </c>
      <c r="M38" s="3">
        <v>49.201999999999998</v>
      </c>
    </row>
    <row r="39" spans="3:13" ht="12.75" x14ac:dyDescent="0.2">
      <c r="C39" s="3" t="s">
        <v>58</v>
      </c>
      <c r="D39" s="3">
        <v>16.213000000000001</v>
      </c>
      <c r="E39" s="3">
        <v>15.644</v>
      </c>
      <c r="F39" s="3">
        <v>16.594000000000001</v>
      </c>
      <c r="G39" s="3">
        <v>16.393999999999998</v>
      </c>
      <c r="H39" s="3">
        <v>14.853</v>
      </c>
      <c r="I39" s="3">
        <v>15.631</v>
      </c>
      <c r="J39" s="3">
        <v>207.42</v>
      </c>
      <c r="K39" s="3">
        <v>214.15299999999999</v>
      </c>
      <c r="L39" s="3">
        <v>303.67200000000003</v>
      </c>
      <c r="M39" s="3" t="s">
        <v>59</v>
      </c>
    </row>
    <row r="40" spans="3:13" ht="12.75" x14ac:dyDescent="0.2">
      <c r="C40" s="3" t="s">
        <v>60</v>
      </c>
      <c r="D40" s="3">
        <v>29.157</v>
      </c>
      <c r="E40" s="3">
        <v>27.818000000000001</v>
      </c>
      <c r="F40" s="3">
        <v>38.353000000000002</v>
      </c>
      <c r="G40" s="3">
        <v>34.267000000000003</v>
      </c>
      <c r="H40" s="3">
        <v>28.687999999999999</v>
      </c>
      <c r="I40" s="3">
        <v>27.231000000000002</v>
      </c>
      <c r="J40" s="3">
        <v>495.50299999999999</v>
      </c>
      <c r="K40" s="3">
        <v>617.81700000000001</v>
      </c>
      <c r="L40" s="3">
        <v>773.11199999999997</v>
      </c>
      <c r="M40" s="3" t="s">
        <v>61</v>
      </c>
    </row>
    <row r="41" spans="3:13" ht="12.75" x14ac:dyDescent="0.2"/>
    <row r="42" spans="3:13" ht="12.75" x14ac:dyDescent="0.2">
      <c r="C42" s="3" t="s">
        <v>62</v>
      </c>
      <c r="D42" s="3">
        <v>98.128</v>
      </c>
      <c r="E42" s="3">
        <v>130.904</v>
      </c>
      <c r="F42" s="3">
        <v>197.71299999999999</v>
      </c>
      <c r="G42" s="3">
        <v>314.43299999999999</v>
      </c>
      <c r="H42" s="3">
        <v>315.346</v>
      </c>
      <c r="I42" s="3">
        <v>693.28899999999999</v>
      </c>
      <c r="J42" s="3">
        <v>691.13400000000001</v>
      </c>
      <c r="K42" s="3">
        <v>744.58100000000002</v>
      </c>
      <c r="L42" s="3">
        <v>828.78800000000001</v>
      </c>
      <c r="M42" s="3" t="s">
        <v>63</v>
      </c>
    </row>
    <row r="43" spans="3:13" ht="12.75" x14ac:dyDescent="0.2">
      <c r="C43" s="3" t="s">
        <v>64</v>
      </c>
      <c r="D43" s="3" t="s">
        <v>27</v>
      </c>
      <c r="E43" s="3" t="s">
        <v>27</v>
      </c>
      <c r="F43" s="3" t="s">
        <v>27</v>
      </c>
      <c r="G43" s="3" t="s">
        <v>27</v>
      </c>
      <c r="H43" s="3" t="s">
        <v>27</v>
      </c>
      <c r="I43" s="3" t="s">
        <v>27</v>
      </c>
      <c r="J43" s="3" t="s">
        <v>27</v>
      </c>
      <c r="K43" s="3" t="s">
        <v>27</v>
      </c>
      <c r="L43" s="3" t="s">
        <v>27</v>
      </c>
      <c r="M43" s="3" t="s">
        <v>27</v>
      </c>
    </row>
    <row r="44" spans="3:13" ht="12.75" x14ac:dyDescent="0.2">
      <c r="C44" s="3" t="s">
        <v>65</v>
      </c>
      <c r="D44" s="3">
        <v>81.555000000000007</v>
      </c>
      <c r="E44" s="3">
        <v>79.539000000000001</v>
      </c>
      <c r="F44" s="3">
        <v>102.55800000000001</v>
      </c>
      <c r="G44" s="3">
        <v>78.272999999999996</v>
      </c>
      <c r="H44" s="3">
        <v>103.40600000000001</v>
      </c>
      <c r="I44" s="3">
        <v>107.357</v>
      </c>
      <c r="J44" s="3">
        <v>178.48099999999999</v>
      </c>
      <c r="K44" s="3">
        <v>95.715999999999994</v>
      </c>
      <c r="L44" s="3">
        <v>13.488</v>
      </c>
      <c r="M44" s="3">
        <v>407.49400000000003</v>
      </c>
    </row>
    <row r="45" spans="3:13" ht="12.75" x14ac:dyDescent="0.2">
      <c r="C45" s="3" t="s">
        <v>66</v>
      </c>
      <c r="D45" s="3" t="s">
        <v>27</v>
      </c>
      <c r="E45" s="3" t="s">
        <v>27</v>
      </c>
      <c r="F45" s="3" t="s">
        <v>27</v>
      </c>
      <c r="G45" s="3" t="s">
        <v>27</v>
      </c>
      <c r="H45" s="3" t="s">
        <v>27</v>
      </c>
      <c r="I45" s="3" t="s">
        <v>27</v>
      </c>
      <c r="J45" s="3" t="s">
        <v>27</v>
      </c>
      <c r="K45" s="3" t="s">
        <v>27</v>
      </c>
      <c r="L45" s="3" t="s">
        <v>27</v>
      </c>
      <c r="M45" s="3" t="s">
        <v>27</v>
      </c>
    </row>
    <row r="46" spans="3:13" ht="12.75" x14ac:dyDescent="0.2">
      <c r="C46" s="3" t="s">
        <v>67</v>
      </c>
      <c r="D46" s="3">
        <v>-1.9810000000000001</v>
      </c>
      <c r="E46" s="3">
        <v>-48.762999999999998</v>
      </c>
      <c r="F46" s="3">
        <v>-95.5</v>
      </c>
      <c r="G46" s="3">
        <v>-145.13200000000001</v>
      </c>
      <c r="H46" s="3">
        <v>-136.03700000000001</v>
      </c>
      <c r="I46" s="3">
        <v>-140.56399999999999</v>
      </c>
      <c r="J46" s="3">
        <v>-42.14</v>
      </c>
      <c r="K46" s="3">
        <v>-22.547000000000001</v>
      </c>
      <c r="L46" s="3">
        <v>-15.7</v>
      </c>
      <c r="M46" s="3">
        <v>-18.169</v>
      </c>
    </row>
    <row r="47" spans="3:13" ht="12.75" x14ac:dyDescent="0.2">
      <c r="C47" s="3" t="s">
        <v>68</v>
      </c>
      <c r="D47" s="3">
        <v>177.702</v>
      </c>
      <c r="E47" s="3">
        <v>161.68</v>
      </c>
      <c r="F47" s="3">
        <v>204.77099999999999</v>
      </c>
      <c r="G47" s="3">
        <v>247.57499999999999</v>
      </c>
      <c r="H47" s="3">
        <v>282.71499999999997</v>
      </c>
      <c r="I47" s="3">
        <v>660.08100000000002</v>
      </c>
      <c r="J47" s="3">
        <v>827.47400000000005</v>
      </c>
      <c r="K47" s="3">
        <v>817.75099999999998</v>
      </c>
      <c r="L47" s="3">
        <v>826.57600000000002</v>
      </c>
      <c r="M47" s="3" t="s">
        <v>69</v>
      </c>
    </row>
    <row r="48" spans="3:13" ht="12.75" x14ac:dyDescent="0.2">
      <c r="C48" s="3" t="s">
        <v>70</v>
      </c>
      <c r="D48" s="3" t="s">
        <v>27</v>
      </c>
      <c r="E48" s="3" t="s">
        <v>27</v>
      </c>
      <c r="F48" s="3" t="s">
        <v>27</v>
      </c>
      <c r="G48" s="3" t="s">
        <v>27</v>
      </c>
      <c r="H48" s="3" t="s">
        <v>27</v>
      </c>
      <c r="I48" s="3" t="s">
        <v>27</v>
      </c>
      <c r="J48" s="3" t="s">
        <v>27</v>
      </c>
      <c r="K48" s="3" t="s">
        <v>27</v>
      </c>
      <c r="L48" s="3" t="s">
        <v>27</v>
      </c>
      <c r="M48" s="3" t="s">
        <v>27</v>
      </c>
    </row>
    <row r="49" spans="3:13" ht="12.75" x14ac:dyDescent="0.2">
      <c r="C49" s="3" t="s">
        <v>71</v>
      </c>
      <c r="D49" s="3">
        <v>1.4999999999999999E-2</v>
      </c>
      <c r="E49" s="3">
        <v>-1.1559999999999999</v>
      </c>
      <c r="F49" s="3">
        <v>-1.3260000000000001</v>
      </c>
      <c r="G49" s="3">
        <v>-1.7030000000000001</v>
      </c>
      <c r="H49" s="3" t="s">
        <v>27</v>
      </c>
      <c r="I49" s="3" t="s">
        <v>27</v>
      </c>
      <c r="J49" s="3">
        <v>134.73500000000001</v>
      </c>
      <c r="K49" s="3">
        <v>119.759</v>
      </c>
      <c r="L49" s="3">
        <v>72.355999999999995</v>
      </c>
      <c r="M49" s="3">
        <v>119.449</v>
      </c>
    </row>
    <row r="50" spans="3:13" ht="12.75" x14ac:dyDescent="0.2">
      <c r="C50" s="3" t="s">
        <v>72</v>
      </c>
      <c r="D50" s="3">
        <v>0</v>
      </c>
      <c r="E50" s="3">
        <v>0</v>
      </c>
      <c r="F50" s="3">
        <v>0</v>
      </c>
      <c r="G50" s="3">
        <v>0</v>
      </c>
      <c r="H50" s="3">
        <v>0</v>
      </c>
      <c r="I50" s="3">
        <v>0</v>
      </c>
      <c r="J50" s="3">
        <v>0</v>
      </c>
      <c r="K50" s="3">
        <v>0</v>
      </c>
      <c r="L50" s="3">
        <v>0</v>
      </c>
      <c r="M50" s="3">
        <v>0</v>
      </c>
    </row>
    <row r="51" spans="3:13" ht="12.75" x14ac:dyDescent="0.2">
      <c r="C51" s="3" t="s">
        <v>73</v>
      </c>
      <c r="D51" s="3">
        <v>177.71700000000001</v>
      </c>
      <c r="E51" s="3">
        <v>160.524</v>
      </c>
      <c r="F51" s="3">
        <v>203.44499999999999</v>
      </c>
      <c r="G51" s="3">
        <v>245.87200000000001</v>
      </c>
      <c r="H51" s="3">
        <v>282.71499999999997</v>
      </c>
      <c r="I51" s="3">
        <v>660.08100000000002</v>
      </c>
      <c r="J51" s="3">
        <v>962.20899999999995</v>
      </c>
      <c r="K51" s="3">
        <v>937.50900000000001</v>
      </c>
      <c r="L51" s="3">
        <v>898.93200000000002</v>
      </c>
      <c r="M51" s="3" t="s">
        <v>74</v>
      </c>
    </row>
    <row r="52" spans="3:13" ht="12.75" x14ac:dyDescent="0.2"/>
    <row r="53" spans="3:13" ht="12.75" x14ac:dyDescent="0.2">
      <c r="C53" s="3" t="s">
        <v>75</v>
      </c>
      <c r="D53" s="3">
        <v>206.875</v>
      </c>
      <c r="E53" s="3">
        <v>188.34200000000001</v>
      </c>
      <c r="F53" s="3">
        <v>241.798</v>
      </c>
      <c r="G53" s="3">
        <v>280.14</v>
      </c>
      <c r="H53" s="3">
        <v>311.40300000000002</v>
      </c>
      <c r="I53" s="3">
        <v>687.31200000000001</v>
      </c>
      <c r="J53" s="3" t="s">
        <v>45</v>
      </c>
      <c r="K53" s="3" t="s">
        <v>46</v>
      </c>
      <c r="L53" s="3" t="s">
        <v>47</v>
      </c>
      <c r="M53" s="3" t="s">
        <v>48</v>
      </c>
    </row>
    <row r="54" spans="3:13" ht="12.75" x14ac:dyDescent="0.2"/>
    <row r="55" spans="3:13" ht="12.75" x14ac:dyDescent="0.2">
      <c r="C55" s="3" t="s">
        <v>76</v>
      </c>
      <c r="D55" s="3">
        <v>10.234999999999999</v>
      </c>
      <c r="E55" s="3">
        <v>26.457000000000001</v>
      </c>
      <c r="F55" s="3">
        <v>9.0549999999999997</v>
      </c>
      <c r="G55" s="3">
        <v>46.514000000000003</v>
      </c>
      <c r="H55" s="3">
        <v>79.650999999999996</v>
      </c>
      <c r="I55" s="3">
        <v>416.33</v>
      </c>
      <c r="J55" s="3">
        <v>366.44299999999998</v>
      </c>
      <c r="K55" s="3">
        <v>233.28100000000001</v>
      </c>
      <c r="L55" s="3">
        <v>320.25099999999998</v>
      </c>
      <c r="M55" s="3">
        <v>854.15899999999999</v>
      </c>
    </row>
    <row r="56" spans="3:13" ht="12.75" x14ac:dyDescent="0.2">
      <c r="C56" s="3" t="s">
        <v>77</v>
      </c>
      <c r="D56" s="3">
        <v>3.5289999999999999</v>
      </c>
      <c r="E56" s="3">
        <v>2.73</v>
      </c>
      <c r="F56" s="3">
        <v>3.37</v>
      </c>
      <c r="G56" s="3">
        <v>3.9870000000000001</v>
      </c>
      <c r="H56" s="3">
        <v>1.232</v>
      </c>
      <c r="I56" s="3">
        <v>0.96899999999999997</v>
      </c>
      <c r="J56" s="3">
        <v>245.61199999999999</v>
      </c>
      <c r="K56" s="3">
        <v>352.53</v>
      </c>
      <c r="L56" s="3">
        <v>424.01400000000001</v>
      </c>
      <c r="M56" s="3">
        <v>465.375</v>
      </c>
    </row>
  </sheetData>
  <mergeCells count="2">
    <mergeCell ref="C2:E2"/>
    <mergeCell ref="C6:D6"/>
  </mergeCell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07437E-8C4E-4BDB-A2AA-F76EE924009B}">
  <dimension ref="C1:M48"/>
  <sheetViews>
    <sheetView workbookViewId="0">
      <selection sqref="A1:XFD1048576"/>
    </sheetView>
  </sheetViews>
  <sheetFormatPr defaultColWidth="15" defaultRowHeight="12.75" x14ac:dyDescent="0.2"/>
  <cols>
    <col min="1" max="2" width="2" customWidth="1"/>
    <col min="3" max="3" width="25" customWidth="1"/>
  </cols>
  <sheetData>
    <row r="1" spans="3:13" ht="13.5" customHeight="1" x14ac:dyDescent="0.2"/>
    <row r="2" spans="3:13" ht="26.25" x14ac:dyDescent="0.4">
      <c r="C2" s="4" t="s">
        <v>0</v>
      </c>
      <c r="D2" s="5"/>
      <c r="E2" s="5"/>
    </row>
    <row r="3" spans="3:13" x14ac:dyDescent="0.2">
      <c r="C3" s="1" t="s">
        <v>1</v>
      </c>
    </row>
    <row r="6" spans="3:13" ht="15" x14ac:dyDescent="0.25">
      <c r="C6" s="6" t="s">
        <v>78</v>
      </c>
      <c r="D6" s="7"/>
      <c r="E6" s="2"/>
      <c r="F6" s="2"/>
      <c r="G6" s="2"/>
      <c r="H6" s="2"/>
      <c r="I6" s="2"/>
      <c r="J6" s="2"/>
      <c r="K6" s="2"/>
      <c r="L6" s="2"/>
    </row>
    <row r="8" spans="3:13" ht="33" customHeight="1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</row>
    <row r="10" spans="3:13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</row>
    <row r="12" spans="3:13" x14ac:dyDescent="0.2">
      <c r="C12" s="3" t="s">
        <v>79</v>
      </c>
      <c r="D12" s="3">
        <v>17.032</v>
      </c>
      <c r="E12" s="3">
        <v>23.303000000000001</v>
      </c>
      <c r="F12" s="3">
        <v>24.206</v>
      </c>
      <c r="G12" s="3">
        <v>20.152999999999999</v>
      </c>
      <c r="H12" s="3">
        <v>22.303000000000001</v>
      </c>
      <c r="I12" s="3">
        <v>22.847000000000001</v>
      </c>
      <c r="J12" s="3">
        <v>106.27800000000001</v>
      </c>
      <c r="K12" s="3">
        <v>104.64100000000001</v>
      </c>
      <c r="L12" s="3">
        <v>105.081</v>
      </c>
      <c r="M12" s="3">
        <v>990.971</v>
      </c>
    </row>
    <row r="13" spans="3:13" x14ac:dyDescent="0.2">
      <c r="C13" s="3" t="s">
        <v>80</v>
      </c>
      <c r="D13" s="3" t="s">
        <v>81</v>
      </c>
      <c r="E13" s="3" t="s">
        <v>82</v>
      </c>
      <c r="F13" s="3" t="s">
        <v>83</v>
      </c>
      <c r="G13" s="3" t="s">
        <v>84</v>
      </c>
      <c r="H13" s="3" t="s">
        <v>85</v>
      </c>
      <c r="I13" s="3" t="s">
        <v>86</v>
      </c>
      <c r="J13" s="3" t="s">
        <v>87</v>
      </c>
      <c r="K13" s="3" t="s">
        <v>88</v>
      </c>
      <c r="L13" s="3" t="s">
        <v>89</v>
      </c>
      <c r="M13" s="3" t="s">
        <v>90</v>
      </c>
    </row>
    <row r="15" spans="3:13" x14ac:dyDescent="0.2">
      <c r="C15" s="3" t="s">
        <v>91</v>
      </c>
      <c r="D15" s="3">
        <v>-16.506</v>
      </c>
      <c r="E15" s="3">
        <v>-21.065999999999999</v>
      </c>
      <c r="F15" s="3">
        <v>-23.821000000000002</v>
      </c>
      <c r="G15" s="3">
        <v>-18.856000000000002</v>
      </c>
      <c r="H15" s="3">
        <v>-22.536000000000001</v>
      </c>
      <c r="I15" s="3">
        <v>-16.649999999999999</v>
      </c>
      <c r="J15" s="3">
        <v>-57.61</v>
      </c>
      <c r="K15" s="3">
        <v>-97.510999999999996</v>
      </c>
      <c r="L15" s="3">
        <v>-46.488</v>
      </c>
      <c r="M15" s="3">
        <v>-211.745</v>
      </c>
    </row>
    <row r="16" spans="3:13" x14ac:dyDescent="0.2">
      <c r="C16" s="3" t="s">
        <v>92</v>
      </c>
      <c r="D16" s="3">
        <v>0.52600000000000002</v>
      </c>
      <c r="E16" s="3">
        <v>2.2370000000000001</v>
      </c>
      <c r="F16" s="3">
        <v>0.38500000000000001</v>
      </c>
      <c r="G16" s="3">
        <v>1.298</v>
      </c>
      <c r="H16" s="3">
        <v>-0.23300000000000001</v>
      </c>
      <c r="I16" s="3">
        <v>6.1970000000000001</v>
      </c>
      <c r="J16" s="3">
        <v>48.668999999999997</v>
      </c>
      <c r="K16" s="3">
        <v>7.13</v>
      </c>
      <c r="L16" s="3">
        <v>58.593000000000004</v>
      </c>
      <c r="M16" s="3">
        <v>779.22699999999998</v>
      </c>
    </row>
    <row r="17" spans="3:13" x14ac:dyDescent="0.2">
      <c r="C17" s="3" t="s">
        <v>93</v>
      </c>
      <c r="D17" s="3" t="s">
        <v>94</v>
      </c>
      <c r="E17" s="3" t="s">
        <v>95</v>
      </c>
      <c r="F17" s="3" t="s">
        <v>96</v>
      </c>
      <c r="G17" s="3" t="s">
        <v>97</v>
      </c>
      <c r="H17" s="3" t="s">
        <v>98</v>
      </c>
      <c r="I17" s="3" t="s">
        <v>99</v>
      </c>
      <c r="J17" s="3" t="s">
        <v>100</v>
      </c>
      <c r="K17" s="3" t="s">
        <v>101</v>
      </c>
      <c r="L17" s="3" t="s">
        <v>102</v>
      </c>
      <c r="M17" s="3" t="s">
        <v>103</v>
      </c>
    </row>
    <row r="19" spans="3:13" x14ac:dyDescent="0.2">
      <c r="C19" s="3" t="s">
        <v>104</v>
      </c>
      <c r="D19" s="3">
        <v>0</v>
      </c>
      <c r="E19" s="3">
        <v>0</v>
      </c>
      <c r="F19" s="3">
        <v>0</v>
      </c>
      <c r="G19" s="3">
        <v>0</v>
      </c>
      <c r="H19" s="3">
        <v>0</v>
      </c>
      <c r="I19" s="3">
        <v>0</v>
      </c>
      <c r="J19" s="3">
        <v>0</v>
      </c>
      <c r="K19" s="3">
        <v>0</v>
      </c>
      <c r="L19" s="3">
        <v>0</v>
      </c>
      <c r="M19" s="3">
        <v>0</v>
      </c>
    </row>
    <row r="20" spans="3:13" x14ac:dyDescent="0.2">
      <c r="C20" s="3" t="s">
        <v>105</v>
      </c>
      <c r="D20" s="3">
        <v>0</v>
      </c>
      <c r="E20" s="3">
        <v>0</v>
      </c>
      <c r="F20" s="3">
        <v>0</v>
      </c>
      <c r="G20" s="3">
        <v>0</v>
      </c>
      <c r="H20" s="3">
        <v>0</v>
      </c>
      <c r="I20" s="3">
        <v>-2.339</v>
      </c>
      <c r="J20" s="3">
        <v>-3.097</v>
      </c>
      <c r="K20" s="3">
        <v>-3.2040000000000002</v>
      </c>
      <c r="L20" s="3">
        <v>-2.73</v>
      </c>
      <c r="M20" s="3">
        <v>-63.054000000000002</v>
      </c>
    </row>
    <row r="21" spans="3:13" x14ac:dyDescent="0.2">
      <c r="C21" s="3" t="s">
        <v>106</v>
      </c>
      <c r="D21" s="3">
        <v>-10.429</v>
      </c>
      <c r="E21" s="3">
        <v>-9.4749999999999996</v>
      </c>
      <c r="F21" s="3">
        <v>-13.754</v>
      </c>
      <c r="G21" s="3">
        <v>-16.742999999999999</v>
      </c>
      <c r="H21" s="3">
        <v>-12.42</v>
      </c>
      <c r="I21" s="3">
        <v>-17.957000000000001</v>
      </c>
      <c r="J21" s="3">
        <v>-22.021999999999998</v>
      </c>
      <c r="K21" s="3">
        <v>-24.655999999999999</v>
      </c>
      <c r="L21" s="3">
        <v>-23.117999999999999</v>
      </c>
      <c r="M21" s="3">
        <v>-58.643000000000001</v>
      </c>
    </row>
    <row r="22" spans="3:13" x14ac:dyDescent="0.2">
      <c r="C22" s="3" t="s">
        <v>107</v>
      </c>
      <c r="D22" s="3">
        <v>102.58499999999999</v>
      </c>
      <c r="E22" s="3">
        <v>1.409</v>
      </c>
      <c r="F22" s="3">
        <v>12.529</v>
      </c>
      <c r="G22" s="3">
        <v>-15.62</v>
      </c>
      <c r="H22" s="3">
        <v>16.413</v>
      </c>
      <c r="I22" s="3">
        <v>12.117000000000001</v>
      </c>
      <c r="J22" s="3">
        <v>43.637</v>
      </c>
      <c r="K22" s="3">
        <v>-67.468000000000004</v>
      </c>
      <c r="L22" s="3">
        <v>-40.768999999999998</v>
      </c>
      <c r="M22" s="3">
        <v>-91.284999999999997</v>
      </c>
    </row>
    <row r="23" spans="3:13" x14ac:dyDescent="0.2">
      <c r="C23" s="3" t="s">
        <v>108</v>
      </c>
      <c r="D23" s="3">
        <v>92.156000000000006</v>
      </c>
      <c r="E23" s="3">
        <v>-8.0660000000000007</v>
      </c>
      <c r="F23" s="3">
        <v>-1.2250000000000001</v>
      </c>
      <c r="G23" s="3">
        <v>-32.363</v>
      </c>
      <c r="H23" s="3">
        <v>3.9929999999999999</v>
      </c>
      <c r="I23" s="3">
        <v>-8.1780000000000008</v>
      </c>
      <c r="J23" s="3">
        <v>18.516999999999999</v>
      </c>
      <c r="K23" s="3">
        <v>-95.328000000000003</v>
      </c>
      <c r="L23" s="3">
        <v>-66.617000000000004</v>
      </c>
      <c r="M23" s="3">
        <v>-212.982</v>
      </c>
    </row>
    <row r="24" spans="3:13" x14ac:dyDescent="0.2">
      <c r="C24" s="3" t="s">
        <v>109</v>
      </c>
      <c r="D24" s="3">
        <v>92.682000000000002</v>
      </c>
      <c r="E24" s="3">
        <v>-5.83</v>
      </c>
      <c r="F24" s="3">
        <v>-0.84</v>
      </c>
      <c r="G24" s="3">
        <v>-31.065000000000001</v>
      </c>
      <c r="H24" s="3">
        <v>3.7589999999999999</v>
      </c>
      <c r="I24" s="3">
        <v>-1.9810000000000001</v>
      </c>
      <c r="J24" s="3">
        <v>67.186000000000007</v>
      </c>
      <c r="K24" s="3">
        <v>-88.197999999999993</v>
      </c>
      <c r="L24" s="3">
        <v>-8.0239999999999991</v>
      </c>
      <c r="M24" s="3">
        <v>566.245</v>
      </c>
    </row>
    <row r="26" spans="3:13" x14ac:dyDescent="0.2">
      <c r="C26" s="3" t="s">
        <v>110</v>
      </c>
      <c r="D26" s="3">
        <v>0.7</v>
      </c>
      <c r="E26" s="3">
        <v>0.11700000000000001</v>
      </c>
      <c r="F26" s="3">
        <v>-1.244</v>
      </c>
      <c r="G26" s="3">
        <v>1.873</v>
      </c>
      <c r="H26" s="3">
        <v>3.6840000000000002</v>
      </c>
      <c r="I26" s="3">
        <v>4.5049999999999999</v>
      </c>
      <c r="J26" s="3">
        <v>6.5460000000000003</v>
      </c>
      <c r="K26" s="3">
        <v>-16.349</v>
      </c>
      <c r="L26" s="3">
        <v>-18.672999999999998</v>
      </c>
      <c r="M26" s="3">
        <v>-12.577</v>
      </c>
    </row>
    <row r="27" spans="3:13" x14ac:dyDescent="0.2">
      <c r="C27" s="3" t="s">
        <v>111</v>
      </c>
      <c r="D27" s="3">
        <v>93.382000000000005</v>
      </c>
      <c r="E27" s="3">
        <v>-5.7130000000000001</v>
      </c>
      <c r="F27" s="3">
        <v>-2.0840000000000001</v>
      </c>
      <c r="G27" s="3">
        <v>-29.192</v>
      </c>
      <c r="H27" s="3">
        <v>7.4429999999999996</v>
      </c>
      <c r="I27" s="3">
        <v>2.524</v>
      </c>
      <c r="J27" s="3">
        <v>73.731999999999999</v>
      </c>
      <c r="K27" s="3">
        <v>-104.547</v>
      </c>
      <c r="L27" s="3">
        <v>-26.696999999999999</v>
      </c>
      <c r="M27" s="3">
        <v>553.66800000000001</v>
      </c>
    </row>
    <row r="28" spans="3:13" x14ac:dyDescent="0.2">
      <c r="C28" s="3" t="s">
        <v>112</v>
      </c>
      <c r="D28" s="3" t="s">
        <v>3</v>
      </c>
      <c r="E28" s="3" t="s">
        <v>3</v>
      </c>
      <c r="F28" s="3" t="s">
        <v>3</v>
      </c>
      <c r="G28" s="3">
        <v>-0.10100000000000001</v>
      </c>
      <c r="H28" s="3">
        <v>19.170999999999999</v>
      </c>
      <c r="I28" s="3" t="s">
        <v>3</v>
      </c>
      <c r="J28" s="3" t="s">
        <v>3</v>
      </c>
      <c r="K28" s="3" t="s">
        <v>3</v>
      </c>
      <c r="L28" s="3" t="s">
        <v>3</v>
      </c>
      <c r="M28" s="3" t="s">
        <v>3</v>
      </c>
    </row>
    <row r="29" spans="3:13" x14ac:dyDescent="0.2">
      <c r="C29" s="3" t="s">
        <v>113</v>
      </c>
      <c r="D29" s="3">
        <v>-1.2</v>
      </c>
      <c r="E29" s="3">
        <v>0.125</v>
      </c>
      <c r="F29" s="3">
        <v>0.999</v>
      </c>
      <c r="G29" s="3">
        <v>0.82299999999999995</v>
      </c>
      <c r="H29" s="3">
        <v>-1.4370000000000001</v>
      </c>
      <c r="I29" s="3">
        <v>0</v>
      </c>
      <c r="J29" s="3">
        <v>-2.242</v>
      </c>
      <c r="K29" s="3">
        <v>13.374000000000001</v>
      </c>
      <c r="L29" s="3">
        <v>-84.228999999999999</v>
      </c>
      <c r="M29" s="3">
        <v>-119.568</v>
      </c>
    </row>
    <row r="30" spans="3:13" x14ac:dyDescent="0.2">
      <c r="C30" s="3" t="s">
        <v>114</v>
      </c>
      <c r="D30" s="3">
        <v>92.182000000000002</v>
      </c>
      <c r="E30" s="3">
        <v>-5.5880000000000001</v>
      </c>
      <c r="F30" s="3">
        <v>-1.085</v>
      </c>
      <c r="G30" s="3">
        <v>-28.47</v>
      </c>
      <c r="H30" s="3">
        <v>25.178000000000001</v>
      </c>
      <c r="I30" s="3">
        <v>2.524</v>
      </c>
      <c r="J30" s="3">
        <v>71.489999999999995</v>
      </c>
      <c r="K30" s="3">
        <v>-91.174000000000007</v>
      </c>
      <c r="L30" s="3">
        <v>-110.925</v>
      </c>
      <c r="M30" s="3">
        <v>434.1</v>
      </c>
    </row>
    <row r="32" spans="3:13" x14ac:dyDescent="0.2">
      <c r="C32" s="3" t="s">
        <v>115</v>
      </c>
      <c r="D32" s="3">
        <v>0.13100000000000001</v>
      </c>
      <c r="E32" s="3">
        <v>9.7000000000000003E-2</v>
      </c>
      <c r="F32" s="3">
        <v>3.1E-2</v>
      </c>
      <c r="G32" s="3">
        <v>5.3999999999999999E-2</v>
      </c>
      <c r="H32" s="3">
        <v>0.03</v>
      </c>
      <c r="I32" s="3" t="s">
        <v>3</v>
      </c>
      <c r="J32" s="3">
        <v>3.9E-2</v>
      </c>
      <c r="K32" s="3">
        <v>20.591999999999999</v>
      </c>
      <c r="L32" s="3">
        <v>37.005000000000003</v>
      </c>
      <c r="M32" s="3">
        <v>-40.612000000000002</v>
      </c>
    </row>
    <row r="33" spans="3:13" x14ac:dyDescent="0.2">
      <c r="C33" s="3" t="s">
        <v>116</v>
      </c>
      <c r="D33" s="3">
        <v>92.313000000000002</v>
      </c>
      <c r="E33" s="3">
        <v>-5.4909999999999997</v>
      </c>
      <c r="F33" s="3">
        <v>-1.054</v>
      </c>
      <c r="G33" s="3">
        <v>-28.416</v>
      </c>
      <c r="H33" s="3">
        <v>25.207000000000001</v>
      </c>
      <c r="I33" s="3">
        <v>2.524</v>
      </c>
      <c r="J33" s="3">
        <v>71.528999999999996</v>
      </c>
      <c r="K33" s="3">
        <v>-70.581999999999994</v>
      </c>
      <c r="L33" s="3">
        <v>-73.92</v>
      </c>
      <c r="M33" s="3">
        <v>393.488</v>
      </c>
    </row>
    <row r="35" spans="3:13" x14ac:dyDescent="0.2">
      <c r="C35" s="3" t="s">
        <v>117</v>
      </c>
      <c r="D35" s="3">
        <v>0</v>
      </c>
      <c r="E35" s="3">
        <v>0</v>
      </c>
      <c r="F35" s="3">
        <v>0</v>
      </c>
      <c r="G35" s="3">
        <v>0.10100000000000001</v>
      </c>
      <c r="H35" s="3">
        <v>-19.170999999999999</v>
      </c>
      <c r="I35" s="3">
        <v>0</v>
      </c>
      <c r="J35" s="3">
        <v>0</v>
      </c>
      <c r="K35" s="3">
        <v>0</v>
      </c>
      <c r="L35" s="3">
        <v>0</v>
      </c>
      <c r="M35" s="3">
        <v>0</v>
      </c>
    </row>
    <row r="36" spans="3:13" x14ac:dyDescent="0.2">
      <c r="C36" s="3" t="s">
        <v>118</v>
      </c>
      <c r="D36" s="3">
        <v>92.313000000000002</v>
      </c>
      <c r="E36" s="3">
        <v>-5.4909999999999997</v>
      </c>
      <c r="F36" s="3">
        <v>-1.054</v>
      </c>
      <c r="G36" s="3">
        <v>-28.315000000000001</v>
      </c>
      <c r="H36" s="3">
        <v>6.0359999999999996</v>
      </c>
      <c r="I36" s="3">
        <v>2.524</v>
      </c>
      <c r="J36" s="3">
        <v>71.528999999999996</v>
      </c>
      <c r="K36" s="3">
        <v>-70.581999999999994</v>
      </c>
      <c r="L36" s="3">
        <v>-73.92</v>
      </c>
      <c r="M36" s="3">
        <v>393.488</v>
      </c>
    </row>
    <row r="38" spans="3:13" x14ac:dyDescent="0.2">
      <c r="C38" s="3" t="s">
        <v>119</v>
      </c>
      <c r="D38" s="3">
        <v>0.82</v>
      </c>
      <c r="E38" s="3">
        <v>-4.2999999999999997E-2</v>
      </c>
      <c r="F38" s="3">
        <v>-7.6E-3</v>
      </c>
      <c r="G38" s="3">
        <v>-0.15</v>
      </c>
      <c r="H38" s="3">
        <v>2.9000000000000001E-2</v>
      </c>
      <c r="I38" s="3">
        <v>1.0999999999999999E-2</v>
      </c>
      <c r="J38" s="3">
        <v>0.27</v>
      </c>
      <c r="K38" s="3">
        <v>-0.27</v>
      </c>
      <c r="L38" s="3">
        <v>-0.22</v>
      </c>
      <c r="M38" s="3">
        <v>0.66</v>
      </c>
    </row>
    <row r="39" spans="3:13" x14ac:dyDescent="0.2">
      <c r="C39" s="3" t="s">
        <v>120</v>
      </c>
      <c r="D39" s="3">
        <v>0.82</v>
      </c>
      <c r="E39" s="3">
        <v>-4.2999999999999997E-2</v>
      </c>
      <c r="F39" s="3">
        <v>-7.6E-3</v>
      </c>
      <c r="G39" s="3">
        <v>-0.15</v>
      </c>
      <c r="H39" s="3">
        <v>2.8000000000000001E-2</v>
      </c>
      <c r="I39" s="3">
        <v>1.0999999999999999E-2</v>
      </c>
      <c r="J39" s="3">
        <v>0.27</v>
      </c>
      <c r="K39" s="3">
        <v>-0.27</v>
      </c>
      <c r="L39" s="3">
        <v>-0.22</v>
      </c>
      <c r="M39" s="3">
        <v>0.66</v>
      </c>
    </row>
    <row r="40" spans="3:13" x14ac:dyDescent="0.2">
      <c r="C40" s="3" t="s">
        <v>121</v>
      </c>
      <c r="D40" s="3">
        <v>112.221</v>
      </c>
      <c r="E40" s="3">
        <v>126.402</v>
      </c>
      <c r="F40" s="3">
        <v>139.06200000000001</v>
      </c>
      <c r="G40" s="3">
        <v>183.82</v>
      </c>
      <c r="H40" s="3">
        <v>211.52199999999999</v>
      </c>
      <c r="I40" s="3">
        <v>232.32300000000001</v>
      </c>
      <c r="J40" s="3">
        <v>261.35500000000002</v>
      </c>
      <c r="K40" s="3">
        <v>264.66500000000002</v>
      </c>
      <c r="L40" s="3">
        <v>330.85899999999998</v>
      </c>
      <c r="M40" s="3">
        <v>592.54600000000005</v>
      </c>
    </row>
    <row r="41" spans="3:13" x14ac:dyDescent="0.2">
      <c r="C41" s="3" t="s">
        <v>122</v>
      </c>
      <c r="D41" s="3">
        <v>112.33199999999999</v>
      </c>
      <c r="E41" s="3">
        <v>126.402</v>
      </c>
      <c r="F41" s="3">
        <v>139.06200000000001</v>
      </c>
      <c r="G41" s="3">
        <v>183.82</v>
      </c>
      <c r="H41" s="3">
        <v>213.328</v>
      </c>
      <c r="I41" s="3">
        <v>234.05199999999999</v>
      </c>
      <c r="J41" s="3">
        <v>262.74900000000002</v>
      </c>
      <c r="K41" s="3">
        <v>264.66500000000002</v>
      </c>
      <c r="L41" s="3">
        <v>330.85899999999998</v>
      </c>
      <c r="M41" s="3">
        <v>595.43799999999999</v>
      </c>
    </row>
    <row r="43" spans="3:13" x14ac:dyDescent="0.2">
      <c r="C43" s="3" t="s">
        <v>123</v>
      </c>
      <c r="D43" s="3">
        <v>-10.664</v>
      </c>
      <c r="E43" s="3">
        <v>-7.37</v>
      </c>
      <c r="F43" s="3">
        <v>-11.95</v>
      </c>
      <c r="G43" s="3">
        <v>-13.926</v>
      </c>
      <c r="H43" s="3">
        <v>-13.909000000000001</v>
      </c>
      <c r="I43" s="3">
        <v>-16.451000000000001</v>
      </c>
      <c r="J43" s="3">
        <v>16.367999999999999</v>
      </c>
      <c r="K43" s="3">
        <v>-27.152000000000001</v>
      </c>
      <c r="L43" s="3">
        <v>26.81</v>
      </c>
      <c r="M43" s="3">
        <v>636.178</v>
      </c>
    </row>
    <row r="44" spans="3:13" x14ac:dyDescent="0.2">
      <c r="C44" s="3" t="s">
        <v>124</v>
      </c>
      <c r="D44" s="3">
        <v>-10.734</v>
      </c>
      <c r="E44" s="3">
        <v>-8.7230000000000008</v>
      </c>
      <c r="F44" s="3">
        <v>-13.647</v>
      </c>
      <c r="G44" s="3">
        <v>-16.138999999999999</v>
      </c>
      <c r="H44" s="3">
        <v>-16.173999999999999</v>
      </c>
      <c r="I44" s="3">
        <v>-18.923999999999999</v>
      </c>
      <c r="J44" s="3">
        <v>5.6379999999999999</v>
      </c>
      <c r="K44" s="3">
        <v>-48.747999999999998</v>
      </c>
      <c r="L44" s="3">
        <v>5.9109999999999996</v>
      </c>
      <c r="M44" s="3">
        <v>563.02300000000002</v>
      </c>
    </row>
    <row r="46" spans="3:13" x14ac:dyDescent="0.2">
      <c r="C46" s="3" t="s">
        <v>125</v>
      </c>
      <c r="D46" s="3">
        <v>17.032</v>
      </c>
      <c r="E46" s="3">
        <v>23.303000000000001</v>
      </c>
      <c r="F46" s="3">
        <v>24.206</v>
      </c>
      <c r="G46" s="3">
        <v>20.152999999999999</v>
      </c>
      <c r="H46" s="3">
        <v>22.303000000000001</v>
      </c>
      <c r="I46" s="3">
        <v>22.847000000000001</v>
      </c>
      <c r="J46" s="3">
        <v>106.27800000000001</v>
      </c>
      <c r="K46" s="3">
        <v>104.64100000000001</v>
      </c>
      <c r="L46" s="3">
        <v>105.081</v>
      </c>
      <c r="M46" s="3">
        <v>990.971</v>
      </c>
    </row>
    <row r="47" spans="3:13" x14ac:dyDescent="0.2">
      <c r="C47" s="3" t="s">
        <v>126</v>
      </c>
      <c r="D47" s="3" t="s">
        <v>3</v>
      </c>
      <c r="E47" s="3" t="s">
        <v>3</v>
      </c>
      <c r="F47" s="3" t="s">
        <v>3</v>
      </c>
      <c r="G47" s="3" t="s">
        <v>3</v>
      </c>
      <c r="H47" s="3" t="s">
        <v>3</v>
      </c>
      <c r="I47" s="3" t="s">
        <v>3</v>
      </c>
      <c r="J47" s="3" t="s">
        <v>3</v>
      </c>
      <c r="K47" s="3" t="s">
        <v>3</v>
      </c>
      <c r="L47" s="3" t="s">
        <v>3</v>
      </c>
      <c r="M47" s="3" t="s">
        <v>3</v>
      </c>
    </row>
    <row r="48" spans="3:13" x14ac:dyDescent="0.2">
      <c r="C48" s="3" t="s">
        <v>127</v>
      </c>
      <c r="D48" s="3">
        <v>-10.734</v>
      </c>
      <c r="E48" s="3">
        <v>-8.7230000000000008</v>
      </c>
      <c r="F48" s="3">
        <v>-13.647</v>
      </c>
      <c r="G48" s="3">
        <v>-16.138999999999999</v>
      </c>
      <c r="H48" s="3">
        <v>-16.173999999999999</v>
      </c>
      <c r="I48" s="3">
        <v>-18.923999999999999</v>
      </c>
      <c r="J48" s="3">
        <v>5.6379999999999999</v>
      </c>
      <c r="K48" s="3">
        <v>-48.747999999999998</v>
      </c>
      <c r="L48" s="3">
        <v>5.9109999999999996</v>
      </c>
      <c r="M48" s="3">
        <v>563.02300000000002</v>
      </c>
    </row>
  </sheetData>
  <mergeCells count="2">
    <mergeCell ref="C2:E2"/>
    <mergeCell ref="C6:D6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88188F-7B4D-4750-9259-7F3715C88D4E}">
  <dimension ref="C2:S56"/>
  <sheetViews>
    <sheetView workbookViewId="0">
      <selection activeCell="D30" sqref="D30"/>
    </sheetView>
  </sheetViews>
  <sheetFormatPr defaultRowHeight="12.75" x14ac:dyDescent="0.2"/>
  <cols>
    <col min="1" max="2" width="2" customWidth="1"/>
    <col min="3" max="3" width="25" customWidth="1"/>
    <col min="4" max="14" width="15"/>
    <col min="15" max="16" width="2" customWidth="1"/>
    <col min="17" max="17" width="25" customWidth="1"/>
    <col min="18" max="19" width="15"/>
  </cols>
  <sheetData>
    <row r="2" spans="3:19" ht="26.25" x14ac:dyDescent="0.4">
      <c r="C2" s="4" t="s">
        <v>0</v>
      </c>
      <c r="D2" s="5"/>
      <c r="E2" s="5"/>
      <c r="Q2" s="4"/>
      <c r="R2" s="5"/>
      <c r="S2" s="5"/>
    </row>
    <row r="3" spans="3:19" x14ac:dyDescent="0.2">
      <c r="C3" s="1" t="s">
        <v>1</v>
      </c>
      <c r="Q3" s="1"/>
    </row>
    <row r="6" spans="3:19" ht="15" x14ac:dyDescent="0.25">
      <c r="C6" s="6" t="s">
        <v>128</v>
      </c>
      <c r="D6" s="7"/>
      <c r="E6" s="2"/>
      <c r="F6" s="2"/>
      <c r="G6" s="2"/>
      <c r="H6" s="2"/>
      <c r="I6" s="2"/>
      <c r="J6" s="2"/>
      <c r="K6" s="2"/>
      <c r="L6" s="2"/>
      <c r="Q6" s="6"/>
      <c r="R6" s="7"/>
      <c r="S6" s="2"/>
    </row>
    <row r="8" spans="3:19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Q8" s="3"/>
      <c r="R8" s="3"/>
      <c r="S8" s="3"/>
    </row>
    <row r="10" spans="3:19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Q10" s="3"/>
      <c r="R10" s="3"/>
      <c r="S10" s="3"/>
    </row>
    <row r="12" spans="3:19" x14ac:dyDescent="0.2">
      <c r="C12" s="3" t="s">
        <v>116</v>
      </c>
      <c r="D12" s="3">
        <v>92.313000000000002</v>
      </c>
      <c r="E12" s="3">
        <v>-5.4909999999999997</v>
      </c>
      <c r="F12" s="3">
        <v>-1.054</v>
      </c>
      <c r="G12" s="3">
        <v>-28.416</v>
      </c>
      <c r="H12" s="3">
        <v>25.207000000000001</v>
      </c>
      <c r="I12" s="3">
        <v>2.524</v>
      </c>
      <c r="J12" s="3">
        <v>71.528999999999996</v>
      </c>
      <c r="K12" s="3">
        <v>-70.581999999999994</v>
      </c>
      <c r="L12" s="3">
        <v>-73.92</v>
      </c>
      <c r="M12" s="3">
        <v>393.488</v>
      </c>
      <c r="Q12" s="3"/>
      <c r="R12" s="3"/>
      <c r="S12" s="3"/>
    </row>
    <row r="13" spans="3:19" x14ac:dyDescent="0.2">
      <c r="C13" s="3" t="s">
        <v>129</v>
      </c>
      <c r="D13" s="3">
        <v>6.9000000000000006E-2</v>
      </c>
      <c r="E13" s="3">
        <v>1.353</v>
      </c>
      <c r="F13" s="3">
        <v>1.696</v>
      </c>
      <c r="G13" s="3">
        <v>2.2130000000000001</v>
      </c>
      <c r="H13" s="3">
        <v>2.2650000000000001</v>
      </c>
      <c r="I13" s="3">
        <v>2.4729999999999999</v>
      </c>
      <c r="J13" s="3">
        <v>10.73</v>
      </c>
      <c r="K13" s="3">
        <v>23.523</v>
      </c>
      <c r="L13" s="3">
        <v>23.446999999999999</v>
      </c>
      <c r="M13" s="3">
        <v>81.227000000000004</v>
      </c>
      <c r="Q13" s="3"/>
      <c r="R13" s="3"/>
      <c r="S13" s="3"/>
    </row>
    <row r="14" spans="3:19" x14ac:dyDescent="0.2">
      <c r="C14" s="3" t="s">
        <v>130</v>
      </c>
      <c r="D14" s="3" t="s">
        <v>3</v>
      </c>
      <c r="E14" s="3" t="s">
        <v>3</v>
      </c>
      <c r="F14" s="3" t="s">
        <v>3</v>
      </c>
      <c r="G14" s="3" t="s">
        <v>3</v>
      </c>
      <c r="H14" s="3" t="s">
        <v>3</v>
      </c>
      <c r="I14" s="3" t="s">
        <v>3</v>
      </c>
      <c r="J14" s="3" t="s">
        <v>3</v>
      </c>
      <c r="K14" s="3">
        <v>0.24299999999999999</v>
      </c>
      <c r="L14" s="3">
        <v>0.26500000000000001</v>
      </c>
      <c r="M14" s="3">
        <v>0.35499999999999998</v>
      </c>
      <c r="Q14" s="3"/>
      <c r="R14" s="3"/>
      <c r="S14" s="3"/>
    </row>
    <row r="15" spans="3:19" x14ac:dyDescent="0.2">
      <c r="C15" s="3" t="s">
        <v>131</v>
      </c>
      <c r="D15" s="3">
        <v>0.504</v>
      </c>
      <c r="E15" s="3">
        <v>0.38500000000000001</v>
      </c>
      <c r="F15" s="3">
        <v>1.1220000000000001</v>
      </c>
      <c r="G15" s="3">
        <v>1.054</v>
      </c>
      <c r="H15" s="3">
        <v>0.91300000000000003</v>
      </c>
      <c r="I15" s="3">
        <v>1.7629999999999999</v>
      </c>
      <c r="J15" s="3">
        <v>1.417</v>
      </c>
      <c r="K15" s="3">
        <v>2.0049999999999999</v>
      </c>
      <c r="L15" s="3">
        <v>2.3580000000000001</v>
      </c>
      <c r="M15" s="3">
        <v>6.9859999999999998</v>
      </c>
      <c r="Q15" s="3"/>
      <c r="R15" s="3"/>
      <c r="S15" s="3"/>
    </row>
    <row r="16" spans="3:19" x14ac:dyDescent="0.2">
      <c r="C16" s="3" t="s">
        <v>132</v>
      </c>
      <c r="D16" s="3">
        <v>-0.20599999999999999</v>
      </c>
      <c r="E16" s="3">
        <v>-3.395</v>
      </c>
      <c r="F16" s="3">
        <v>-4.0739999999999998</v>
      </c>
      <c r="G16" s="3">
        <v>2.7709999999999999</v>
      </c>
      <c r="H16" s="3">
        <v>-2.8679999999999999</v>
      </c>
      <c r="I16" s="3">
        <v>-4.3899999999999997</v>
      </c>
      <c r="J16" s="3">
        <v>2.31</v>
      </c>
      <c r="K16" s="3">
        <v>1.1910000000000001</v>
      </c>
      <c r="L16" s="3">
        <v>-8.8469999999999995</v>
      </c>
      <c r="M16" s="3">
        <v>-59.542000000000002</v>
      </c>
      <c r="Q16" s="3"/>
      <c r="R16" s="3"/>
      <c r="S16" s="3"/>
    </row>
    <row r="17" spans="3:19" x14ac:dyDescent="0.2">
      <c r="C17" s="3" t="s">
        <v>133</v>
      </c>
      <c r="D17" s="3">
        <v>-0.53300000000000003</v>
      </c>
      <c r="E17" s="3">
        <v>-0.52800000000000002</v>
      </c>
      <c r="F17" s="3">
        <v>-4.9189999999999996</v>
      </c>
      <c r="G17" s="3">
        <v>-2.347</v>
      </c>
      <c r="H17" s="3">
        <v>-2.6219999999999999</v>
      </c>
      <c r="I17" s="3">
        <v>-0.442</v>
      </c>
      <c r="J17" s="3">
        <v>-0.97799999999999998</v>
      </c>
      <c r="K17" s="3">
        <v>10.605</v>
      </c>
      <c r="L17" s="3">
        <v>-30.286999999999999</v>
      </c>
      <c r="M17" s="3">
        <v>10.253</v>
      </c>
      <c r="Q17" s="3"/>
      <c r="R17" s="3"/>
      <c r="S17" s="3"/>
    </row>
    <row r="18" spans="3:19" x14ac:dyDescent="0.2">
      <c r="C18" s="3" t="s">
        <v>134</v>
      </c>
      <c r="D18" s="3">
        <v>3.8439999999999999</v>
      </c>
      <c r="E18" s="3">
        <v>0.157</v>
      </c>
      <c r="F18" s="3">
        <v>0.58299999999999996</v>
      </c>
      <c r="G18" s="3">
        <v>2.1000000000000001E-2</v>
      </c>
      <c r="H18" s="3">
        <v>-4.0000000000000001E-3</v>
      </c>
      <c r="I18" s="3">
        <v>8.6999999999999994E-2</v>
      </c>
      <c r="J18" s="3">
        <v>-4.3040000000000003</v>
      </c>
      <c r="K18" s="3">
        <v>8.7349999999999994</v>
      </c>
      <c r="L18" s="3">
        <v>1.2549999999999999</v>
      </c>
      <c r="M18" s="3">
        <v>8.3490000000000002</v>
      </c>
      <c r="Q18" s="3"/>
      <c r="R18" s="3"/>
      <c r="S18" s="3"/>
    </row>
    <row r="19" spans="3:19" x14ac:dyDescent="0.2">
      <c r="C19" t="s">
        <v>135</v>
      </c>
      <c r="D19">
        <v>-97.128</v>
      </c>
      <c r="E19">
        <v>7.625</v>
      </c>
      <c r="F19">
        <v>-3.0760000000000001</v>
      </c>
      <c r="G19">
        <v>17.068999999999999</v>
      </c>
      <c r="H19">
        <v>-31.207000000000001</v>
      </c>
      <c r="I19">
        <v>-20.385999999999999</v>
      </c>
      <c r="J19">
        <v>-69.587999999999994</v>
      </c>
      <c r="K19">
        <v>10.119</v>
      </c>
      <c r="L19">
        <v>62.905000000000001</v>
      </c>
      <c r="M19">
        <v>127.358</v>
      </c>
    </row>
    <row r="20" spans="3:19" x14ac:dyDescent="0.2">
      <c r="C20" s="3" t="s">
        <v>136</v>
      </c>
      <c r="D20" s="3">
        <v>-1.135</v>
      </c>
      <c r="E20" s="3">
        <v>0.106</v>
      </c>
      <c r="F20" s="3">
        <v>-9.7210000000000001</v>
      </c>
      <c r="G20" s="3">
        <v>-7.6349999999999998</v>
      </c>
      <c r="H20" s="3">
        <v>-8.3160000000000007</v>
      </c>
      <c r="I20" s="3">
        <v>-18.370999999999999</v>
      </c>
      <c r="J20" s="3">
        <v>11.116</v>
      </c>
      <c r="K20" s="3">
        <v>-14.161</v>
      </c>
      <c r="L20" s="3">
        <v>-22.824000000000002</v>
      </c>
      <c r="M20" s="3">
        <v>568.476</v>
      </c>
      <c r="Q20" s="3"/>
      <c r="R20" s="3"/>
      <c r="S20" s="3"/>
    </row>
    <row r="21" spans="3:19" x14ac:dyDescent="0.2">
      <c r="C21" s="3"/>
      <c r="D21" s="3"/>
      <c r="E21" s="3"/>
      <c r="F21" s="3"/>
      <c r="G21" s="3"/>
      <c r="H21" s="3"/>
      <c r="I21" s="3"/>
      <c r="J21" s="3"/>
      <c r="K21" s="3"/>
      <c r="L21" s="3"/>
      <c r="M21" s="3"/>
      <c r="Q21" s="3"/>
      <c r="R21" s="3"/>
      <c r="S21" s="3"/>
    </row>
    <row r="22" spans="3:19" x14ac:dyDescent="0.2">
      <c r="C22" s="3" t="s">
        <v>137</v>
      </c>
      <c r="D22" s="3">
        <v>-9.4429999999999996</v>
      </c>
      <c r="E22" s="3">
        <v>-7.173</v>
      </c>
      <c r="F22" s="3">
        <v>-3.036</v>
      </c>
      <c r="G22" s="3">
        <v>-4.9219999999999997</v>
      </c>
      <c r="H22" s="3">
        <v>-5.0380000000000003</v>
      </c>
      <c r="I22" s="3">
        <v>-10.659000000000001</v>
      </c>
      <c r="J22" s="3">
        <v>-54.436</v>
      </c>
      <c r="K22" s="3">
        <v>-185.90299999999999</v>
      </c>
      <c r="L22" s="3">
        <v>-121.01600000000001</v>
      </c>
      <c r="M22" s="3">
        <v>-336.51799999999997</v>
      </c>
      <c r="Q22" s="3"/>
      <c r="R22" s="3"/>
      <c r="S22" s="3"/>
    </row>
    <row r="23" spans="3:19" x14ac:dyDescent="0.2">
      <c r="C23" s="3" t="s">
        <v>138</v>
      </c>
      <c r="D23" s="3">
        <v>-4.2670000000000003</v>
      </c>
      <c r="E23" s="3">
        <v>-1.127</v>
      </c>
      <c r="F23" s="3" t="s">
        <v>3</v>
      </c>
      <c r="G23" s="3">
        <v>-2.1949999999999998</v>
      </c>
      <c r="H23" s="3" t="s">
        <v>3</v>
      </c>
      <c r="I23" s="3" t="s">
        <v>3</v>
      </c>
      <c r="J23" s="3">
        <v>39.116</v>
      </c>
      <c r="K23" s="3" t="s">
        <v>3</v>
      </c>
      <c r="L23" s="3" t="s">
        <v>3</v>
      </c>
      <c r="M23" s="3">
        <v>269.71699999999998</v>
      </c>
      <c r="Q23" s="3"/>
      <c r="R23" s="3"/>
      <c r="S23" s="3"/>
    </row>
    <row r="24" spans="3:19" x14ac:dyDescent="0.2">
      <c r="C24" s="3" t="s">
        <v>139</v>
      </c>
      <c r="D24" s="3">
        <v>-3.7719999999999998</v>
      </c>
      <c r="E24" s="3">
        <v>-0.32600000000000001</v>
      </c>
      <c r="F24" s="3">
        <v>-0.95199999999999996</v>
      </c>
      <c r="G24" s="3">
        <v>-5.3049999999999997</v>
      </c>
      <c r="H24" s="3">
        <v>3.5830000000000002</v>
      </c>
      <c r="I24" s="3">
        <v>-6.4980000000000002</v>
      </c>
      <c r="J24" s="3">
        <v>-12.579000000000001</v>
      </c>
      <c r="K24" s="3">
        <v>-0.35799999999999998</v>
      </c>
      <c r="L24" s="3">
        <v>7.4089999999999998</v>
      </c>
      <c r="M24" s="3">
        <v>19.093</v>
      </c>
      <c r="Q24" s="3"/>
      <c r="R24" s="3"/>
      <c r="S24" s="3"/>
    </row>
    <row r="25" spans="3:19" x14ac:dyDescent="0.2">
      <c r="C25" s="3" t="s">
        <v>140</v>
      </c>
      <c r="D25" s="3">
        <v>-17.481000000000002</v>
      </c>
      <c r="E25" s="3">
        <v>-8.6259999999999994</v>
      </c>
      <c r="F25" s="3">
        <v>-3.988</v>
      </c>
      <c r="G25" s="3">
        <v>-12.422000000000001</v>
      </c>
      <c r="H25" s="3">
        <v>-1.4550000000000001</v>
      </c>
      <c r="I25" s="3">
        <v>-17.157</v>
      </c>
      <c r="J25" s="3">
        <v>-27.9</v>
      </c>
      <c r="K25" s="3">
        <v>-186.261</v>
      </c>
      <c r="L25" s="3">
        <v>-113.607</v>
      </c>
      <c r="M25" s="3">
        <v>-47.707999999999998</v>
      </c>
      <c r="Q25" s="3"/>
      <c r="R25" s="3"/>
      <c r="S25" s="3"/>
    </row>
    <row r="26" spans="3:19" x14ac:dyDescent="0.2">
      <c r="C26" s="3"/>
      <c r="D26" s="3"/>
      <c r="E26" s="3"/>
      <c r="F26" s="3"/>
      <c r="G26" s="3"/>
      <c r="H26" s="3"/>
      <c r="I26" s="3"/>
      <c r="J26" s="3"/>
      <c r="K26" s="3"/>
      <c r="L26" s="3"/>
      <c r="M26" s="3"/>
      <c r="Q26" s="3"/>
      <c r="R26" s="3"/>
      <c r="S26" s="3"/>
    </row>
    <row r="27" spans="3:19" x14ac:dyDescent="0.2">
      <c r="C27" s="3" t="s">
        <v>141</v>
      </c>
      <c r="D27" s="3" t="s">
        <v>3</v>
      </c>
      <c r="E27" s="3" t="s">
        <v>3</v>
      </c>
      <c r="F27" s="3" t="s">
        <v>3</v>
      </c>
      <c r="G27" s="3" t="s">
        <v>3</v>
      </c>
      <c r="H27" s="3" t="s">
        <v>3</v>
      </c>
      <c r="I27" s="3" t="s">
        <v>3</v>
      </c>
      <c r="J27" s="3" t="s">
        <v>3</v>
      </c>
      <c r="K27" s="3" t="s">
        <v>3</v>
      </c>
      <c r="L27" s="3" t="s">
        <v>3</v>
      </c>
      <c r="M27" s="3" t="s">
        <v>3</v>
      </c>
      <c r="Q27" s="3"/>
      <c r="R27" s="3"/>
      <c r="S27" s="3"/>
    </row>
    <row r="28" spans="3:19" x14ac:dyDescent="0.2">
      <c r="C28" t="s">
        <v>142</v>
      </c>
      <c r="D28" t="s">
        <v>3</v>
      </c>
      <c r="E28" t="s">
        <v>3</v>
      </c>
      <c r="F28" t="s">
        <v>3</v>
      </c>
      <c r="G28" t="s">
        <v>3</v>
      </c>
      <c r="H28" t="s">
        <v>3</v>
      </c>
      <c r="I28" t="s">
        <v>3</v>
      </c>
      <c r="J28" t="s">
        <v>3</v>
      </c>
      <c r="K28" t="s">
        <v>3</v>
      </c>
      <c r="L28" t="s">
        <v>3</v>
      </c>
      <c r="M28" t="s">
        <v>3</v>
      </c>
    </row>
    <row r="29" spans="3:19" x14ac:dyDescent="0.2">
      <c r="C29" s="3" t="s">
        <v>143</v>
      </c>
      <c r="D29" s="3">
        <v>3.5289999999999999</v>
      </c>
      <c r="E29" s="3" t="s">
        <v>3</v>
      </c>
      <c r="F29" s="3" t="s">
        <v>3</v>
      </c>
      <c r="G29" s="3">
        <v>2.2360000000000002</v>
      </c>
      <c r="H29" s="3">
        <v>0.59699999999999998</v>
      </c>
      <c r="I29" s="3">
        <v>0.98599999999999999</v>
      </c>
      <c r="J29" s="3">
        <v>12.114000000000001</v>
      </c>
      <c r="K29" s="3">
        <v>132.46899999999999</v>
      </c>
      <c r="L29" s="3">
        <v>141.29599999999999</v>
      </c>
      <c r="M29" s="3">
        <v>57.67</v>
      </c>
      <c r="Q29" s="3"/>
      <c r="R29" s="3"/>
      <c r="S29" s="3"/>
    </row>
    <row r="30" spans="3:19" x14ac:dyDescent="0.2">
      <c r="C30" s="3" t="s">
        <v>144</v>
      </c>
      <c r="D30" s="39">
        <f>E30</f>
        <v>-0.46700000000000003</v>
      </c>
      <c r="E30" s="3">
        <v>-0.46700000000000003</v>
      </c>
      <c r="F30" s="3">
        <v>-0.89400000000000002</v>
      </c>
      <c r="G30" s="39">
        <f>(F30+H30)/2</f>
        <v>-1.1830000000000001</v>
      </c>
      <c r="H30" s="3">
        <v>-1.472</v>
      </c>
      <c r="I30" s="3">
        <v>-1.2709999999999999</v>
      </c>
      <c r="J30" s="3">
        <v>-15.977</v>
      </c>
      <c r="K30" s="3">
        <v>-79.605999999999995</v>
      </c>
      <c r="L30" s="3">
        <v>-42.607999999999997</v>
      </c>
      <c r="M30" s="3">
        <v>-55.463999999999999</v>
      </c>
      <c r="Q30" s="3"/>
      <c r="R30" s="3"/>
      <c r="S30" s="3"/>
    </row>
    <row r="31" spans="3:19" x14ac:dyDescent="0.2">
      <c r="C31" s="3" t="s">
        <v>145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  <c r="Q31" s="3"/>
      <c r="R31" s="3"/>
      <c r="S31" s="3"/>
    </row>
    <row r="32" spans="3:19" x14ac:dyDescent="0.2">
      <c r="C32" s="3" t="s">
        <v>146</v>
      </c>
      <c r="D32" s="3">
        <v>9.5709999999999997</v>
      </c>
      <c r="E32" s="3">
        <v>26.434000000000001</v>
      </c>
      <c r="F32" s="3">
        <v>-5.2729999999999997</v>
      </c>
      <c r="G32" s="3">
        <v>57.942999999999998</v>
      </c>
      <c r="H32" s="3">
        <v>32.097000000000001</v>
      </c>
      <c r="I32" s="3">
        <v>384.45299999999997</v>
      </c>
      <c r="J32" s="3">
        <v>-27.042000000000002</v>
      </c>
      <c r="K32" s="3">
        <v>0.185</v>
      </c>
      <c r="L32" s="3">
        <v>147.965</v>
      </c>
      <c r="M32" s="3">
        <v>1.619</v>
      </c>
      <c r="Q32" s="3"/>
      <c r="R32" s="3"/>
      <c r="S32" s="3"/>
    </row>
    <row r="33" spans="3:19" x14ac:dyDescent="0.2">
      <c r="C33" s="3" t="s">
        <v>147</v>
      </c>
      <c r="D33" s="3">
        <v>13.1</v>
      </c>
      <c r="E33" s="3">
        <v>25.968</v>
      </c>
      <c r="F33" s="3">
        <v>-6.1669999999999998</v>
      </c>
      <c r="G33" s="3">
        <v>60.179000000000002</v>
      </c>
      <c r="H33" s="3">
        <v>31.222000000000001</v>
      </c>
      <c r="I33" s="3">
        <v>384.16800000000001</v>
      </c>
      <c r="J33" s="3">
        <v>-30.904</v>
      </c>
      <c r="K33" s="3">
        <v>53.046999999999997</v>
      </c>
      <c r="L33" s="3">
        <v>246.65299999999999</v>
      </c>
      <c r="M33" s="3">
        <v>3.8260000000000001</v>
      </c>
      <c r="Q33" s="3"/>
      <c r="R33" s="3"/>
      <c r="S33" s="3"/>
    </row>
    <row r="34" spans="3:1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3"/>
      <c r="R34" s="3"/>
      <c r="S34" s="3"/>
    </row>
    <row r="35" spans="3:19" x14ac:dyDescent="0.2">
      <c r="C35" s="3" t="s">
        <v>148</v>
      </c>
      <c r="D35" s="3">
        <v>17.207000000000001</v>
      </c>
      <c r="E35" s="3">
        <v>10.234999999999999</v>
      </c>
      <c r="F35" s="3">
        <v>25.890999999999998</v>
      </c>
      <c r="G35" s="3">
        <v>7.1059999999999999</v>
      </c>
      <c r="H35" s="3">
        <v>45.503999999999998</v>
      </c>
      <c r="I35" s="3">
        <v>66.947000000000003</v>
      </c>
      <c r="J35" s="3">
        <v>416.31799999999998</v>
      </c>
      <c r="K35" s="3">
        <v>366.44299999999998</v>
      </c>
      <c r="L35" s="3">
        <v>233.28100000000001</v>
      </c>
      <c r="M35" s="3">
        <v>320.25099999999998</v>
      </c>
      <c r="Q35" s="3"/>
      <c r="R35" s="3"/>
      <c r="S35" s="3"/>
    </row>
    <row r="36" spans="3:19" x14ac:dyDescent="0.2">
      <c r="C36" t="s">
        <v>149</v>
      </c>
      <c r="D36">
        <v>-0.14799999999999999</v>
      </c>
      <c r="E36">
        <v>-2.2280000000000002</v>
      </c>
      <c r="F36">
        <v>-3.2519999999999998</v>
      </c>
      <c r="G36">
        <v>-2.0099999999999998</v>
      </c>
      <c r="H36">
        <v>3.5000000000000003E-2</v>
      </c>
      <c r="I36">
        <v>-0.192</v>
      </c>
      <c r="J36">
        <v>-0.61699999999999999</v>
      </c>
      <c r="K36">
        <v>0.80800000000000005</v>
      </c>
      <c r="L36">
        <v>-3.0049999999999999</v>
      </c>
      <c r="M36">
        <v>-2.9630000000000001</v>
      </c>
    </row>
    <row r="37" spans="3:19" x14ac:dyDescent="0.2">
      <c r="C37" s="3" t="s">
        <v>150</v>
      </c>
      <c r="D37" s="3">
        <v>-6.8230000000000004</v>
      </c>
      <c r="E37" s="3">
        <v>17.884</v>
      </c>
      <c r="F37" s="3">
        <v>-15.532999999999999</v>
      </c>
      <c r="G37" s="3">
        <v>40.408000000000001</v>
      </c>
      <c r="H37" s="3">
        <v>21.408000000000001</v>
      </c>
      <c r="I37" s="3">
        <v>349.56299999999999</v>
      </c>
      <c r="J37" s="3">
        <v>-49.258000000000003</v>
      </c>
      <c r="K37" s="3">
        <v>-133.97</v>
      </c>
      <c r="L37" s="3">
        <v>89.974999999999994</v>
      </c>
      <c r="M37" s="3">
        <v>536.87199999999996</v>
      </c>
      <c r="Q37" s="3"/>
      <c r="R37" s="3"/>
      <c r="S37" s="3"/>
    </row>
    <row r="38" spans="3:19" x14ac:dyDescent="0.2">
      <c r="C38" s="3" t="s">
        <v>151</v>
      </c>
      <c r="D38" s="3">
        <v>10.234999999999999</v>
      </c>
      <c r="E38" s="3">
        <v>25.890999999999998</v>
      </c>
      <c r="F38" s="3">
        <v>7.1059999999999999</v>
      </c>
      <c r="G38" s="3">
        <v>45.503999999999998</v>
      </c>
      <c r="H38" s="3">
        <v>66.947000000000003</v>
      </c>
      <c r="I38" s="3">
        <v>416.31799999999998</v>
      </c>
      <c r="J38" s="3">
        <v>366.44299999999998</v>
      </c>
      <c r="K38" s="3">
        <v>233.28100000000001</v>
      </c>
      <c r="L38" s="3">
        <v>320.25099999999998</v>
      </c>
      <c r="M38" s="3">
        <v>854.15899999999999</v>
      </c>
      <c r="Q38" s="3"/>
      <c r="R38" s="3"/>
      <c r="S38" s="3"/>
    </row>
    <row r="39" spans="3:1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Q39" s="3"/>
      <c r="R39" s="3"/>
      <c r="S39" s="3"/>
    </row>
    <row r="40" spans="3:19" x14ac:dyDescent="0.2">
      <c r="C40" s="3" t="s">
        <v>152</v>
      </c>
      <c r="D40" s="3">
        <v>-10.577999999999999</v>
      </c>
      <c r="E40" s="3">
        <v>-7.0670000000000002</v>
      </c>
      <c r="F40" s="3">
        <v>-12.757</v>
      </c>
      <c r="G40" s="3">
        <v>-12.557</v>
      </c>
      <c r="H40" s="3">
        <v>-13.353999999999999</v>
      </c>
      <c r="I40" s="3">
        <v>-29.03</v>
      </c>
      <c r="J40" s="3">
        <v>-43.32</v>
      </c>
      <c r="K40" s="3">
        <v>-200.06399999999999</v>
      </c>
      <c r="L40" s="3">
        <v>-143.84</v>
      </c>
      <c r="M40" s="3">
        <v>231.958</v>
      </c>
      <c r="Q40" s="3"/>
      <c r="R40" s="3"/>
      <c r="S40" s="3"/>
    </row>
    <row r="41" spans="3:19" x14ac:dyDescent="0.2">
      <c r="C41" t="s">
        <v>153</v>
      </c>
      <c r="D41">
        <v>0.02</v>
      </c>
      <c r="E41">
        <v>1.036</v>
      </c>
      <c r="F41">
        <v>1.698</v>
      </c>
      <c r="G41">
        <v>2.8769999999999998</v>
      </c>
      <c r="H41">
        <v>0.98799999999999999</v>
      </c>
      <c r="I41">
        <v>0.90700000000000003</v>
      </c>
      <c r="J41">
        <v>7.4359999999999999</v>
      </c>
      <c r="K41">
        <v>17.346</v>
      </c>
      <c r="L41">
        <v>15.416</v>
      </c>
      <c r="M41">
        <v>13.573</v>
      </c>
    </row>
    <row r="42" spans="3:1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Q42" s="3"/>
      <c r="R42" s="3"/>
      <c r="S42" s="3"/>
    </row>
    <row r="43" spans="3:1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Q43" s="3"/>
      <c r="R43" s="3"/>
      <c r="S43" s="3"/>
    </row>
    <row r="44" spans="3:1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Q44" s="3"/>
      <c r="R44" s="3"/>
      <c r="S44" s="3"/>
    </row>
    <row r="45" spans="3:1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Q45" s="3"/>
      <c r="R45" s="3"/>
      <c r="S45" s="3"/>
    </row>
    <row r="46" spans="3:1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Q46" s="3"/>
      <c r="R46" s="3"/>
      <c r="S46" s="3"/>
    </row>
    <row r="47" spans="3:1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Q47" s="3"/>
      <c r="R47" s="3"/>
      <c r="S47" s="3"/>
    </row>
    <row r="48" spans="3:1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Q48" s="3"/>
      <c r="R48" s="3"/>
      <c r="S48" s="3"/>
    </row>
    <row r="49" spans="3:1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Q49" s="3"/>
      <c r="R49" s="3"/>
      <c r="S49" s="3"/>
    </row>
    <row r="50" spans="3:1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Q50" s="3"/>
      <c r="R50" s="3"/>
      <c r="S50" s="3"/>
    </row>
    <row r="51" spans="3:1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Q51" s="3"/>
      <c r="R51" s="3"/>
      <c r="S51" s="3"/>
    </row>
    <row r="53" spans="3:1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Q53" s="3"/>
      <c r="R53" s="3"/>
      <c r="S53" s="3"/>
    </row>
    <row r="55" spans="3:1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Q55" s="3"/>
      <c r="R55" s="3"/>
      <c r="S55" s="3"/>
    </row>
    <row r="56" spans="3:1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Q56" s="3"/>
      <c r="R56" s="3"/>
      <c r="S56" s="3"/>
    </row>
  </sheetData>
  <mergeCells count="4">
    <mergeCell ref="C2:E2"/>
    <mergeCell ref="C6:D6"/>
    <mergeCell ref="Q2:S2"/>
    <mergeCell ref="Q6:R6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4964746-DA31-42A4-805A-AEC526FFE35E}">
  <dimension ref="C2:S56"/>
  <sheetViews>
    <sheetView workbookViewId="0">
      <selection sqref="A1:S1048576"/>
    </sheetView>
  </sheetViews>
  <sheetFormatPr defaultRowHeight="12.75" x14ac:dyDescent="0.2"/>
  <cols>
    <col min="1" max="2" width="2" customWidth="1"/>
    <col min="3" max="3" width="25" customWidth="1"/>
    <col min="15" max="16" width="2" customWidth="1"/>
    <col min="17" max="17" width="25" customWidth="1"/>
  </cols>
  <sheetData>
    <row r="2" spans="3:19" ht="26.25" x14ac:dyDescent="0.4">
      <c r="C2" s="4" t="s">
        <v>0</v>
      </c>
      <c r="D2" s="5"/>
      <c r="E2" s="5"/>
      <c r="Q2" s="4"/>
      <c r="R2" s="5"/>
      <c r="S2" s="5"/>
    </row>
    <row r="3" spans="3:19" x14ac:dyDescent="0.2">
      <c r="C3" s="1" t="s">
        <v>1</v>
      </c>
      <c r="Q3" s="1"/>
    </row>
    <row r="6" spans="3:19" ht="15" x14ac:dyDescent="0.25">
      <c r="C6" s="6" t="s">
        <v>154</v>
      </c>
      <c r="D6" s="7"/>
      <c r="E6" s="2"/>
      <c r="F6" s="2"/>
      <c r="G6" s="2"/>
      <c r="H6" s="2"/>
      <c r="I6" s="2"/>
      <c r="J6" s="2"/>
      <c r="K6" s="2"/>
      <c r="L6" s="2"/>
      <c r="Q6" s="6"/>
      <c r="R6" s="7"/>
      <c r="S6" s="2"/>
    </row>
    <row r="8" spans="3:19" x14ac:dyDescent="0.2">
      <c r="C8" s="3" t="s">
        <v>3</v>
      </c>
      <c r="D8" s="3" t="s">
        <v>4</v>
      </c>
      <c r="E8" s="3" t="s">
        <v>5</v>
      </c>
      <c r="F8" s="3" t="s">
        <v>6</v>
      </c>
      <c r="G8" s="3" t="s">
        <v>7</v>
      </c>
      <c r="H8" s="3" t="s">
        <v>8</v>
      </c>
      <c r="I8" s="3" t="s">
        <v>9</v>
      </c>
      <c r="J8" s="3" t="s">
        <v>10</v>
      </c>
      <c r="K8" s="3" t="s">
        <v>11</v>
      </c>
      <c r="L8" s="3" t="s">
        <v>12</v>
      </c>
      <c r="M8" s="3" t="s">
        <v>13</v>
      </c>
      <c r="Q8" s="3"/>
      <c r="R8" s="3"/>
      <c r="S8" s="3"/>
    </row>
    <row r="10" spans="3:19" x14ac:dyDescent="0.2">
      <c r="C10" s="3" t="s">
        <v>14</v>
      </c>
      <c r="D10" s="3" t="s">
        <v>15</v>
      </c>
      <c r="E10" s="3" t="s">
        <v>16</v>
      </c>
      <c r="F10" s="3" t="s">
        <v>17</v>
      </c>
      <c r="G10" s="3" t="s">
        <v>18</v>
      </c>
      <c r="H10" s="3" t="s">
        <v>19</v>
      </c>
      <c r="I10" s="3" t="s">
        <v>20</v>
      </c>
      <c r="J10" s="3" t="s">
        <v>21</v>
      </c>
      <c r="K10" s="3" t="s">
        <v>22</v>
      </c>
      <c r="L10" s="3" t="s">
        <v>23</v>
      </c>
      <c r="M10" s="3" t="s">
        <v>24</v>
      </c>
      <c r="Q10" s="3"/>
      <c r="R10" s="3"/>
      <c r="S10" s="3"/>
    </row>
    <row r="12" spans="3:19" x14ac:dyDescent="0.2">
      <c r="C12" s="3" t="s">
        <v>155</v>
      </c>
      <c r="D12" s="3">
        <v>1.36</v>
      </c>
      <c r="E12" s="3">
        <v>2.2599999999999998</v>
      </c>
      <c r="F12" s="3">
        <v>2.0299999999999998</v>
      </c>
      <c r="G12" s="3">
        <v>4.62</v>
      </c>
      <c r="H12" s="3">
        <v>3.49</v>
      </c>
      <c r="I12" s="3">
        <v>5.04</v>
      </c>
      <c r="J12" s="3">
        <v>2.59</v>
      </c>
      <c r="K12" s="3">
        <v>2.1</v>
      </c>
      <c r="L12" s="3">
        <v>6.03</v>
      </c>
      <c r="M12" s="3">
        <v>9.24</v>
      </c>
      <c r="Q12" s="3"/>
      <c r="R12" s="3"/>
      <c r="S12" s="3"/>
    </row>
    <row r="13" spans="3:19" x14ac:dyDescent="0.2">
      <c r="C13" s="3" t="s">
        <v>156</v>
      </c>
      <c r="D13" s="3">
        <v>157.899</v>
      </c>
      <c r="E13" s="3">
        <v>300.16800000000001</v>
      </c>
      <c r="F13" s="3">
        <v>305.81799999999998</v>
      </c>
      <c r="G13" s="3">
        <v>968.01900000000001</v>
      </c>
      <c r="H13" s="3">
        <v>728.05799999999999</v>
      </c>
      <c r="I13" s="3" t="s">
        <v>157</v>
      </c>
      <c r="J13" s="3">
        <v>678.495</v>
      </c>
      <c r="K13" s="3">
        <v>599.69899999999996</v>
      </c>
      <c r="L13" s="3" t="s">
        <v>158</v>
      </c>
      <c r="M13" s="3" t="s">
        <v>159</v>
      </c>
      <c r="Q13" s="3"/>
      <c r="R13" s="3"/>
      <c r="S13" s="3"/>
    </row>
    <row r="14" spans="3:19" x14ac:dyDescent="0.2">
      <c r="C14" s="3"/>
      <c r="D14" s="3"/>
      <c r="E14" s="3"/>
      <c r="F14" s="3"/>
      <c r="G14" s="3"/>
      <c r="H14" s="3"/>
      <c r="I14" s="3"/>
      <c r="J14" s="3"/>
      <c r="K14" s="3"/>
      <c r="L14" s="3"/>
      <c r="M14" s="3"/>
      <c r="Q14" s="3"/>
      <c r="R14" s="3"/>
      <c r="S14" s="3"/>
    </row>
    <row r="15" spans="3:19" x14ac:dyDescent="0.2">
      <c r="C15" s="3" t="s">
        <v>160</v>
      </c>
      <c r="D15" s="3">
        <v>120.372</v>
      </c>
      <c r="E15" s="3">
        <v>271.03500000000003</v>
      </c>
      <c r="F15" s="3">
        <v>306.90899999999999</v>
      </c>
      <c r="G15" s="3">
        <v>968.62599999999998</v>
      </c>
      <c r="H15" s="3">
        <v>640.01599999999996</v>
      </c>
      <c r="I15" s="3" t="s">
        <v>161</v>
      </c>
      <c r="J15" s="3">
        <v>308.24900000000002</v>
      </c>
      <c r="K15" s="3">
        <v>754.64599999999996</v>
      </c>
      <c r="L15" s="3" t="s">
        <v>162</v>
      </c>
      <c r="M15" s="3" t="s">
        <v>163</v>
      </c>
      <c r="Q15" s="3"/>
      <c r="R15" s="3"/>
      <c r="S15" s="3"/>
    </row>
    <row r="16" spans="3:19" x14ac:dyDescent="0.2">
      <c r="C16" s="3" t="s">
        <v>164</v>
      </c>
      <c r="D16" s="3">
        <v>120.372</v>
      </c>
      <c r="E16" s="3">
        <v>271.03500000000003</v>
      </c>
      <c r="F16" s="3">
        <v>306.90899999999999</v>
      </c>
      <c r="G16" s="3">
        <v>968.62599999999998</v>
      </c>
      <c r="H16" s="3">
        <v>640.01599999999996</v>
      </c>
      <c r="I16" s="3" t="s">
        <v>161</v>
      </c>
      <c r="J16" s="3">
        <v>308.24900000000002</v>
      </c>
      <c r="K16" s="3">
        <v>754.64599999999996</v>
      </c>
      <c r="L16" s="3" t="s">
        <v>162</v>
      </c>
      <c r="M16" s="3" t="s">
        <v>163</v>
      </c>
      <c r="Q16" s="3"/>
      <c r="R16" s="3"/>
      <c r="S16" s="3"/>
    </row>
    <row r="17" spans="3:19" x14ac:dyDescent="0.2">
      <c r="C17" s="3" t="s">
        <v>165</v>
      </c>
      <c r="D17" s="3" t="s">
        <v>166</v>
      </c>
      <c r="E17" s="3" t="s">
        <v>167</v>
      </c>
      <c r="F17" s="3" t="s">
        <v>168</v>
      </c>
      <c r="G17" s="3" t="s">
        <v>169</v>
      </c>
      <c r="H17" s="3" t="s">
        <v>170</v>
      </c>
      <c r="I17" s="3" t="s">
        <v>170</v>
      </c>
      <c r="J17" s="3" t="s">
        <v>171</v>
      </c>
      <c r="K17" s="3" t="s">
        <v>172</v>
      </c>
      <c r="L17" s="3" t="s">
        <v>173</v>
      </c>
      <c r="M17" s="3" t="s">
        <v>174</v>
      </c>
      <c r="Q17" s="3"/>
      <c r="R17" s="3"/>
      <c r="S17" s="3"/>
    </row>
    <row r="18" spans="3:19" x14ac:dyDescent="0.2">
      <c r="C18" s="3" t="s">
        <v>175</v>
      </c>
      <c r="D18" s="3" t="s">
        <v>176</v>
      </c>
      <c r="E18" s="3" t="s">
        <v>177</v>
      </c>
      <c r="F18" s="3" t="s">
        <v>178</v>
      </c>
      <c r="G18" s="3" t="s">
        <v>179</v>
      </c>
      <c r="H18" s="3" t="s">
        <v>170</v>
      </c>
      <c r="I18" s="3" t="s">
        <v>170</v>
      </c>
      <c r="J18" s="3" t="s">
        <v>180</v>
      </c>
      <c r="K18" s="3" t="s">
        <v>181</v>
      </c>
      <c r="L18" s="3" t="s">
        <v>182</v>
      </c>
      <c r="M18" s="3" t="s">
        <v>183</v>
      </c>
      <c r="Q18" s="3"/>
      <c r="R18" s="3"/>
      <c r="S18" s="3"/>
    </row>
    <row r="19" spans="3:19" x14ac:dyDescent="0.2">
      <c r="C19" t="s">
        <v>184</v>
      </c>
      <c r="D19" t="s">
        <v>185</v>
      </c>
      <c r="E19" t="s">
        <v>186</v>
      </c>
      <c r="F19" t="s">
        <v>187</v>
      </c>
      <c r="G19" t="s">
        <v>188</v>
      </c>
      <c r="H19" t="s">
        <v>170</v>
      </c>
      <c r="I19" t="s">
        <v>170</v>
      </c>
      <c r="J19" t="s">
        <v>189</v>
      </c>
      <c r="K19" t="s">
        <v>190</v>
      </c>
      <c r="L19" t="s">
        <v>191</v>
      </c>
      <c r="M19" t="s">
        <v>192</v>
      </c>
    </row>
    <row r="20" spans="3:19" x14ac:dyDescent="0.2">
      <c r="C20" s="3" t="s">
        <v>193</v>
      </c>
      <c r="D20" s="3" t="s">
        <v>194</v>
      </c>
      <c r="E20" s="3" t="s">
        <v>195</v>
      </c>
      <c r="F20" s="3" t="s">
        <v>196</v>
      </c>
      <c r="G20" s="3" t="s">
        <v>197</v>
      </c>
      <c r="H20" s="3" t="s">
        <v>198</v>
      </c>
      <c r="I20" s="3" t="s">
        <v>181</v>
      </c>
      <c r="J20" s="3" t="s">
        <v>199</v>
      </c>
      <c r="K20" s="3" t="s">
        <v>200</v>
      </c>
      <c r="L20" s="3" t="s">
        <v>201</v>
      </c>
      <c r="M20" s="3" t="s">
        <v>202</v>
      </c>
      <c r="Q20" s="3"/>
      <c r="R20" s="3"/>
      <c r="S20" s="3"/>
    </row>
    <row r="21" spans="3:19" x14ac:dyDescent="0.2">
      <c r="C21" s="3" t="s">
        <v>203</v>
      </c>
      <c r="D21" s="3" t="s">
        <v>204</v>
      </c>
      <c r="E21" s="3" t="s">
        <v>205</v>
      </c>
      <c r="F21" s="3" t="s">
        <v>206</v>
      </c>
      <c r="G21" s="3" t="s">
        <v>207</v>
      </c>
      <c r="H21" s="3" t="s">
        <v>208</v>
      </c>
      <c r="I21" s="3" t="s">
        <v>209</v>
      </c>
      <c r="J21" s="3" t="s">
        <v>210</v>
      </c>
      <c r="K21" s="3" t="s">
        <v>204</v>
      </c>
      <c r="L21" s="3" t="s">
        <v>205</v>
      </c>
      <c r="M21" s="3" t="s">
        <v>211</v>
      </c>
      <c r="Q21" s="3"/>
      <c r="R21" s="3"/>
      <c r="S21" s="3"/>
    </row>
    <row r="22" spans="3:19" x14ac:dyDescent="0.2">
      <c r="C22" s="3" t="s">
        <v>212</v>
      </c>
      <c r="D22" s="3" t="s">
        <v>213</v>
      </c>
      <c r="E22" s="3" t="s">
        <v>214</v>
      </c>
      <c r="F22" s="3" t="s">
        <v>215</v>
      </c>
      <c r="G22" s="3" t="s">
        <v>216</v>
      </c>
      <c r="H22" s="3" t="s">
        <v>170</v>
      </c>
      <c r="I22" s="3" t="s">
        <v>170</v>
      </c>
      <c r="J22" s="3" t="s">
        <v>217</v>
      </c>
      <c r="K22" s="3" t="s">
        <v>218</v>
      </c>
      <c r="L22" s="3" t="s">
        <v>219</v>
      </c>
      <c r="M22" s="3" t="s">
        <v>220</v>
      </c>
      <c r="Q22" s="3"/>
      <c r="R22" s="3"/>
      <c r="S22" s="3"/>
    </row>
    <row r="23" spans="3:19" x14ac:dyDescent="0.2">
      <c r="C23" s="3"/>
      <c r="D23" s="3"/>
      <c r="E23" s="3"/>
      <c r="F23" s="3"/>
      <c r="G23" s="3"/>
      <c r="H23" s="3"/>
      <c r="I23" s="3"/>
      <c r="J23" s="3"/>
      <c r="K23" s="3"/>
      <c r="L23" s="3"/>
      <c r="M23" s="3"/>
      <c r="Q23" s="3"/>
      <c r="R23" s="3"/>
      <c r="S23" s="3"/>
    </row>
    <row r="24" spans="3:19" x14ac:dyDescent="0.2">
      <c r="C24" s="3" t="s">
        <v>221</v>
      </c>
      <c r="D24" s="3" t="s">
        <v>206</v>
      </c>
      <c r="E24" s="3" t="s">
        <v>222</v>
      </c>
      <c r="F24" s="3" t="s">
        <v>223</v>
      </c>
      <c r="G24" s="3" t="s">
        <v>224</v>
      </c>
      <c r="H24" s="3" t="s">
        <v>170</v>
      </c>
      <c r="I24" s="3" t="s">
        <v>170</v>
      </c>
      <c r="J24" s="3" t="s">
        <v>225</v>
      </c>
      <c r="K24" s="3" t="s">
        <v>226</v>
      </c>
      <c r="L24" s="3" t="s">
        <v>227</v>
      </c>
      <c r="M24" s="3" t="s">
        <v>228</v>
      </c>
      <c r="Q24" s="3"/>
      <c r="R24" s="3"/>
      <c r="S24" s="3"/>
    </row>
    <row r="25" spans="3:19" x14ac:dyDescent="0.2">
      <c r="C25" s="3" t="s">
        <v>229</v>
      </c>
      <c r="D25" s="3" t="s">
        <v>230</v>
      </c>
      <c r="E25" s="3" t="s">
        <v>209</v>
      </c>
      <c r="F25" s="3" t="s">
        <v>206</v>
      </c>
      <c r="G25" s="3" t="s">
        <v>207</v>
      </c>
      <c r="H25" s="3" t="s">
        <v>231</v>
      </c>
      <c r="I25" s="3" t="s">
        <v>232</v>
      </c>
      <c r="J25" s="3" t="s">
        <v>230</v>
      </c>
      <c r="K25" s="3" t="s">
        <v>233</v>
      </c>
      <c r="L25" s="3" t="s">
        <v>234</v>
      </c>
      <c r="M25" s="3" t="s">
        <v>206</v>
      </c>
      <c r="Q25" s="3"/>
      <c r="R25" s="3"/>
      <c r="S25" s="3"/>
    </row>
    <row r="26" spans="3:19" x14ac:dyDescent="0.2">
      <c r="C26" s="3" t="s">
        <v>235</v>
      </c>
      <c r="D26" s="3" t="s">
        <v>236</v>
      </c>
      <c r="E26" s="3" t="s">
        <v>237</v>
      </c>
      <c r="F26" s="3" t="s">
        <v>238</v>
      </c>
      <c r="G26" s="3" t="s">
        <v>239</v>
      </c>
      <c r="H26" s="3" t="s">
        <v>170</v>
      </c>
      <c r="I26" s="3" t="s">
        <v>170</v>
      </c>
      <c r="J26" s="3" t="s">
        <v>240</v>
      </c>
      <c r="K26" s="3" t="s">
        <v>241</v>
      </c>
      <c r="L26" s="3" t="s">
        <v>242</v>
      </c>
      <c r="M26" s="3" t="s">
        <v>243</v>
      </c>
      <c r="Q26" s="3"/>
      <c r="R26" s="3"/>
      <c r="S26" s="3"/>
    </row>
    <row r="27" spans="3:19" x14ac:dyDescent="0.2">
      <c r="C27" s="3" t="s">
        <v>244</v>
      </c>
      <c r="D27" s="3" t="s">
        <v>245</v>
      </c>
      <c r="E27" s="3" t="s">
        <v>246</v>
      </c>
      <c r="F27" s="3" t="s">
        <v>215</v>
      </c>
      <c r="G27" s="3" t="s">
        <v>216</v>
      </c>
      <c r="H27" s="3" t="s">
        <v>170</v>
      </c>
      <c r="I27" s="3" t="s">
        <v>170</v>
      </c>
      <c r="J27" s="3" t="s">
        <v>247</v>
      </c>
      <c r="K27" s="3" t="s">
        <v>248</v>
      </c>
      <c r="L27" s="3" t="s">
        <v>249</v>
      </c>
      <c r="M27" s="3" t="s">
        <v>220</v>
      </c>
      <c r="Q27" s="3"/>
      <c r="R27" s="3"/>
      <c r="S27" s="3"/>
    </row>
    <row r="29" spans="3:19" x14ac:dyDescent="0.2">
      <c r="C29" s="3" t="s">
        <v>250</v>
      </c>
      <c r="D29" s="3">
        <v>11</v>
      </c>
      <c r="E29" s="3">
        <v>11.4</v>
      </c>
      <c r="F29" s="3">
        <v>10</v>
      </c>
      <c r="G29" s="3">
        <v>12.4</v>
      </c>
      <c r="H29" s="3">
        <v>16.5</v>
      </c>
      <c r="I29" s="3">
        <v>33.6</v>
      </c>
      <c r="J29" s="3">
        <v>7.2</v>
      </c>
      <c r="K29" s="3">
        <v>5.5</v>
      </c>
      <c r="L29" s="3">
        <v>5.8</v>
      </c>
      <c r="M29" s="3">
        <v>7.6</v>
      </c>
      <c r="Q29" s="3"/>
      <c r="R29" s="3"/>
      <c r="S29" s="3"/>
    </row>
    <row r="30" spans="3:19" x14ac:dyDescent="0.2">
      <c r="C30" s="3" t="s">
        <v>251</v>
      </c>
      <c r="D30" s="3">
        <v>4</v>
      </c>
      <c r="E30" s="3">
        <v>5</v>
      </c>
      <c r="F30" s="3">
        <v>2</v>
      </c>
      <c r="G30" s="3">
        <v>3</v>
      </c>
      <c r="H30" s="3">
        <v>6</v>
      </c>
      <c r="I30" s="3">
        <v>4</v>
      </c>
      <c r="J30" s="3">
        <v>6</v>
      </c>
      <c r="K30" s="3">
        <v>0</v>
      </c>
      <c r="L30" s="3">
        <v>3</v>
      </c>
      <c r="M30" s="3">
        <v>7</v>
      </c>
      <c r="Q30" s="3"/>
      <c r="R30" s="3"/>
      <c r="S30" s="3"/>
    </row>
    <row r="31" spans="3:19" x14ac:dyDescent="0.2">
      <c r="C31" s="3" t="s">
        <v>252</v>
      </c>
      <c r="D31" s="3" t="s">
        <v>3</v>
      </c>
      <c r="E31" s="3" t="s">
        <v>3</v>
      </c>
      <c r="F31" s="3" t="s">
        <v>3</v>
      </c>
      <c r="G31" s="3" t="s">
        <v>3</v>
      </c>
      <c r="H31" s="3" t="s">
        <v>3</v>
      </c>
      <c r="I31" s="3" t="s">
        <v>3</v>
      </c>
      <c r="J31" s="3" t="s">
        <v>3</v>
      </c>
      <c r="K31" s="3" t="s">
        <v>3</v>
      </c>
      <c r="L31" s="3" t="s">
        <v>3</v>
      </c>
      <c r="M31" s="3" t="s">
        <v>3</v>
      </c>
      <c r="Q31" s="3"/>
      <c r="R31" s="3"/>
      <c r="S31" s="3"/>
    </row>
    <row r="32" spans="3:19" x14ac:dyDescent="0.2">
      <c r="C32" s="3" t="s">
        <v>253</v>
      </c>
      <c r="D32" s="3" t="s">
        <v>254</v>
      </c>
      <c r="E32" s="3" t="s">
        <v>254</v>
      </c>
      <c r="F32" s="3" t="s">
        <v>254</v>
      </c>
      <c r="G32" s="3" t="s">
        <v>254</v>
      </c>
      <c r="H32" s="3" t="s">
        <v>254</v>
      </c>
      <c r="I32" s="3" t="s">
        <v>254</v>
      </c>
      <c r="J32" s="3" t="s">
        <v>254</v>
      </c>
      <c r="K32" s="3" t="s">
        <v>254</v>
      </c>
      <c r="L32" s="3" t="s">
        <v>254</v>
      </c>
      <c r="M32" s="3" t="s">
        <v>254</v>
      </c>
      <c r="Q32" s="3"/>
      <c r="R32" s="3"/>
      <c r="S32" s="3"/>
    </row>
    <row r="33" spans="3:19" x14ac:dyDescent="0.2">
      <c r="C33" s="3"/>
      <c r="D33" s="3"/>
      <c r="E33" s="3"/>
      <c r="F33" s="3"/>
      <c r="G33" s="3"/>
      <c r="H33" s="3"/>
      <c r="I33" s="3"/>
      <c r="J33" s="3"/>
      <c r="K33" s="3"/>
      <c r="L33" s="3"/>
      <c r="M33" s="3"/>
      <c r="Q33" s="3"/>
      <c r="R33" s="3"/>
      <c r="S33" s="3"/>
    </row>
    <row r="34" spans="3:19" x14ac:dyDescent="0.2">
      <c r="C34" s="3"/>
      <c r="D34" s="3"/>
      <c r="E34" s="3"/>
      <c r="F34" s="3"/>
      <c r="G34" s="3"/>
      <c r="H34" s="3"/>
      <c r="I34" s="3"/>
      <c r="J34" s="3"/>
      <c r="K34" s="3"/>
      <c r="L34" s="3"/>
      <c r="M34" s="3"/>
      <c r="Q34" s="3"/>
      <c r="R34" s="3"/>
      <c r="S34" s="3"/>
    </row>
    <row r="35" spans="3:19" x14ac:dyDescent="0.2">
      <c r="C35" s="3"/>
      <c r="D35" s="3"/>
      <c r="E35" s="3"/>
      <c r="F35" s="3"/>
      <c r="G35" s="3"/>
      <c r="H35" s="3"/>
      <c r="I35" s="3"/>
      <c r="J35" s="3"/>
      <c r="K35" s="3"/>
      <c r="L35" s="3"/>
      <c r="M35" s="3"/>
      <c r="Q35" s="3"/>
      <c r="R35" s="3"/>
      <c r="S35" s="3"/>
    </row>
    <row r="37" spans="3:19" x14ac:dyDescent="0.2">
      <c r="C37" s="3"/>
      <c r="D37" s="3"/>
      <c r="E37" s="3"/>
      <c r="F37" s="3"/>
      <c r="G37" s="3"/>
      <c r="H37" s="3"/>
      <c r="I37" s="3"/>
      <c r="J37" s="3"/>
      <c r="K37" s="3"/>
      <c r="L37" s="3"/>
      <c r="M37" s="3"/>
      <c r="Q37" s="3"/>
      <c r="R37" s="3"/>
      <c r="S37" s="3"/>
    </row>
    <row r="38" spans="3:19" x14ac:dyDescent="0.2">
      <c r="C38" s="3"/>
      <c r="D38" s="3"/>
      <c r="E38" s="3"/>
      <c r="F38" s="3"/>
      <c r="G38" s="3"/>
      <c r="H38" s="3"/>
      <c r="I38" s="3"/>
      <c r="J38" s="3"/>
      <c r="K38" s="3"/>
      <c r="L38" s="3"/>
      <c r="M38" s="3"/>
      <c r="Q38" s="3"/>
      <c r="R38" s="3"/>
      <c r="S38" s="3"/>
    </row>
    <row r="39" spans="3:19" x14ac:dyDescent="0.2">
      <c r="C39" s="3"/>
      <c r="D39" s="3"/>
      <c r="E39" s="3"/>
      <c r="F39" s="3"/>
      <c r="G39" s="3"/>
      <c r="H39" s="3"/>
      <c r="I39" s="3"/>
      <c r="J39" s="3"/>
      <c r="K39" s="3"/>
      <c r="L39" s="3"/>
      <c r="M39" s="3"/>
      <c r="Q39" s="3"/>
      <c r="R39" s="3"/>
      <c r="S39" s="3"/>
    </row>
    <row r="40" spans="3:19" x14ac:dyDescent="0.2">
      <c r="C40" s="3"/>
      <c r="D40" s="3"/>
      <c r="E40" s="3"/>
      <c r="F40" s="3"/>
      <c r="G40" s="3"/>
      <c r="H40" s="3"/>
      <c r="I40" s="3"/>
      <c r="J40" s="3"/>
      <c r="K40" s="3"/>
      <c r="L40" s="3"/>
      <c r="M40" s="3"/>
      <c r="Q40" s="3"/>
      <c r="R40" s="3"/>
      <c r="S40" s="3"/>
    </row>
    <row r="42" spans="3:19" x14ac:dyDescent="0.2">
      <c r="C42" s="3"/>
      <c r="D42" s="3"/>
      <c r="E42" s="3"/>
      <c r="F42" s="3"/>
      <c r="G42" s="3"/>
      <c r="H42" s="3"/>
      <c r="I42" s="3"/>
      <c r="J42" s="3"/>
      <c r="K42" s="3"/>
      <c r="L42" s="3"/>
      <c r="M42" s="3"/>
      <c r="Q42" s="3"/>
      <c r="R42" s="3"/>
      <c r="S42" s="3"/>
    </row>
    <row r="43" spans="3:19" x14ac:dyDescent="0.2">
      <c r="C43" s="3"/>
      <c r="D43" s="3"/>
      <c r="E43" s="3"/>
      <c r="F43" s="3"/>
      <c r="G43" s="3"/>
      <c r="H43" s="3"/>
      <c r="I43" s="3"/>
      <c r="J43" s="3"/>
      <c r="K43" s="3"/>
      <c r="L43" s="3"/>
      <c r="M43" s="3"/>
      <c r="Q43" s="3"/>
      <c r="R43" s="3"/>
      <c r="S43" s="3"/>
    </row>
    <row r="44" spans="3:19" x14ac:dyDescent="0.2">
      <c r="C44" s="3"/>
      <c r="D44" s="3"/>
      <c r="E44" s="3"/>
      <c r="F44" s="3"/>
      <c r="G44" s="3"/>
      <c r="H44" s="3"/>
      <c r="I44" s="3"/>
      <c r="J44" s="3"/>
      <c r="K44" s="3"/>
      <c r="L44" s="3"/>
      <c r="M44" s="3"/>
      <c r="Q44" s="3"/>
      <c r="R44" s="3"/>
      <c r="S44" s="3"/>
    </row>
    <row r="45" spans="3:19" x14ac:dyDescent="0.2">
      <c r="C45" s="3"/>
      <c r="D45" s="3"/>
      <c r="E45" s="3"/>
      <c r="F45" s="3"/>
      <c r="G45" s="3"/>
      <c r="H45" s="3"/>
      <c r="I45" s="3"/>
      <c r="J45" s="3"/>
      <c r="K45" s="3"/>
      <c r="L45" s="3"/>
      <c r="M45" s="3"/>
      <c r="Q45" s="3"/>
      <c r="R45" s="3"/>
      <c r="S45" s="3"/>
    </row>
    <row r="46" spans="3:19" x14ac:dyDescent="0.2">
      <c r="C46" s="3"/>
      <c r="D46" s="3"/>
      <c r="E46" s="3"/>
      <c r="F46" s="3"/>
      <c r="G46" s="3"/>
      <c r="H46" s="3"/>
      <c r="I46" s="3"/>
      <c r="J46" s="3"/>
      <c r="K46" s="3"/>
      <c r="L46" s="3"/>
      <c r="M46" s="3"/>
      <c r="Q46" s="3"/>
      <c r="R46" s="3"/>
      <c r="S46" s="3"/>
    </row>
    <row r="47" spans="3:19" x14ac:dyDescent="0.2">
      <c r="C47" s="3"/>
      <c r="D47" s="3"/>
      <c r="E47" s="3"/>
      <c r="F47" s="3"/>
      <c r="G47" s="3"/>
      <c r="H47" s="3"/>
      <c r="I47" s="3"/>
      <c r="J47" s="3"/>
      <c r="K47" s="3"/>
      <c r="L47" s="3"/>
      <c r="M47" s="3"/>
      <c r="Q47" s="3"/>
      <c r="R47" s="3"/>
      <c r="S47" s="3"/>
    </row>
    <row r="48" spans="3:19" x14ac:dyDescent="0.2">
      <c r="C48" s="3"/>
      <c r="D48" s="3"/>
      <c r="E48" s="3"/>
      <c r="F48" s="3"/>
      <c r="G48" s="3"/>
      <c r="H48" s="3"/>
      <c r="I48" s="3"/>
      <c r="J48" s="3"/>
      <c r="K48" s="3"/>
      <c r="L48" s="3"/>
      <c r="M48" s="3"/>
      <c r="Q48" s="3"/>
      <c r="R48" s="3"/>
      <c r="S48" s="3"/>
    </row>
    <row r="49" spans="3:19" x14ac:dyDescent="0.2">
      <c r="C49" s="3"/>
      <c r="D49" s="3"/>
      <c r="E49" s="3"/>
      <c r="F49" s="3"/>
      <c r="G49" s="3"/>
      <c r="H49" s="3"/>
      <c r="I49" s="3"/>
      <c r="J49" s="3"/>
      <c r="K49" s="3"/>
      <c r="L49" s="3"/>
      <c r="M49" s="3"/>
      <c r="Q49" s="3"/>
      <c r="R49" s="3"/>
      <c r="S49" s="3"/>
    </row>
    <row r="50" spans="3:19" x14ac:dyDescent="0.2">
      <c r="C50" s="3"/>
      <c r="D50" s="3"/>
      <c r="E50" s="3"/>
      <c r="F50" s="3"/>
      <c r="G50" s="3"/>
      <c r="H50" s="3"/>
      <c r="I50" s="3"/>
      <c r="J50" s="3"/>
      <c r="K50" s="3"/>
      <c r="L50" s="3"/>
      <c r="M50" s="3"/>
      <c r="Q50" s="3"/>
      <c r="R50" s="3"/>
      <c r="S50" s="3"/>
    </row>
    <row r="51" spans="3:19" x14ac:dyDescent="0.2">
      <c r="C51" s="3"/>
      <c r="D51" s="3"/>
      <c r="E51" s="3"/>
      <c r="F51" s="3"/>
      <c r="G51" s="3"/>
      <c r="H51" s="3"/>
      <c r="I51" s="3"/>
      <c r="J51" s="3"/>
      <c r="K51" s="3"/>
      <c r="L51" s="3"/>
      <c r="M51" s="3"/>
      <c r="Q51" s="3"/>
      <c r="R51" s="3"/>
      <c r="S51" s="3"/>
    </row>
    <row r="53" spans="3:19" x14ac:dyDescent="0.2">
      <c r="C53" s="3"/>
      <c r="D53" s="3"/>
      <c r="E53" s="3"/>
      <c r="F53" s="3"/>
      <c r="G53" s="3"/>
      <c r="H53" s="3"/>
      <c r="I53" s="3"/>
      <c r="J53" s="3"/>
      <c r="K53" s="3"/>
      <c r="L53" s="3"/>
      <c r="M53" s="3"/>
      <c r="Q53" s="3"/>
      <c r="R53" s="3"/>
      <c r="S53" s="3"/>
    </row>
    <row r="55" spans="3:19" x14ac:dyDescent="0.2">
      <c r="C55" s="3"/>
      <c r="D55" s="3"/>
      <c r="E55" s="3"/>
      <c r="F55" s="3"/>
      <c r="G55" s="3"/>
      <c r="H55" s="3"/>
      <c r="I55" s="3"/>
      <c r="J55" s="3"/>
      <c r="K55" s="3"/>
      <c r="L55" s="3"/>
      <c r="M55" s="3"/>
      <c r="Q55" s="3"/>
      <c r="R55" s="3"/>
      <c r="S55" s="3"/>
    </row>
    <row r="56" spans="3:19" x14ac:dyDescent="0.2">
      <c r="C56" s="3"/>
      <c r="D56" s="3"/>
      <c r="E56" s="3"/>
      <c r="F56" s="3"/>
      <c r="G56" s="3"/>
      <c r="H56" s="3"/>
      <c r="I56" s="3"/>
      <c r="J56" s="3"/>
      <c r="K56" s="3"/>
      <c r="L56" s="3"/>
      <c r="M56" s="3"/>
      <c r="Q56" s="3"/>
      <c r="R56" s="3"/>
      <c r="S56" s="3"/>
    </row>
  </sheetData>
  <mergeCells count="4">
    <mergeCell ref="C2:E2"/>
    <mergeCell ref="C6:D6"/>
    <mergeCell ref="Q2:S2"/>
    <mergeCell ref="Q6:R6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60BC01E-882F-4FC8-BE41-35E33878F9E6}">
  <dimension ref="A3:BJ22"/>
  <sheetViews>
    <sheetView showGridLines="0" tabSelected="1" topLeftCell="U1" workbookViewId="0">
      <selection activeCell="AJ25" sqref="AJ25"/>
    </sheetView>
  </sheetViews>
  <sheetFormatPr defaultRowHeight="15.75" x14ac:dyDescent="0.2"/>
  <cols>
    <col min="1" max="1" width="21.42578125" style="8" customWidth="1"/>
    <col min="2" max="2" width="32.7109375" style="8" customWidth="1"/>
    <col min="3" max="3" width="32.7109375" style="28" customWidth="1"/>
    <col min="4" max="6" width="32.7109375" style="10" customWidth="1"/>
    <col min="7" max="7" width="10" style="10" customWidth="1"/>
    <col min="8" max="12" width="31.28515625" style="10" customWidth="1"/>
    <col min="13" max="13" width="8.5703125" style="10" customWidth="1"/>
    <col min="14" max="17" width="19.28515625" style="12" customWidth="1"/>
    <col min="18" max="20" width="19.5703125" style="12" customWidth="1"/>
    <col min="21" max="21" width="9.140625" style="12"/>
    <col min="22" max="25" width="21.28515625" style="12" customWidth="1"/>
    <col min="26" max="26" width="9.140625" style="12"/>
    <col min="27" max="35" width="16.140625" style="12" customWidth="1"/>
    <col min="36" max="36" width="2.85546875" style="12" customWidth="1"/>
    <col min="37" max="38" width="16.140625" style="12" customWidth="1"/>
    <col min="39" max="41" width="9.140625" style="12"/>
    <col min="42" max="16384" width="9.140625" style="13"/>
  </cols>
  <sheetData>
    <row r="3" spans="1:62" ht="18" x14ac:dyDescent="0.2">
      <c r="B3" s="9" t="s">
        <v>255</v>
      </c>
      <c r="C3" s="9"/>
      <c r="D3" s="9"/>
      <c r="E3" s="9"/>
      <c r="F3" s="9"/>
      <c r="H3" s="9" t="s">
        <v>256</v>
      </c>
      <c r="I3" s="9"/>
      <c r="J3" s="9"/>
      <c r="K3" s="9"/>
      <c r="L3" s="9"/>
      <c r="N3" s="11" t="s">
        <v>257</v>
      </c>
      <c r="O3" s="11"/>
      <c r="P3" s="11"/>
      <c r="Q3" s="11"/>
      <c r="R3" s="11"/>
      <c r="S3" s="11"/>
      <c r="T3" s="11"/>
      <c r="V3" s="9" t="s">
        <v>258</v>
      </c>
      <c r="W3" s="9"/>
      <c r="X3" s="9"/>
      <c r="Y3" s="9"/>
      <c r="AA3" s="9" t="s">
        <v>259</v>
      </c>
      <c r="AB3" s="9"/>
      <c r="AC3" s="9"/>
      <c r="AD3" s="9"/>
      <c r="AE3" s="9"/>
      <c r="AF3" s="9"/>
      <c r="AG3" s="9"/>
      <c r="AH3" s="9"/>
      <c r="AI3" s="9"/>
      <c r="AJ3" s="9"/>
      <c r="AK3" s="9"/>
      <c r="AL3" s="9"/>
    </row>
    <row r="4" spans="1:62" ht="47.25" x14ac:dyDescent="0.2">
      <c r="B4" s="14" t="s">
        <v>260</v>
      </c>
      <c r="C4" s="15" t="s">
        <v>261</v>
      </c>
      <c r="D4" s="14" t="s">
        <v>262</v>
      </c>
      <c r="E4" s="15" t="s">
        <v>263</v>
      </c>
      <c r="F4" s="14" t="s">
        <v>264</v>
      </c>
      <c r="H4" s="16" t="s">
        <v>265</v>
      </c>
      <c r="I4" s="17" t="s">
        <v>266</v>
      </c>
      <c r="J4" s="16" t="s">
        <v>267</v>
      </c>
      <c r="K4" s="17" t="s">
        <v>268</v>
      </c>
      <c r="L4" s="16" t="s">
        <v>269</v>
      </c>
      <c r="N4" s="18" t="s">
        <v>270</v>
      </c>
      <c r="O4" s="19" t="s">
        <v>271</v>
      </c>
      <c r="P4" s="18" t="s">
        <v>272</v>
      </c>
      <c r="Q4" s="19" t="s">
        <v>273</v>
      </c>
      <c r="R4" s="18" t="s">
        <v>274</v>
      </c>
      <c r="S4" s="19" t="s">
        <v>275</v>
      </c>
      <c r="T4" s="18" t="s">
        <v>276</v>
      </c>
      <c r="V4" s="19" t="s">
        <v>277</v>
      </c>
      <c r="W4" s="18" t="s">
        <v>278</v>
      </c>
      <c r="X4" s="19" t="s">
        <v>279</v>
      </c>
      <c r="Y4" s="18" t="s">
        <v>280</v>
      </c>
      <c r="AA4" s="20" t="s">
        <v>123</v>
      </c>
      <c r="AB4" s="21" t="s">
        <v>165</v>
      </c>
      <c r="AC4" s="20" t="s">
        <v>175</v>
      </c>
      <c r="AD4" s="21" t="s">
        <v>193</v>
      </c>
      <c r="AE4" s="20" t="s">
        <v>203</v>
      </c>
      <c r="AF4" s="21" t="s">
        <v>212</v>
      </c>
      <c r="AG4" s="20" t="s">
        <v>221</v>
      </c>
      <c r="AH4" s="21" t="s">
        <v>229</v>
      </c>
      <c r="AI4" s="20" t="s">
        <v>252</v>
      </c>
      <c r="AJ4" s="22"/>
      <c r="AK4" s="21" t="s">
        <v>250</v>
      </c>
      <c r="AL4" s="20" t="s">
        <v>251</v>
      </c>
    </row>
    <row r="5" spans="1:62" ht="63" x14ac:dyDescent="0.2">
      <c r="A5" s="23" t="s">
        <v>281</v>
      </c>
      <c r="B5" s="18" t="s">
        <v>282</v>
      </c>
      <c r="C5" s="24" t="s">
        <v>283</v>
      </c>
      <c r="D5" s="25" t="s">
        <v>284</v>
      </c>
      <c r="E5" s="19" t="s">
        <v>285</v>
      </c>
      <c r="F5" s="18" t="s">
        <v>282</v>
      </c>
      <c r="H5" s="19" t="s">
        <v>286</v>
      </c>
      <c r="I5" s="18" t="s">
        <v>287</v>
      </c>
      <c r="J5" s="19" t="s">
        <v>288</v>
      </c>
      <c r="K5" s="18" t="s">
        <v>289</v>
      </c>
      <c r="L5" s="19" t="s">
        <v>290</v>
      </c>
      <c r="N5" s="18" t="s">
        <v>291</v>
      </c>
      <c r="O5" s="19" t="s">
        <v>292</v>
      </c>
      <c r="P5" s="18" t="s">
        <v>293</v>
      </c>
      <c r="Q5" s="19" t="s">
        <v>294</v>
      </c>
      <c r="R5" s="18" t="s">
        <v>295</v>
      </c>
      <c r="S5" s="19" t="s">
        <v>296</v>
      </c>
      <c r="T5" s="18" t="s">
        <v>297</v>
      </c>
      <c r="V5" s="19" t="s">
        <v>298</v>
      </c>
      <c r="W5" s="18" t="s">
        <v>299</v>
      </c>
      <c r="X5" s="19" t="s">
        <v>300</v>
      </c>
      <c r="Y5" s="18" t="s">
        <v>301</v>
      </c>
      <c r="AA5" s="26"/>
      <c r="AB5" s="27"/>
      <c r="AC5" s="26"/>
      <c r="AD5" s="27"/>
      <c r="AE5" s="26"/>
      <c r="AF5" s="27"/>
      <c r="AG5" s="26"/>
      <c r="AH5" s="27"/>
      <c r="AI5" s="26"/>
      <c r="AK5" s="27"/>
      <c r="AL5" s="26"/>
      <c r="AP5" s="12"/>
      <c r="AQ5" s="12"/>
      <c r="AR5" s="12"/>
      <c r="AS5" s="12"/>
      <c r="AT5" s="12"/>
      <c r="AU5" s="12"/>
      <c r="AV5" s="12"/>
      <c r="AW5" s="12"/>
      <c r="AX5" s="12"/>
      <c r="AY5" s="12"/>
      <c r="AZ5" s="12"/>
      <c r="BA5" s="12"/>
      <c r="BB5" s="12"/>
      <c r="BC5" s="12"/>
      <c r="BD5" s="12"/>
      <c r="BE5" s="12"/>
      <c r="BF5" s="12"/>
      <c r="BG5" s="12"/>
      <c r="BH5" s="12"/>
      <c r="BI5" s="12"/>
      <c r="BJ5" s="12"/>
    </row>
    <row r="6" spans="1:62" x14ac:dyDescent="0.2">
      <c r="G6" s="29"/>
      <c r="H6" s="29"/>
      <c r="I6" s="29"/>
      <c r="J6" s="29"/>
      <c r="K6" s="29"/>
      <c r="L6" s="29"/>
      <c r="AP6" s="12"/>
      <c r="AQ6" s="12"/>
      <c r="AR6" s="12"/>
      <c r="AS6" s="12"/>
      <c r="AT6" s="12"/>
      <c r="AU6" s="12"/>
      <c r="AV6" s="12"/>
      <c r="AW6" s="12"/>
      <c r="AX6" s="12"/>
      <c r="AY6" s="12"/>
      <c r="AZ6" s="12"/>
      <c r="BA6" s="12"/>
      <c r="BB6" s="12"/>
      <c r="BC6" s="12"/>
      <c r="BD6" s="12"/>
      <c r="BE6" s="12"/>
      <c r="BF6" s="12"/>
      <c r="BG6" s="12"/>
      <c r="BH6" s="12"/>
      <c r="BI6" s="12"/>
      <c r="BJ6" s="12"/>
    </row>
    <row r="7" spans="1:62" ht="18" x14ac:dyDescent="0.2">
      <c r="A7" s="30">
        <v>2013</v>
      </c>
      <c r="B7" s="31">
        <f>sheet!D18/sheet!D35</f>
        <v>2.3601048849179369</v>
      </c>
      <c r="C7" s="31">
        <f>(sheet!D18-sheet!D15)/sheet!D35</f>
        <v>1.6062930950762355</v>
      </c>
      <c r="D7" s="31">
        <f>sheet!D12/sheet!D35</f>
        <v>0.99397882878508292</v>
      </c>
      <c r="E7" s="31">
        <f>Sheet2!D20/sheet!D35</f>
        <v>-0.11022627949888317</v>
      </c>
      <c r="F7" s="31">
        <f>sheet!D18/sheet!D35</f>
        <v>2.3601048849179369</v>
      </c>
      <c r="G7" s="29"/>
      <c r="H7" s="32">
        <f>Sheet1!D33/sheet!D51</f>
        <v>0.51943820793733853</v>
      </c>
      <c r="I7" s="32">
        <f>Sheet1!D33/Sheet1!D12</f>
        <v>5.4199741662752468</v>
      </c>
      <c r="J7" s="32">
        <f>Sheet1!D12/sheet!D27</f>
        <v>8.2329909365558909E-2</v>
      </c>
      <c r="K7" s="32">
        <f>Sheet1!D30/sheet!D27</f>
        <v>0.44559274924471298</v>
      </c>
      <c r="L7" s="32">
        <f>Sheet1!D38</f>
        <v>0.82</v>
      </c>
      <c r="M7" s="29"/>
      <c r="N7" s="32">
        <f>sheet!D40/sheet!D27</f>
        <v>0.14094018126888216</v>
      </c>
      <c r="O7" s="32">
        <f>sheet!D51/sheet!D27</f>
        <v>0.85905498489425991</v>
      </c>
      <c r="P7" s="32">
        <f>sheet!D40/sheet!D51</f>
        <v>0.1640642144533162</v>
      </c>
      <c r="Q7" s="31">
        <f>Sheet1!D24/Sheet1!D26</f>
        <v>132.40285714285716</v>
      </c>
      <c r="R7" s="31">
        <f>ABS(Sheet2!D20/(Sheet1!D26+Sheet2!D30))</f>
        <v>4.8712446351931344</v>
      </c>
      <c r="S7" s="31">
        <f>sheet!D40/Sheet1!D43</f>
        <v>-2.7341522880720182</v>
      </c>
      <c r="T7" s="31">
        <f>Sheet2!D20/sheet!D40</f>
        <v>-3.8927187296361077E-2</v>
      </c>
      <c r="V7" s="31">
        <f>ABS(Sheet1!D15/sheet!D15)</f>
        <v>2.1265137851069316</v>
      </c>
      <c r="W7" s="31">
        <f>Sheet1!D12/sheet!D14</f>
        <v>4.0504161712247324</v>
      </c>
      <c r="X7" s="31">
        <f>Sheet1!D12/sheet!D27</f>
        <v>8.2329909365558909E-2</v>
      </c>
      <c r="Y7" s="31">
        <f>Sheet1!D12/(sheet!D18-sheet!D35)</f>
        <v>1.2161370938950375</v>
      </c>
      <c r="AA7" s="17">
        <f>Sheet1!D43</f>
        <v>-10.664</v>
      </c>
      <c r="AB7" s="17" t="str">
        <f>Sheet3!D17</f>
        <v>-12.7x</v>
      </c>
      <c r="AC7" s="17" t="str">
        <f>Sheet3!D18</f>
        <v>-12.6x</v>
      </c>
      <c r="AD7" s="17" t="str">
        <f>Sheet3!D20</f>
        <v>-3.6x</v>
      </c>
      <c r="AE7" s="17" t="str">
        <f>Sheet3!D21</f>
        <v>0.6x</v>
      </c>
      <c r="AF7" s="17" t="str">
        <f>Sheet3!D22</f>
        <v>9.0x</v>
      </c>
      <c r="AG7" s="17" t="str">
        <f>Sheet3!D24</f>
        <v>1.5x</v>
      </c>
      <c r="AH7" s="17" t="str">
        <f>Sheet3!D25</f>
        <v>0.8x</v>
      </c>
      <c r="AI7" s="17" t="str">
        <f>Sheet3!D31</f>
        <v/>
      </c>
      <c r="AK7" s="17">
        <f>Sheet3!D29</f>
        <v>11</v>
      </c>
      <c r="AL7" s="17">
        <f>Sheet3!D30</f>
        <v>4</v>
      </c>
      <c r="AP7" s="12"/>
      <c r="AQ7" s="12"/>
      <c r="AR7" s="12"/>
      <c r="AS7" s="12"/>
      <c r="AT7" s="12"/>
      <c r="AU7" s="12"/>
      <c r="AV7" s="12"/>
      <c r="AW7" s="12"/>
      <c r="AX7" s="12"/>
      <c r="AY7" s="12"/>
      <c r="AZ7" s="12"/>
      <c r="BA7" s="12"/>
      <c r="BB7" s="12"/>
      <c r="BC7" s="12"/>
      <c r="BD7" s="12"/>
      <c r="BE7" s="12"/>
      <c r="BF7" s="12"/>
      <c r="BG7" s="12"/>
      <c r="BH7" s="12"/>
      <c r="BI7" s="12"/>
      <c r="BJ7" s="12"/>
    </row>
    <row r="8" spans="1:62" s="37" customFormat="1" ht="18" x14ac:dyDescent="0.2">
      <c r="A8" s="33">
        <v>2014</v>
      </c>
      <c r="B8" s="34">
        <f>sheet!E18/sheet!E35</f>
        <v>3.6931114193250121</v>
      </c>
      <c r="C8" s="34">
        <f>(sheet!E18-sheet!E15)/sheet!E35</f>
        <v>3.1802126675913089</v>
      </c>
      <c r="D8" s="34">
        <f>sheet!E12/sheet!E35</f>
        <v>2.4463245492371706</v>
      </c>
      <c r="E8" s="34">
        <f>Sheet2!E20/sheet!E35</f>
        <v>9.801202034211743E-3</v>
      </c>
      <c r="F8" s="34">
        <f>sheet!E18/sheet!E35</f>
        <v>3.6931114193250121</v>
      </c>
      <c r="G8" s="29"/>
      <c r="H8" s="35">
        <f>Sheet1!E33/sheet!E51</f>
        <v>-3.4206722982233186E-2</v>
      </c>
      <c r="I8" s="35">
        <f>Sheet1!E33/Sheet1!E12</f>
        <v>-0.23563489679440414</v>
      </c>
      <c r="J8" s="35">
        <f>Sheet1!E12/sheet!E27</f>
        <v>0.12372704972868505</v>
      </c>
      <c r="K8" s="35">
        <f>Sheet1!E30/sheet!E27</f>
        <v>-2.9669431141221819E-2</v>
      </c>
      <c r="L8" s="35">
        <f>Sheet1!E38</f>
        <v>-4.2999999999999997E-2</v>
      </c>
      <c r="M8" s="29"/>
      <c r="N8" s="35">
        <f>sheet!E40/sheet!E27</f>
        <v>0.14769939790381328</v>
      </c>
      <c r="O8" s="35">
        <f>sheet!E51/sheet!E27</f>
        <v>0.85230060209618663</v>
      </c>
      <c r="P8" s="35">
        <f>sheet!E40/sheet!E51</f>
        <v>0.17329495900924474</v>
      </c>
      <c r="Q8" s="34">
        <f>Sheet1!E24/Sheet1!E26</f>
        <v>-49.82905982905983</v>
      </c>
      <c r="R8" s="34">
        <f>ABS(Sheet2!E20/(Sheet1!E26+Sheet2!E30))</f>
        <v>0.30285714285714282</v>
      </c>
      <c r="S8" s="34">
        <f>sheet!E40/Sheet1!E43</f>
        <v>-3.7744911804613297</v>
      </c>
      <c r="T8" s="34">
        <f>Sheet2!E20/sheet!E40</f>
        <v>3.8104824214537348E-3</v>
      </c>
      <c r="U8" s="12"/>
      <c r="V8" s="34">
        <f>ABS(Sheet1!E15/sheet!E15)</f>
        <v>3.797728501892915</v>
      </c>
      <c r="W8" s="34">
        <f>Sheet1!E12/sheet!E14</f>
        <v>3.9463166807790007</v>
      </c>
      <c r="X8" s="34">
        <f>Sheet1!E12/sheet!E27</f>
        <v>0.12372704972868505</v>
      </c>
      <c r="Y8" s="34">
        <f>Sheet1!E12/(sheet!E18-sheet!E35)</f>
        <v>0.80007553388724839</v>
      </c>
      <c r="Z8" s="12"/>
      <c r="AA8" s="36">
        <f>Sheet1!E43</f>
        <v>-7.37</v>
      </c>
      <c r="AB8" s="36" t="str">
        <f>Sheet3!E17</f>
        <v>-29.3x</v>
      </c>
      <c r="AC8" s="36" t="str">
        <f>Sheet3!E18</f>
        <v>-27.0x</v>
      </c>
      <c r="AD8" s="36" t="str">
        <f>Sheet3!E20</f>
        <v>-22.0x</v>
      </c>
      <c r="AE8" s="36" t="str">
        <f>Sheet3!E21</f>
        <v>1.7x</v>
      </c>
      <c r="AF8" s="36" t="str">
        <f>Sheet3!E22</f>
        <v>11.9x</v>
      </c>
      <c r="AG8" s="36" t="str">
        <f>Sheet3!E24</f>
        <v>-60.0x</v>
      </c>
      <c r="AH8" s="36" t="str">
        <f>Sheet3!E25</f>
        <v>1.9x</v>
      </c>
      <c r="AI8" s="36" t="str">
        <f>Sheet3!E31</f>
        <v/>
      </c>
      <c r="AK8" s="36">
        <f>Sheet3!E29</f>
        <v>11.4</v>
      </c>
      <c r="AL8" s="36">
        <f>Sheet3!E30</f>
        <v>5</v>
      </c>
      <c r="AM8" s="12"/>
      <c r="AN8" s="12"/>
      <c r="AO8" s="12"/>
      <c r="AP8" s="12"/>
      <c r="AQ8" s="12"/>
      <c r="AR8" s="12"/>
      <c r="AS8" s="12"/>
      <c r="AT8" s="12"/>
      <c r="AU8" s="12"/>
      <c r="AV8" s="12"/>
      <c r="AW8" s="12"/>
      <c r="AX8" s="12"/>
      <c r="AY8" s="12"/>
      <c r="AZ8" s="12"/>
      <c r="BA8" s="12"/>
      <c r="BB8" s="12"/>
      <c r="BC8" s="12"/>
      <c r="BD8" s="12"/>
      <c r="BE8" s="12"/>
      <c r="BF8" s="12"/>
      <c r="BG8" s="12"/>
      <c r="BH8" s="12"/>
      <c r="BI8" s="12"/>
      <c r="BJ8" s="12"/>
    </row>
    <row r="9" spans="1:62" ht="18" x14ac:dyDescent="0.2">
      <c r="A9" s="30">
        <v>2015</v>
      </c>
      <c r="B9" s="31">
        <f>sheet!F18/sheet!F35</f>
        <v>1.3737556561085971</v>
      </c>
      <c r="C9" s="31">
        <f>(sheet!F18-sheet!F15)/sheet!F35</f>
        <v>0.86763515122648249</v>
      </c>
      <c r="D9" s="31">
        <f>sheet!F12/sheet!F35</f>
        <v>0.43129316503929505</v>
      </c>
      <c r="E9" s="31">
        <f>Sheet2!F20/sheet!F35</f>
        <v>-0.46301500357227909</v>
      </c>
      <c r="F9" s="31">
        <f>sheet!F18/sheet!F35</f>
        <v>1.3737556561085971</v>
      </c>
      <c r="G9" s="29"/>
      <c r="H9" s="32">
        <f>Sheet1!F33/sheet!F51</f>
        <v>-5.1807613851409477E-3</v>
      </c>
      <c r="I9" s="32">
        <f>Sheet1!F33/Sheet1!F12</f>
        <v>-4.3542923242171364E-2</v>
      </c>
      <c r="J9" s="32">
        <f>Sheet1!F12/sheet!F27</f>
        <v>0.10010835490781561</v>
      </c>
      <c r="K9" s="32">
        <f>Sheet1!F30/sheet!F27</f>
        <v>-4.4872166022878598E-3</v>
      </c>
      <c r="L9" s="32">
        <f>Sheet1!F38</f>
        <v>-7.6E-3</v>
      </c>
      <c r="M9" s="29"/>
      <c r="N9" s="32">
        <f>sheet!F40/sheet!F27</f>
        <v>0.15861586944474315</v>
      </c>
      <c r="O9" s="32">
        <f>sheet!F51/sheet!F27</f>
        <v>0.84138413055525685</v>
      </c>
      <c r="P9" s="32">
        <f>sheet!F40/sheet!F51</f>
        <v>0.18851778121851115</v>
      </c>
      <c r="Q9" s="31">
        <f>Sheet1!F24/Sheet1!F26</f>
        <v>0.67524115755627012</v>
      </c>
      <c r="R9" s="31">
        <f>ABS(Sheet2!F20/(Sheet1!F26+Sheet2!F30))</f>
        <v>4.5467726847521046</v>
      </c>
      <c r="S9" s="31">
        <f>sheet!F40/Sheet1!F43</f>
        <v>-3.2094560669456071</v>
      </c>
      <c r="T9" s="31">
        <f>Sheet2!F20/sheet!F40</f>
        <v>-0.25346126769744215</v>
      </c>
      <c r="V9" s="31">
        <f>ABS(Sheet1!F15/sheet!F15)</f>
        <v>2.241765480895916</v>
      </c>
      <c r="W9" s="31">
        <f>Sheet1!F12/sheet!F14</f>
        <v>3.8649209643940603</v>
      </c>
      <c r="X9" s="31">
        <f>Sheet1!F12/sheet!F27</f>
        <v>0.10010835490781561</v>
      </c>
      <c r="Y9" s="31">
        <f>Sheet1!F12/(sheet!F18-sheet!F35)</f>
        <v>3.0847457627118651</v>
      </c>
      <c r="AA9" s="17">
        <f>Sheet1!F43</f>
        <v>-11.95</v>
      </c>
      <c r="AB9" s="17" t="str">
        <f>Sheet3!F17</f>
        <v>-28.1x</v>
      </c>
      <c r="AC9" s="17" t="str">
        <f>Sheet3!F18</f>
        <v>-24.9x</v>
      </c>
      <c r="AD9" s="17" t="str">
        <f>Sheet3!F20</f>
        <v>-31.5x</v>
      </c>
      <c r="AE9" s="17" t="str">
        <f>Sheet3!F21</f>
        <v>1.5x</v>
      </c>
      <c r="AF9" s="17" t="str">
        <f>Sheet3!F22</f>
        <v>14.4x</v>
      </c>
      <c r="AG9" s="17" t="str">
        <f>Sheet3!F24</f>
        <v>-206.4x</v>
      </c>
      <c r="AH9" s="17" t="str">
        <f>Sheet3!F25</f>
        <v>1.5x</v>
      </c>
      <c r="AI9" s="17" t="str">
        <f>Sheet3!F31</f>
        <v/>
      </c>
      <c r="AK9" s="17">
        <f>Sheet3!F29</f>
        <v>10</v>
      </c>
      <c r="AL9" s="17">
        <f>Sheet3!F30</f>
        <v>2</v>
      </c>
      <c r="AP9" s="12"/>
      <c r="AQ9" s="12"/>
      <c r="AR9" s="12"/>
      <c r="AS9" s="12"/>
      <c r="AT9" s="12"/>
      <c r="AU9" s="12"/>
      <c r="AV9" s="12"/>
      <c r="AW9" s="12"/>
      <c r="AX9" s="12"/>
      <c r="AY9" s="12"/>
      <c r="AZ9" s="12"/>
      <c r="BA9" s="12"/>
      <c r="BB9" s="12"/>
      <c r="BC9" s="12"/>
      <c r="BD9" s="12"/>
      <c r="BE9" s="12"/>
      <c r="BF9" s="12"/>
      <c r="BG9" s="12"/>
      <c r="BH9" s="12"/>
      <c r="BI9" s="12"/>
      <c r="BJ9" s="12"/>
    </row>
    <row r="10" spans="1:62" s="37" customFormat="1" ht="18" x14ac:dyDescent="0.2">
      <c r="A10" s="33">
        <v>2016</v>
      </c>
      <c r="B10" s="34">
        <f>sheet!G18/sheet!G35</f>
        <v>3.9340073863292364</v>
      </c>
      <c r="C10" s="34">
        <f>(sheet!G18-sheet!G15)/sheet!G35</f>
        <v>3.4236846885027545</v>
      </c>
      <c r="D10" s="34">
        <f>sheet!G12/sheet!G35</f>
        <v>2.8161288369558641</v>
      </c>
      <c r="E10" s="34">
        <f>Sheet2!G20/sheet!G35</f>
        <v>-0.46225101410667796</v>
      </c>
      <c r="F10" s="34">
        <f>sheet!G18/sheet!G35</f>
        <v>3.9340073863292364</v>
      </c>
      <c r="G10" s="29"/>
      <c r="H10" s="35">
        <f>Sheet1!G33/sheet!G51</f>
        <v>-0.11557233031821434</v>
      </c>
      <c r="I10" s="35">
        <f>Sheet1!G33/Sheet1!G12</f>
        <v>-1.4100133975090559</v>
      </c>
      <c r="J10" s="35">
        <f>Sheet1!G12/sheet!G27</f>
        <v>7.1939030484757624E-2</v>
      </c>
      <c r="K10" s="35">
        <f>Sheet1!G30/sheet!G27</f>
        <v>-0.10162775754979653</v>
      </c>
      <c r="L10" s="35">
        <f>Sheet1!G38</f>
        <v>-0.15</v>
      </c>
      <c r="M10" s="29"/>
      <c r="N10" s="35">
        <f>sheet!G40/sheet!G27</f>
        <v>0.1223209823659599</v>
      </c>
      <c r="O10" s="35">
        <f>sheet!G51/sheet!G27</f>
        <v>0.87767544799029062</v>
      </c>
      <c r="P10" s="35">
        <f>sheet!G40/sheet!G51</f>
        <v>0.13936926530877855</v>
      </c>
      <c r="Q10" s="34">
        <f>Sheet1!G24/Sheet1!G26</f>
        <v>-16.585691404164443</v>
      </c>
      <c r="R10" s="34">
        <f>ABS(Sheet2!G20/(Sheet1!G26+Sheet2!G30))</f>
        <v>11.065217391304348</v>
      </c>
      <c r="S10" s="34">
        <f>sheet!G40/Sheet1!G43</f>
        <v>-2.4606491454832691</v>
      </c>
      <c r="T10" s="34">
        <f>Sheet2!G20/sheet!G40</f>
        <v>-0.22280911664283418</v>
      </c>
      <c r="U10" s="12"/>
      <c r="V10" s="34">
        <f>ABS(Sheet1!G15/sheet!G15)</f>
        <v>2.2370387946375607</v>
      </c>
      <c r="W10" s="34">
        <f>Sheet1!G12/sheet!G14</f>
        <v>2.290634235053421</v>
      </c>
      <c r="X10" s="34">
        <f>Sheet1!G12/sheet!G27</f>
        <v>7.1939030484757624E-2</v>
      </c>
      <c r="Y10" s="34">
        <f>Sheet1!G12/(sheet!G18-sheet!G35)</f>
        <v>0.41586017622418026</v>
      </c>
      <c r="Z10" s="12"/>
      <c r="AA10" s="36">
        <f>Sheet1!G43</f>
        <v>-13.926</v>
      </c>
      <c r="AB10" s="36" t="str">
        <f>Sheet3!G17</f>
        <v>-72.5x</v>
      </c>
      <c r="AC10" s="36" t="str">
        <f>Sheet3!G18</f>
        <v>-62.5x</v>
      </c>
      <c r="AD10" s="36" t="str">
        <f>Sheet3!G20</f>
        <v>-53.6x</v>
      </c>
      <c r="AE10" s="36" t="str">
        <f>Sheet3!G21</f>
        <v>3.9x</v>
      </c>
      <c r="AF10" s="36" t="str">
        <f>Sheet3!G22</f>
        <v>42.9x</v>
      </c>
      <c r="AG10" s="36" t="str">
        <f>Sheet3!G24</f>
        <v>-34.2x</v>
      </c>
      <c r="AH10" s="36" t="str">
        <f>Sheet3!G25</f>
        <v>3.9x</v>
      </c>
      <c r="AI10" s="36" t="str">
        <f>Sheet3!G31</f>
        <v/>
      </c>
      <c r="AK10" s="36">
        <f>Sheet3!G29</f>
        <v>12.4</v>
      </c>
      <c r="AL10" s="36">
        <f>Sheet3!G30</f>
        <v>3</v>
      </c>
      <c r="AM10" s="12"/>
      <c r="AN10" s="12"/>
      <c r="AO10" s="12"/>
      <c r="AP10" s="12"/>
      <c r="AQ10" s="12"/>
      <c r="AR10" s="12"/>
      <c r="AS10" s="12"/>
      <c r="AT10" s="12"/>
      <c r="AU10" s="12"/>
      <c r="AV10" s="12"/>
      <c r="AW10" s="12"/>
      <c r="AX10" s="12"/>
      <c r="AY10" s="12"/>
      <c r="AZ10" s="12"/>
      <c r="BA10" s="12"/>
      <c r="BB10" s="12"/>
      <c r="BC10" s="12"/>
      <c r="BD10" s="12"/>
      <c r="BE10" s="12"/>
      <c r="BF10" s="12"/>
      <c r="BG10" s="12"/>
      <c r="BH10" s="12"/>
      <c r="BI10" s="12"/>
      <c r="BJ10" s="12"/>
    </row>
    <row r="11" spans="1:62" ht="18" x14ac:dyDescent="0.2">
      <c r="A11" s="30">
        <v>2017</v>
      </c>
      <c r="B11" s="31">
        <f>sheet!H18/sheet!H35</f>
        <v>8.6420669577874811</v>
      </c>
      <c r="C11" s="31">
        <f>(sheet!H18-sheet!H15)/sheet!H35</f>
        <v>8.0346433770014549</v>
      </c>
      <c r="D11" s="31">
        <f>sheet!H12/sheet!H35</f>
        <v>4.8728529839883556</v>
      </c>
      <c r="E11" s="31">
        <f>Sheet2!H20/sheet!H35</f>
        <v>-0.60524017467248914</v>
      </c>
      <c r="F11" s="31">
        <f>sheet!H18/sheet!H35</f>
        <v>8.6420669577874811</v>
      </c>
      <c r="G11" s="29"/>
      <c r="H11" s="32">
        <f>Sheet1!H33/sheet!H51</f>
        <v>8.9160461949312916E-2</v>
      </c>
      <c r="I11" s="32">
        <f>Sheet1!H33/Sheet1!H12</f>
        <v>1.1302066986504058</v>
      </c>
      <c r="J11" s="32">
        <f>Sheet1!H12/sheet!H27</f>
        <v>7.162101842307235E-2</v>
      </c>
      <c r="K11" s="32">
        <f>Sheet1!H30/sheet!H27</f>
        <v>8.0853427873206096E-2</v>
      </c>
      <c r="L11" s="32">
        <f>Sheet1!H38</f>
        <v>2.9000000000000001E-2</v>
      </c>
      <c r="M11" s="29"/>
      <c r="N11" s="32">
        <f>sheet!H40/sheet!H27</f>
        <v>9.2124995584499825E-2</v>
      </c>
      <c r="O11" s="32">
        <f>sheet!H51/sheet!H27</f>
        <v>0.90787500441550006</v>
      </c>
      <c r="P11" s="32">
        <f>sheet!H40/sheet!H51</f>
        <v>0.10147321507525246</v>
      </c>
      <c r="Q11" s="31">
        <f>Sheet1!H24/Sheet1!H26</f>
        <v>1.020358306188925</v>
      </c>
      <c r="R11" s="31">
        <f>ABS(Sheet2!H20/(Sheet1!H26+Sheet2!H30))</f>
        <v>3.759493670886076</v>
      </c>
      <c r="S11" s="31">
        <f>sheet!H40/Sheet1!H43</f>
        <v>-2.0625494284276367</v>
      </c>
      <c r="T11" s="31">
        <f>Sheet2!H20/sheet!H40</f>
        <v>-0.28987730061349698</v>
      </c>
      <c r="V11" s="31">
        <f>ABS(Sheet1!H15/sheet!H15)</f>
        <v>2.7002156721782891</v>
      </c>
      <c r="W11" s="31">
        <f>Sheet1!H12/sheet!H14</f>
        <v>3.3593914746196716</v>
      </c>
      <c r="X11" s="31">
        <f>Sheet1!H12/sheet!H27</f>
        <v>7.162101842307235E-2</v>
      </c>
      <c r="Y11" s="31">
        <f>Sheet1!H12/(sheet!H18-sheet!H35)</f>
        <v>0.2124054779908954</v>
      </c>
      <c r="AA11" s="17">
        <f>Sheet1!H43</f>
        <v>-13.909000000000001</v>
      </c>
      <c r="AB11" s="17" t="str">
        <f>Sheet3!H17</f>
        <v>NA</v>
      </c>
      <c r="AC11" s="17" t="str">
        <f>Sheet3!H18</f>
        <v>NA</v>
      </c>
      <c r="AD11" s="17" t="str">
        <f>Sheet3!H20</f>
        <v>-29.2x</v>
      </c>
      <c r="AE11" s="17" t="str">
        <f>Sheet3!H21</f>
        <v>2.3x</v>
      </c>
      <c r="AF11" s="17" t="str">
        <f>Sheet3!H22</f>
        <v>NA</v>
      </c>
      <c r="AG11" s="17" t="str">
        <f>Sheet3!H24</f>
        <v>NA</v>
      </c>
      <c r="AH11" s="17" t="str">
        <f>Sheet3!H25</f>
        <v>2.6x</v>
      </c>
      <c r="AI11" s="17" t="str">
        <f>Sheet3!H31</f>
        <v/>
      </c>
      <c r="AK11" s="17">
        <f>Sheet3!H29</f>
        <v>16.5</v>
      </c>
      <c r="AL11" s="17">
        <f>Sheet3!H30</f>
        <v>6</v>
      </c>
      <c r="AP11" s="12"/>
      <c r="AQ11" s="12"/>
      <c r="AR11" s="12"/>
      <c r="AS11" s="12"/>
      <c r="AT11" s="12"/>
      <c r="AU11" s="12"/>
      <c r="AV11" s="12"/>
      <c r="AW11" s="12"/>
      <c r="AX11" s="12"/>
      <c r="AY11" s="12"/>
      <c r="AZ11" s="12"/>
      <c r="BA11" s="12"/>
      <c r="BB11" s="12"/>
      <c r="BC11" s="12"/>
      <c r="BD11" s="12"/>
      <c r="BE11" s="12"/>
      <c r="BF11" s="12"/>
      <c r="BG11" s="12"/>
      <c r="BH11" s="12"/>
      <c r="BI11" s="12"/>
      <c r="BJ11" s="12"/>
    </row>
    <row r="12" spans="1:62" s="37" customFormat="1" ht="18" x14ac:dyDescent="0.2">
      <c r="A12" s="33">
        <v>2018</v>
      </c>
      <c r="B12" s="34">
        <f>sheet!I18/sheet!I35</f>
        <v>42.571896551724137</v>
      </c>
      <c r="C12" s="34">
        <f>(sheet!I18-sheet!I15)/sheet!I35</f>
        <v>41.834568965517242</v>
      </c>
      <c r="D12" s="34">
        <f>sheet!I12/sheet!I35</f>
        <v>35.890517241379307</v>
      </c>
      <c r="E12" s="34">
        <f>Sheet2!I20/sheet!I35</f>
        <v>-1.583706896551724</v>
      </c>
      <c r="F12" s="34">
        <f>sheet!I18/sheet!I35</f>
        <v>42.571896551724137</v>
      </c>
      <c r="G12" s="29"/>
      <c r="H12" s="35">
        <f>Sheet1!I33/sheet!I51</f>
        <v>3.823773142993057E-3</v>
      </c>
      <c r="I12" s="35">
        <f>Sheet1!I33/Sheet1!I12</f>
        <v>0.11047402284763863</v>
      </c>
      <c r="J12" s="35">
        <f>Sheet1!I12/sheet!I27</f>
        <v>3.3241089927136439E-2</v>
      </c>
      <c r="K12" s="35">
        <f>Sheet1!I30/sheet!I27</f>
        <v>3.6722769280908814E-3</v>
      </c>
      <c r="L12" s="35">
        <f>Sheet1!I38</f>
        <v>1.0999999999999999E-2</v>
      </c>
      <c r="M12" s="29"/>
      <c r="N12" s="35">
        <f>sheet!I40/sheet!I27</f>
        <v>3.9619561421887002E-2</v>
      </c>
      <c r="O12" s="35">
        <f>sheet!I51/sheet!I27</f>
        <v>0.96038043857811306</v>
      </c>
      <c r="P12" s="35">
        <f>sheet!I40/sheet!I51</f>
        <v>4.1254027914755916E-2</v>
      </c>
      <c r="Q12" s="34">
        <f>Sheet1!I24/Sheet1!I26</f>
        <v>-0.43973362930077692</v>
      </c>
      <c r="R12" s="34">
        <f>ABS(Sheet2!I20/(Sheet1!I26+Sheet2!I30))</f>
        <v>5.6805813234384663</v>
      </c>
      <c r="S12" s="34">
        <f>sheet!I40/Sheet1!I43</f>
        <v>-1.6552793143273965</v>
      </c>
      <c r="T12" s="34">
        <f>Sheet2!I20/sheet!I40</f>
        <v>-0.6746355256876353</v>
      </c>
      <c r="U12" s="12"/>
      <c r="V12" s="34">
        <f>ABS(Sheet1!I15/sheet!I15)</f>
        <v>1.9466853735531389</v>
      </c>
      <c r="W12" s="34">
        <f>Sheet1!I12/sheet!I14</f>
        <v>0.35794635583129664</v>
      </c>
      <c r="X12" s="34">
        <f>Sheet1!I12/sheet!I27</f>
        <v>3.3241089927136439E-2</v>
      </c>
      <c r="Y12" s="34">
        <f>Sheet1!I12/(sheet!I18-sheet!I35)</f>
        <v>4.7377414284351584E-2</v>
      </c>
      <c r="Z12" s="12"/>
      <c r="AA12" s="36">
        <f>Sheet1!I43</f>
        <v>-16.451000000000001</v>
      </c>
      <c r="AB12" s="36" t="str">
        <f>Sheet3!I17</f>
        <v>NA</v>
      </c>
      <c r="AC12" s="36" t="str">
        <f>Sheet3!I18</f>
        <v>NA</v>
      </c>
      <c r="AD12" s="36" t="str">
        <f>Sheet3!I20</f>
        <v>-31.1x</v>
      </c>
      <c r="AE12" s="36" t="str">
        <f>Sheet3!I21</f>
        <v>1.9x</v>
      </c>
      <c r="AF12" s="36" t="str">
        <f>Sheet3!I22</f>
        <v>NA</v>
      </c>
      <c r="AG12" s="36" t="str">
        <f>Sheet3!I24</f>
        <v>NA</v>
      </c>
      <c r="AH12" s="36" t="str">
        <f>Sheet3!I25</f>
        <v>2.0x</v>
      </c>
      <c r="AI12" s="36" t="str">
        <f>Sheet3!I31</f>
        <v/>
      </c>
      <c r="AK12" s="36">
        <f>Sheet3!I29</f>
        <v>33.6</v>
      </c>
      <c r="AL12" s="36">
        <f>Sheet3!I30</f>
        <v>4</v>
      </c>
      <c r="AM12" s="12"/>
      <c r="AN12" s="12"/>
      <c r="AO12" s="12"/>
      <c r="AP12" s="12"/>
      <c r="AQ12" s="12"/>
      <c r="AR12" s="12"/>
      <c r="AS12" s="12"/>
      <c r="AT12" s="12"/>
      <c r="AU12" s="12"/>
      <c r="AV12" s="12"/>
      <c r="AW12" s="12"/>
      <c r="AX12" s="12"/>
      <c r="AY12" s="12"/>
      <c r="AZ12" s="12"/>
      <c r="BA12" s="12"/>
      <c r="BB12" s="12"/>
      <c r="BC12" s="12"/>
      <c r="BD12" s="12"/>
      <c r="BE12" s="12"/>
      <c r="BF12" s="12"/>
      <c r="BG12" s="12"/>
      <c r="BH12" s="12"/>
      <c r="BI12" s="12"/>
      <c r="BJ12" s="12"/>
    </row>
    <row r="13" spans="1:62" ht="18" x14ac:dyDescent="0.2">
      <c r="A13" s="30">
        <v>2019</v>
      </c>
      <c r="B13" s="31">
        <f>sheet!J18/sheet!J35</f>
        <v>3.2714600399256555</v>
      </c>
      <c r="C13" s="31">
        <f>(sheet!J18-sheet!J15)/sheet!J35</f>
        <v>2.8601776003304189</v>
      </c>
      <c r="D13" s="31">
        <f>sheet!J12/sheet!J35</f>
        <v>2.5224960418531008</v>
      </c>
      <c r="E13" s="31">
        <f>Sheet2!J20/sheet!J35</f>
        <v>7.651958422248227E-2</v>
      </c>
      <c r="F13" s="31">
        <f>sheet!J18/sheet!J35</f>
        <v>3.2714600399256555</v>
      </c>
      <c r="G13" s="29"/>
      <c r="H13" s="32">
        <f>Sheet1!J33/sheet!J51</f>
        <v>7.4338319429562594E-2</v>
      </c>
      <c r="I13" s="32">
        <f>Sheet1!J33/Sheet1!J12</f>
        <v>0.67303675266753227</v>
      </c>
      <c r="J13" s="32">
        <f>Sheet1!J12/sheet!J27</f>
        <v>7.2907405578056569E-2</v>
      </c>
      <c r="K13" s="32">
        <f>Sheet1!J30/sheet!J27</f>
        <v>4.9042609239685203E-2</v>
      </c>
      <c r="L13" s="32">
        <f>Sheet1!J38</f>
        <v>0.27</v>
      </c>
      <c r="M13" s="29"/>
      <c r="N13" s="32">
        <f>sheet!J40/sheet!J27</f>
        <v>0.33991831033839331</v>
      </c>
      <c r="O13" s="32">
        <f>sheet!J51/sheet!J27</f>
        <v>0.66008168966160663</v>
      </c>
      <c r="P13" s="32">
        <f>sheet!J40/sheet!J51</f>
        <v>0.51496400470168124</v>
      </c>
      <c r="Q13" s="31">
        <f>Sheet1!J24/Sheet1!J26</f>
        <v>10.263672471738467</v>
      </c>
      <c r="R13" s="31">
        <f>ABS(Sheet2!J20/(Sheet1!J26+Sheet2!J30))</f>
        <v>1.1786661011557626</v>
      </c>
      <c r="S13" s="31">
        <f>sheet!J40/Sheet1!J43</f>
        <v>30.272666177908114</v>
      </c>
      <c r="T13" s="31">
        <f>Sheet2!J20/sheet!J40</f>
        <v>2.2433769321275551E-2</v>
      </c>
      <c r="V13" s="31">
        <f>ABS(Sheet1!J15/sheet!J15)</f>
        <v>0.96423251376638153</v>
      </c>
      <c r="W13" s="31">
        <f>Sheet1!J12/sheet!J14</f>
        <v>16.405989502933007</v>
      </c>
      <c r="X13" s="31">
        <f>Sheet1!J12/sheet!J27</f>
        <v>7.2907405578056569E-2</v>
      </c>
      <c r="Y13" s="31">
        <f>Sheet1!J12/(sheet!J18-sheet!J35)</f>
        <v>0.32207894537464959</v>
      </c>
      <c r="AA13" s="17">
        <f>Sheet1!J43</f>
        <v>16.367999999999999</v>
      </c>
      <c r="AB13" s="17" t="str">
        <f>Sheet3!J17</f>
        <v>137.2x</v>
      </c>
      <c r="AC13" s="17" t="str">
        <f>Sheet3!J18</f>
        <v>-80.3x</v>
      </c>
      <c r="AD13" s="17" t="str">
        <f>Sheet3!J20</f>
        <v>-10.1x</v>
      </c>
      <c r="AE13" s="17" t="str">
        <f>Sheet3!J21</f>
        <v>0.3x</v>
      </c>
      <c r="AF13" s="17" t="str">
        <f>Sheet3!J22</f>
        <v>4.7x</v>
      </c>
      <c r="AG13" s="17" t="str">
        <f>Sheet3!J24</f>
        <v>14.3x</v>
      </c>
      <c r="AH13" s="17" t="str">
        <f>Sheet3!J25</f>
        <v>0.8x</v>
      </c>
      <c r="AI13" s="17" t="str">
        <f>Sheet3!J31</f>
        <v/>
      </c>
      <c r="AK13" s="17">
        <f>Sheet3!J29</f>
        <v>7.2</v>
      </c>
      <c r="AL13" s="17">
        <f>Sheet3!J30</f>
        <v>6</v>
      </c>
      <c r="AP13" s="12"/>
      <c r="AQ13" s="12"/>
      <c r="AR13" s="12"/>
      <c r="AS13" s="12"/>
      <c r="AT13" s="12"/>
      <c r="AU13" s="12"/>
      <c r="AV13" s="12"/>
      <c r="AW13" s="12"/>
      <c r="AX13" s="12"/>
      <c r="AY13" s="12"/>
      <c r="AZ13" s="12"/>
      <c r="BA13" s="12"/>
      <c r="BB13" s="12"/>
      <c r="BC13" s="12"/>
      <c r="BD13" s="12"/>
      <c r="BE13" s="12"/>
      <c r="BF13" s="12"/>
      <c r="BG13" s="12"/>
      <c r="BH13" s="12"/>
      <c r="BI13" s="12"/>
      <c r="BJ13" s="12"/>
    </row>
    <row r="14" spans="1:62" s="37" customFormat="1" ht="18" x14ac:dyDescent="0.2">
      <c r="A14" s="33">
        <v>2020</v>
      </c>
      <c r="B14" s="34">
        <f>sheet!K18/sheet!K35</f>
        <v>2.1483101086607803</v>
      </c>
      <c r="C14" s="34">
        <f>(sheet!K18-sheet!K15)/sheet!K35</f>
        <v>1.8610774016264247</v>
      </c>
      <c r="D14" s="34">
        <f>sheet!K12/sheet!K35</f>
        <v>1.6269894407945209</v>
      </c>
      <c r="E14" s="34">
        <f>Sheet2!K20/sheet!K35</f>
        <v>-9.8764140547628013E-2</v>
      </c>
      <c r="F14" s="34">
        <f>sheet!K18/sheet!K35</f>
        <v>2.1483101086607803</v>
      </c>
      <c r="G14" s="29"/>
      <c r="H14" s="35">
        <f>Sheet1!K33/sheet!K51</f>
        <v>-7.5286743913925092E-2</v>
      </c>
      <c r="I14" s="35">
        <f>Sheet1!K33/Sheet1!K12</f>
        <v>-0.67451572519375758</v>
      </c>
      <c r="J14" s="35">
        <f>Sheet1!K12/sheet!K27</f>
        <v>6.7279142764925165E-2</v>
      </c>
      <c r="K14" s="35">
        <f>Sheet1!K30/sheet!K27</f>
        <v>-5.8620507854944881E-2</v>
      </c>
      <c r="L14" s="35">
        <f>Sheet1!K38</f>
        <v>-0.27</v>
      </c>
      <c r="M14" s="29"/>
      <c r="N14" s="35">
        <f>sheet!K40/sheet!K27</f>
        <v>0.39722669073879047</v>
      </c>
      <c r="O14" s="35">
        <f>sheet!K51/sheet!K27</f>
        <v>0.60277330926120953</v>
      </c>
      <c r="P14" s="35">
        <f>sheet!K40/sheet!K51</f>
        <v>0.65899847361465325</v>
      </c>
      <c r="Q14" s="34">
        <f>Sheet1!K24/Sheet1!K26</f>
        <v>5.3947030399412803</v>
      </c>
      <c r="R14" s="34">
        <f>ABS(Sheet2!K20/(Sheet1!K26+Sheet2!K30))</f>
        <v>0.14757959460163619</v>
      </c>
      <c r="S14" s="34">
        <f>sheet!K40/Sheet1!K43</f>
        <v>-22.754014437242191</v>
      </c>
      <c r="T14" s="34">
        <f>Sheet2!K20/sheet!K40</f>
        <v>-2.2921026776537387E-2</v>
      </c>
      <c r="U14" s="12"/>
      <c r="V14" s="34">
        <f>ABS(Sheet1!K15/sheet!K15)</f>
        <v>2.3676913364413363</v>
      </c>
      <c r="W14" s="34">
        <f>Sheet1!K12/sheet!K14</f>
        <v>69.947192513368989</v>
      </c>
      <c r="X14" s="34">
        <f>Sheet1!K12/sheet!K27</f>
        <v>6.7279142764925165E-2</v>
      </c>
      <c r="Y14" s="34">
        <f>Sheet1!K12/(sheet!K18-sheet!K35)</f>
        <v>0.6355475653974868</v>
      </c>
      <c r="Z14" s="12"/>
      <c r="AA14" s="36">
        <f>Sheet1!K43</f>
        <v>-27.152000000000001</v>
      </c>
      <c r="AB14" s="36" t="str">
        <f>Sheet3!K17</f>
        <v>-342.7x</v>
      </c>
      <c r="AC14" s="36" t="str">
        <f>Sheet3!K18</f>
        <v>-31.1x</v>
      </c>
      <c r="AD14" s="36" t="str">
        <f>Sheet3!K20</f>
        <v>-6.1x</v>
      </c>
      <c r="AE14" s="36" t="str">
        <f>Sheet3!K21</f>
        <v>0.6x</v>
      </c>
      <c r="AF14" s="36" t="str">
        <f>Sheet3!K22</f>
        <v>5.6x</v>
      </c>
      <c r="AG14" s="36" t="str">
        <f>Sheet3!K24</f>
        <v>-24.3x</v>
      </c>
      <c r="AH14" s="36" t="str">
        <f>Sheet3!K25</f>
        <v>0.7x</v>
      </c>
      <c r="AI14" s="36" t="str">
        <f>Sheet3!K31</f>
        <v/>
      </c>
      <c r="AK14" s="36">
        <f>Sheet3!K29</f>
        <v>5.5</v>
      </c>
      <c r="AL14" s="36">
        <f>Sheet3!K30</f>
        <v>0</v>
      </c>
      <c r="AM14" s="12"/>
      <c r="AN14" s="12"/>
      <c r="AO14" s="12"/>
      <c r="AP14" s="12"/>
      <c r="AQ14" s="12"/>
      <c r="AR14" s="12"/>
      <c r="AS14" s="12"/>
      <c r="AT14" s="12"/>
      <c r="AU14" s="12"/>
      <c r="AV14" s="12"/>
      <c r="AW14" s="12"/>
      <c r="AX14" s="12"/>
      <c r="AY14" s="12"/>
      <c r="AZ14" s="12"/>
      <c r="BA14" s="12"/>
      <c r="BB14" s="12"/>
      <c r="BC14" s="12"/>
      <c r="BD14" s="12"/>
      <c r="BE14" s="12"/>
      <c r="BF14" s="12"/>
      <c r="BG14" s="12"/>
      <c r="BH14" s="12"/>
      <c r="BI14" s="12"/>
      <c r="BJ14" s="12"/>
    </row>
    <row r="15" spans="1:62" ht="18" x14ac:dyDescent="0.2">
      <c r="A15" s="30">
        <v>2021</v>
      </c>
      <c r="B15" s="31">
        <f>sheet!L18/sheet!L35</f>
        <v>4.3303321982435987</v>
      </c>
      <c r="C15" s="31">
        <f>(sheet!L18-sheet!L15)/sheet!L35</f>
        <v>3.7398711690721433</v>
      </c>
      <c r="D15" s="31">
        <f>sheet!L12/sheet!L35</f>
        <v>3.3762875185813837</v>
      </c>
      <c r="E15" s="31">
        <f>Sheet2!L20/sheet!L35</f>
        <v>-0.24062496705428402</v>
      </c>
      <c r="F15" s="31">
        <f>sheet!L18/sheet!L35</f>
        <v>4.3303321982435987</v>
      </c>
      <c r="G15" s="29"/>
      <c r="H15" s="32">
        <f>Sheet1!L33/sheet!L51</f>
        <v>-8.223091401796799E-2</v>
      </c>
      <c r="I15" s="32">
        <f>Sheet1!L33/Sheet1!L12</f>
        <v>-0.70345733291460877</v>
      </c>
      <c r="J15" s="32">
        <f>Sheet1!L12/sheet!L27</f>
        <v>6.2845871786790172E-2</v>
      </c>
      <c r="K15" s="32">
        <f>Sheet1!L30/sheet!L27</f>
        <v>-6.6340997211196129E-2</v>
      </c>
      <c r="L15" s="32">
        <f>Sheet1!L38</f>
        <v>-0.22</v>
      </c>
      <c r="M15" s="29"/>
      <c r="N15" s="32">
        <f>sheet!L40/sheet!L27</f>
        <v>0.46237566856833229</v>
      </c>
      <c r="O15" s="32">
        <f>sheet!L51/sheet!L27</f>
        <v>0.53762492950241114</v>
      </c>
      <c r="P15" s="32">
        <f>sheet!L40/sheet!L51</f>
        <v>0.86003390690285797</v>
      </c>
      <c r="Q15" s="31">
        <f>Sheet1!L24/Sheet1!L26</f>
        <v>0.42971134793552185</v>
      </c>
      <c r="R15" s="31">
        <f>ABS(Sheet2!L20/(Sheet1!L26+Sheet2!L30))</f>
        <v>0.37244823028344848</v>
      </c>
      <c r="S15" s="31">
        <f>sheet!L40/Sheet1!L43</f>
        <v>28.836702722864604</v>
      </c>
      <c r="T15" s="31">
        <f>Sheet2!L20/sheet!L40</f>
        <v>-2.9522242572874308E-2</v>
      </c>
      <c r="V15" s="31">
        <f>ABS(Sheet1!L15/sheet!L15)</f>
        <v>0.83003910225507527</v>
      </c>
      <c r="W15" s="31">
        <f>Sheet1!L12/sheet!L14</f>
        <v>12.907628055521435</v>
      </c>
      <c r="X15" s="31">
        <f>Sheet1!L12/sheet!L27</f>
        <v>6.2845871786790172E-2</v>
      </c>
      <c r="Y15" s="31">
        <f>Sheet1!L12/(sheet!L18-sheet!L35)</f>
        <v>0.33264850012029429</v>
      </c>
      <c r="AA15" s="17">
        <f>Sheet1!L43</f>
        <v>26.81</v>
      </c>
      <c r="AB15" s="17" t="str">
        <f>Sheet3!L17</f>
        <v>3,388.9x</v>
      </c>
      <c r="AC15" s="17" t="str">
        <f>Sheet3!L18</f>
        <v>-102.6x</v>
      </c>
      <c r="AD15" s="17" t="str">
        <f>Sheet3!L20</f>
        <v>-15.2x</v>
      </c>
      <c r="AE15" s="17" t="str">
        <f>Sheet3!L21</f>
        <v>1.7x</v>
      </c>
      <c r="AF15" s="17" t="str">
        <f>Sheet3!L22</f>
        <v>23.7x</v>
      </c>
      <c r="AG15" s="17" t="str">
        <f>Sheet3!L24</f>
        <v>-28.9x</v>
      </c>
      <c r="AH15" s="17" t="str">
        <f>Sheet3!L25</f>
        <v>2.5x</v>
      </c>
      <c r="AI15" s="17" t="str">
        <f>Sheet3!L31</f>
        <v/>
      </c>
      <c r="AK15" s="17">
        <f>Sheet3!L29</f>
        <v>5.8</v>
      </c>
      <c r="AL15" s="17">
        <f>Sheet3!L30</f>
        <v>3</v>
      </c>
      <c r="AP15" s="12"/>
      <c r="AQ15" s="12"/>
      <c r="AR15" s="12"/>
      <c r="AS15" s="12"/>
      <c r="AT15" s="12"/>
      <c r="AU15" s="12"/>
      <c r="AV15" s="12"/>
      <c r="AW15" s="12"/>
      <c r="AX15" s="12"/>
      <c r="AY15" s="12"/>
      <c r="AZ15" s="12"/>
      <c r="BA15" s="12"/>
      <c r="BB15" s="12"/>
      <c r="BC15" s="12"/>
      <c r="BD15" s="12"/>
      <c r="BE15" s="12"/>
      <c r="BF15" s="12"/>
      <c r="BG15" s="12"/>
      <c r="BH15" s="12"/>
      <c r="BI15" s="12"/>
      <c r="BJ15" s="12"/>
    </row>
    <row r="16" spans="1:62" s="37" customFormat="1" ht="18" x14ac:dyDescent="0.2">
      <c r="A16" s="33">
        <v>2022</v>
      </c>
      <c r="B16" s="34">
        <f>sheet!M18/sheet!M35</f>
        <v>3.7381888252008966</v>
      </c>
      <c r="C16" s="34">
        <f>(sheet!M18-sheet!M15)/sheet!M35</f>
        <v>3.3955862126744534</v>
      </c>
      <c r="D16" s="34">
        <f>sheet!M12/sheet!M35</f>
        <v>2.9817116167363666</v>
      </c>
      <c r="E16" s="34">
        <f>Sheet2!M20/sheet!M35</f>
        <v>1.9844449254012693</v>
      </c>
      <c r="F16" s="34">
        <f>sheet!M18/sheet!M35</f>
        <v>3.7381888252008966</v>
      </c>
      <c r="G16" s="29"/>
      <c r="H16" s="35">
        <f>Sheet1!M33/sheet!M51</f>
        <v>9.9200797865970719E-2</v>
      </c>
      <c r="I16" s="35">
        <f>Sheet1!M33/Sheet1!M12</f>
        <v>0.39707317368520373</v>
      </c>
      <c r="J16" s="35">
        <f>Sheet1!M12/sheet!M27</f>
        <v>0.17134738838016303</v>
      </c>
      <c r="K16" s="35">
        <f>Sheet1!M30/sheet!M27</f>
        <v>7.5059614555651757E-2</v>
      </c>
      <c r="L16" s="35">
        <f>Sheet1!M38</f>
        <v>0.66</v>
      </c>
      <c r="M16" s="29"/>
      <c r="N16" s="35">
        <f>sheet!M40/sheet!M27</f>
        <v>0.31414411203922671</v>
      </c>
      <c r="O16" s="35">
        <f>sheet!M51/sheet!M27</f>
        <v>0.68585588796077324</v>
      </c>
      <c r="P16" s="35">
        <f>sheet!M40/sheet!M51</f>
        <v>0.45803224489806205</v>
      </c>
      <c r="Q16" s="34">
        <f>Sheet1!M24/Sheet1!M26</f>
        <v>-45.022262860777609</v>
      </c>
      <c r="R16" s="34">
        <f>ABS(Sheet2!M20/(Sheet1!M26+Sheet2!M30))</f>
        <v>8.3549036610279099</v>
      </c>
      <c r="S16" s="34">
        <f>sheet!M40/Sheet1!M43</f>
        <v>2.8558390890599799</v>
      </c>
      <c r="T16" s="34">
        <f>Sheet2!M20/sheet!M40</f>
        <v>0.31289581477987388</v>
      </c>
      <c r="U16" s="12"/>
      <c r="V16" s="34">
        <f>ABS(Sheet1!M15/sheet!M15)</f>
        <v>2.1574930714052818</v>
      </c>
      <c r="W16" s="34">
        <f>Sheet1!M12/sheet!M14</f>
        <v>17.529691673595018</v>
      </c>
      <c r="X16" s="34">
        <f>Sheet1!M12/sheet!M27</f>
        <v>0.17134738838016303</v>
      </c>
      <c r="Y16" s="34">
        <f>Sheet1!M12/(sheet!M18-sheet!M35)</f>
        <v>1.2633522777977506</v>
      </c>
      <c r="Z16" s="12"/>
      <c r="AA16" s="36">
        <f>Sheet1!M43</f>
        <v>636.178</v>
      </c>
      <c r="AB16" s="36" t="str">
        <f>Sheet3!M17</f>
        <v>15.1x</v>
      </c>
      <c r="AC16" s="36" t="str">
        <f>Sheet3!M18</f>
        <v>17.9x</v>
      </c>
      <c r="AD16" s="36" t="str">
        <f>Sheet3!M20</f>
        <v>49.3x</v>
      </c>
      <c r="AE16" s="36" t="str">
        <f>Sheet3!M21</f>
        <v>1.3x</v>
      </c>
      <c r="AF16" s="36" t="str">
        <f>Sheet3!M22</f>
        <v>9.2x</v>
      </c>
      <c r="AG16" s="36" t="str">
        <f>Sheet3!M24</f>
        <v>32.3x</v>
      </c>
      <c r="AH16" s="36" t="str">
        <f>Sheet3!M25</f>
        <v>1.5x</v>
      </c>
      <c r="AI16" s="36" t="str">
        <f>Sheet3!M31</f>
        <v/>
      </c>
      <c r="AK16" s="36">
        <f>Sheet3!M29</f>
        <v>7.6</v>
      </c>
      <c r="AL16" s="36">
        <f>Sheet3!M30</f>
        <v>7</v>
      </c>
      <c r="AM16" s="12"/>
      <c r="AN16" s="12"/>
      <c r="AO16" s="12"/>
      <c r="AP16" s="12"/>
      <c r="AQ16" s="12"/>
      <c r="AR16" s="12"/>
      <c r="AS16" s="12"/>
      <c r="AT16" s="12"/>
      <c r="AU16" s="12"/>
      <c r="AV16" s="12"/>
      <c r="AW16" s="12"/>
      <c r="AX16" s="12"/>
      <c r="AY16" s="12"/>
      <c r="AZ16" s="12"/>
      <c r="BA16" s="12"/>
      <c r="BB16" s="12"/>
      <c r="BC16" s="12"/>
      <c r="BD16" s="12"/>
      <c r="BE16" s="12"/>
      <c r="BF16" s="12"/>
      <c r="BG16" s="12"/>
      <c r="BH16" s="12"/>
      <c r="BI16" s="12"/>
      <c r="BJ16" s="12"/>
    </row>
    <row r="17" spans="2:62" x14ac:dyDescent="0.2">
      <c r="G17" s="29"/>
      <c r="K17" s="29"/>
      <c r="M17" s="29"/>
      <c r="R17" s="29"/>
      <c r="S17" s="29"/>
      <c r="AC17" s="38"/>
      <c r="AP17" s="12"/>
      <c r="AQ17" s="12"/>
      <c r="AR17" s="12"/>
      <c r="AS17" s="12"/>
      <c r="AT17" s="12"/>
      <c r="AU17" s="12"/>
      <c r="AV17" s="12"/>
      <c r="AW17" s="12"/>
      <c r="AX17" s="12"/>
      <c r="AY17" s="12"/>
      <c r="AZ17" s="12"/>
      <c r="BA17" s="12"/>
      <c r="BB17" s="12"/>
      <c r="BC17" s="12"/>
      <c r="BD17" s="12"/>
      <c r="BE17" s="12"/>
      <c r="BF17" s="12"/>
      <c r="BG17" s="12"/>
      <c r="BH17" s="12"/>
      <c r="BI17" s="12"/>
      <c r="BJ17" s="12"/>
    </row>
    <row r="18" spans="2:62" x14ac:dyDescent="0.2">
      <c r="AP18" s="12"/>
      <c r="AQ18" s="12"/>
      <c r="AR18" s="12"/>
      <c r="AS18" s="12"/>
      <c r="AT18" s="12"/>
      <c r="AU18" s="12"/>
      <c r="AV18" s="12"/>
      <c r="AW18" s="12"/>
      <c r="AX18" s="12"/>
      <c r="AY18" s="12"/>
      <c r="AZ18" s="12"/>
      <c r="BA18" s="12"/>
      <c r="BB18" s="12"/>
      <c r="BC18" s="12"/>
      <c r="BD18" s="12"/>
      <c r="BE18" s="12"/>
      <c r="BF18" s="12"/>
      <c r="BG18" s="12"/>
      <c r="BH18" s="12"/>
      <c r="BI18" s="12"/>
      <c r="BJ18" s="12"/>
    </row>
    <row r="19" spans="2:62" x14ac:dyDescent="0.2">
      <c r="E19" s="29"/>
    </row>
    <row r="21" spans="2:62" x14ac:dyDescent="0.2">
      <c r="D21" s="29"/>
    </row>
    <row r="22" spans="2:62" x14ac:dyDescent="0.2">
      <c r="B22" s="28"/>
      <c r="J22" s="29"/>
    </row>
  </sheetData>
  <mergeCells count="5">
    <mergeCell ref="B3:F3"/>
    <mergeCell ref="H3:L3"/>
    <mergeCell ref="N3:T3"/>
    <mergeCell ref="V3:Y3"/>
    <mergeCell ref="AA3:AL3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sheet</vt:lpstr>
      <vt:lpstr>Sheet1</vt:lpstr>
      <vt:lpstr>Sheet2</vt:lpstr>
      <vt:lpstr>Sheet3</vt:lpstr>
      <vt:lpstr>Sheet4</vt:lpstr>
    </vt:vector>
  </TitlesOfParts>
  <Company>finbox.io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finbox.io</dc:creator>
  <dc:description/>
  <cp:lastModifiedBy>maher alqarra</cp:lastModifiedBy>
  <dcterms:created xsi:type="dcterms:W3CDTF">2023-04-20T19:57:29Z</dcterms:created>
  <dcterms:modified xsi:type="dcterms:W3CDTF">2023-05-07T01:43:44Z</dcterms:modified>
  <cp:category/>
  <dc:identifier/>
  <cp:version/>
</cp:coreProperties>
</file>