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8" documentId="8_{70496673-DF23-40FB-A376-42E7F4B88CE5}" xr6:coauthVersionLast="47" xr6:coauthVersionMax="47" xr10:uidLastSave="{6E3640DE-C81D-44EA-852B-D7DA96133181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<sst xmlns="http://schemas.openxmlformats.org/spreadsheetml/2006/main" count="688" uniqueCount="387">
  <si>
    <t>China Gold International Resources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</si>
  <si>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</si>
  <si>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</si>
  <si>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</si>
  <si>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</si>
  <si>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</si>
  <si>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</si>
  <si>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</si>
  <si>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</si>
  <si>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</si>
  <si>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</si>
  <si>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</si>
  <si>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</si>
  <si>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</si>
  <si>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</si>
  <si>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</si>
  <si>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</si>
  <si>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</si>
  <si>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</si>
  <si>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</si>
  <si>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</si>
  <si>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</si>
  <si>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</si>
  <si>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</si>
  <si>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</si>
  <si>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</si>
  <si>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</si>
  <si>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</si>
  <si>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</si>
  <si>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</si>
  <si>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</si>
  <si>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</si>
  <si>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</si>
  <si>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Property Plant And Equipment, Net</t>
  </si>
  <si>
    <t>2,093.858</t>
  </si>
  <si>
    <t>2,561.813</t>
  </si>
  <si>
    <t>3,308.911</t>
  </si>
  <si>
    <t>3,295.447</t>
  </si>
  <si>
    <t>3,466.045</t>
  </si>
  <si>
    <t>3,665.554</t>
  </si>
  <si>
    <t>3,406.837</t>
  </si>
  <si>
    <t>3,423.4</t>
  </si>
  <si>
    <t>3,365.024</t>
  </si>
  <si>
    <t>3,257.877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</si>
  <si>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</si>
  <si>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</si>
  <si>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</si>
  <si>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</si>
  <si>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</si>
  <si>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</si>
  <si>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</si>
  <si>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2,356.847</t>
  </si>
  <si>
    <t>3,489.837</t>
  </si>
  <si>
    <t>3,858.017</t>
  </si>
  <si>
    <t>3,983.635</t>
  </si>
  <si>
    <t>4,061.282</t>
  </si>
  <si>
    <t>4,389.632</t>
  </si>
  <si>
    <t>4,151.441</t>
  </si>
  <si>
    <t>4,227.796</t>
  </si>
  <si>
    <t>4,118.629</t>
  </si>
  <si>
    <t>4,325.75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</si>
  <si>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</si>
  <si>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</si>
  <si>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</si>
  <si>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</si>
  <si>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</si>
  <si>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</si>
  <si>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</si>
  <si>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1,086.975</t>
  </si>
  <si>
    <t>1,205.967</t>
  </si>
  <si>
    <t>Long-term Debt</t>
  </si>
  <si>
    <t>1,101.967</t>
  </si>
  <si>
    <t>1,438.291</t>
  </si>
  <si>
    <t>1,522.467</t>
  </si>
  <si>
    <t>1,380.253</t>
  </si>
  <si>
    <t>1,103.875</t>
  </si>
  <si>
    <t>Capital Leases</t>
  </si>
  <si>
    <t>Other Non-current Liabilities</t>
  </si>
  <si>
    <t>Total Liabilities</t>
  </si>
  <si>
    <t>1,793.081</t>
  </si>
  <si>
    <t>1,849.981</t>
  </si>
  <si>
    <t>2,076.577</t>
  </si>
  <si>
    <t>2,162.945</t>
  </si>
  <si>
    <t>2,356.852</t>
  </si>
  <si>
    <t>2,267.765</t>
  </si>
  <si>
    <t>2,197.689</t>
  </si>
  <si>
    <t>1,800.249</t>
  </si>
  <si>
    <t>1,748.601</t>
  </si>
  <si>
    <t>Common Stock</t>
  </si>
  <si>
    <t>1,305.705</t>
  </si>
  <si>
    <t>1,423.339</t>
  </si>
  <si>
    <t>1,705.298</t>
  </si>
  <si>
    <t>1,650.408</t>
  </si>
  <si>
    <t>1,545.163</t>
  </si>
  <si>
    <t>1,677.644</t>
  </si>
  <si>
    <t>1,595.923</t>
  </si>
  <si>
    <t>1,563.882</t>
  </si>
  <si>
    <t>1,554.185</t>
  </si>
  <si>
    <t>1,664.087</t>
  </si>
  <si>
    <t>Additional Paid In Capital</t>
  </si>
  <si>
    <t>Retained Earnings</t>
  </si>
  <si>
    <t>Treasury Stock</t>
  </si>
  <si>
    <t>Other Common Equity Adj</t>
  </si>
  <si>
    <t>Common Equity</t>
  </si>
  <si>
    <t>1,510.071</t>
  </si>
  <si>
    <t>1,682.668</t>
  </si>
  <si>
    <t>1,989.961</t>
  </si>
  <si>
    <t>1,888.619</t>
  </si>
  <si>
    <t>1,879.921</t>
  </si>
  <si>
    <t>2,012.572</t>
  </si>
  <si>
    <t>1,863.771</t>
  </si>
  <si>
    <t>2,008.543</t>
  </si>
  <si>
    <t>2,296.288</t>
  </si>
  <si>
    <t>2,550.813</t>
  </si>
  <si>
    <t>Total Preferred Equity</t>
  </si>
  <si>
    <t>Minority Interest, Total</t>
  </si>
  <si>
    <t>Other Equity</t>
  </si>
  <si>
    <t>Total Equity</t>
  </si>
  <si>
    <t>1,520.795</t>
  </si>
  <si>
    <t>1,696.756</t>
  </si>
  <si>
    <t>2,008.036</t>
  </si>
  <si>
    <t>1,907.058</t>
  </si>
  <si>
    <t>1,898.337</t>
  </si>
  <si>
    <t>2,032.78</t>
  </si>
  <si>
    <t>1,883.677</t>
  </si>
  <si>
    <t>2,030.107</t>
  </si>
  <si>
    <t>2,318.379</t>
  </si>
  <si>
    <t>2,577.149</t>
  </si>
  <si>
    <t>Total Liabilities And Equity</t>
  </si>
  <si>
    <t>Cash And Short Term Investments</t>
  </si>
  <si>
    <t>Total Debt</t>
  </si>
  <si>
    <t>1,410.525</t>
  </si>
  <si>
    <t>1,364.213</t>
  </si>
  <si>
    <t>1,589.446</t>
  </si>
  <si>
    <t>1,641.313</t>
  </si>
  <si>
    <t>1,691.617</t>
  </si>
  <si>
    <t>1,615.715</t>
  </si>
  <si>
    <t>1,559.346</t>
  </si>
  <si>
    <t>1,230.729</t>
  </si>
  <si>
    <t>1,130.663</t>
  </si>
  <si>
    <t>Income Statement</t>
  </si>
  <si>
    <t>Revenue</t>
  </si>
  <si>
    <t>1,099.412</t>
  </si>
  <si>
    <t>1,438.221</t>
  </si>
  <si>
    <t>1,496.046</t>
  </si>
  <si>
    <t>Revenue Growth (YoY)</t>
  </si>
  <si>
    <t>-9.0%</t>
  </si>
  <si>
    <t>-8.2%</t>
  </si>
  <si>
    <t>22.4%</t>
  </si>
  <si>
    <t>-0.4%</t>
  </si>
  <si>
    <t>21.6%</t>
  </si>
  <si>
    <t>38.5%</t>
  </si>
  <si>
    <t>15.2%</t>
  </si>
  <si>
    <t>31.4%</t>
  </si>
  <si>
    <t>31.6%</t>
  </si>
  <si>
    <t>-2.8%</t>
  </si>
  <si>
    <t>Cost of Revenues</t>
  </si>
  <si>
    <t>Gross Profit</t>
  </si>
  <si>
    <t>Gross Profit Margin</t>
  </si>
  <si>
    <t>33.7%</t>
  </si>
  <si>
    <t>35.6%</t>
  </si>
  <si>
    <t>18.5%</t>
  </si>
  <si>
    <t>16.6%</t>
  </si>
  <si>
    <t>28.4%</t>
  </si>
  <si>
    <t>19.4%</t>
  </si>
  <si>
    <t>9.8%</t>
  </si>
  <si>
    <t>24.3%</t>
  </si>
  <si>
    <t>35.5%</t>
  </si>
  <si>
    <t>35.8%</t>
  </si>
  <si>
    <t>R&amp;D Expenses</t>
  </si>
  <si>
    <t>Selling and Marketing Expense</t>
  </si>
  <si>
    <t>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</si>
  <si>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</si>
  <si>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</si>
  <si>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</si>
  <si>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</si>
  <si>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</si>
  <si>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</si>
  <si>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</si>
  <si>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</si>
  <si>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</si>
  <si>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</si>
  <si>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</si>
  <si>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</si>
  <si>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</si>
  <si>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</si>
  <si>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</si>
  <si>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</si>
  <si>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</si>
  <si>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</si>
  <si>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</si>
  <si>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</si>
  <si>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</si>
  <si>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</si>
  <si>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</si>
  <si>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</si>
  <si>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</si>
  <si>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</si>
  <si>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</si>
  <si>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</si>
  <si>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</si>
  <si>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</si>
  <si>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</si>
  <si>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</si>
  <si>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</si>
  <si>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</si>
  <si>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</si>
  <si>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</si>
  <si>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</si>
  <si>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1,105.611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</si>
  <si>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</si>
  <si>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</si>
  <si>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</si>
  <si>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</si>
  <si>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</si>
  <si>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</si>
  <si>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</si>
  <si>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</si>
  <si>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</si>
  <si>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</si>
  <si>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</si>
  <si>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</si>
  <si>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</si>
  <si>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1,070.318</t>
  </si>
  <si>
    <t>1,343.843</t>
  </si>
  <si>
    <t>1,549.978</t>
  </si>
  <si>
    <t>Total Enterprise Value (TEV)</t>
  </si>
  <si>
    <t>1,397.923</t>
  </si>
  <si>
    <t>1,514.951</t>
  </si>
  <si>
    <t>1,975.806</t>
  </si>
  <si>
    <t>2,208.938</t>
  </si>
  <si>
    <t>2,325.408</t>
  </si>
  <si>
    <t>2,038.101</t>
  </si>
  <si>
    <t>1,865.636</t>
  </si>
  <si>
    <t>2,060.144</t>
  </si>
  <si>
    <t>2,339.967</t>
  </si>
  <si>
    <t>2,240.183</t>
  </si>
  <si>
    <t>Enterprise Value (EV)</t>
  </si>
  <si>
    <t>1,371.93</t>
  </si>
  <si>
    <t>1,493.39</t>
  </si>
  <si>
    <t>1,953.806</t>
  </si>
  <si>
    <t>2,194.159</t>
  </si>
  <si>
    <t>2,300.277</t>
  </si>
  <si>
    <t>2,010.957</t>
  </si>
  <si>
    <t>1,846.674</t>
  </si>
  <si>
    <t>2,039.471</t>
  </si>
  <si>
    <t>2,295.622</t>
  </si>
  <si>
    <t>3,385.692</t>
  </si>
  <si>
    <t>EV/EBITDA</t>
  </si>
  <si>
    <t>9.3x</t>
  </si>
  <si>
    <t>11.5x</t>
  </si>
  <si>
    <t>10.3x</t>
  </si>
  <si>
    <t>15.9x</t>
  </si>
  <si>
    <t>12.3x</t>
  </si>
  <si>
    <t>7.7x</t>
  </si>
  <si>
    <t>7.9x</t>
  </si>
  <si>
    <t>2.9x</t>
  </si>
  <si>
    <t>4.8x</t>
  </si>
  <si>
    <t>EV / EBIT</t>
  </si>
  <si>
    <t>13.7x</t>
  </si>
  <si>
    <t>22.0x</t>
  </si>
  <si>
    <t>22.3x</t>
  </si>
  <si>
    <t>76.6x</t>
  </si>
  <si>
    <t>31.9x</t>
  </si>
  <si>
    <t>25.8x</t>
  </si>
  <si>
    <t>220.3x</t>
  </si>
  <si>
    <t>19.2x</t>
  </si>
  <si>
    <t>5.9x</t>
  </si>
  <si>
    <t>8.0x</t>
  </si>
  <si>
    <t>EV / LTM EBITDA - CAPEX</t>
  </si>
  <si>
    <t>-3.5x</t>
  </si>
  <si>
    <t>-5.9x</t>
  </si>
  <si>
    <t>-12.6x</t>
  </si>
  <si>
    <t>-12.4x</t>
  </si>
  <si>
    <t>-27.0x</t>
  </si>
  <si>
    <t>27.1x</t>
  </si>
  <si>
    <t>47.1x</t>
  </si>
  <si>
    <t>42.6x</t>
  </si>
  <si>
    <t>4.3x</t>
  </si>
  <si>
    <t>5.1x</t>
  </si>
  <si>
    <t>EV / Free Cash Flow</t>
  </si>
  <si>
    <t>-3.1x</t>
  </si>
  <si>
    <t>-4.6x</t>
  </si>
  <si>
    <t>-9.1x</t>
  </si>
  <si>
    <t>-6.2x</t>
  </si>
  <si>
    <t>32.1x</t>
  </si>
  <si>
    <t>17.8x</t>
  </si>
  <si>
    <t>23.6x</t>
  </si>
  <si>
    <t>18,704.7x</t>
  </si>
  <si>
    <t>5.4x</t>
  </si>
  <si>
    <t>EV / Invested Capital</t>
  </si>
  <si>
    <t>0.7x</t>
  </si>
  <si>
    <t>0.5x</t>
  </si>
  <si>
    <t>0.6x</t>
  </si>
  <si>
    <t>0.9x</t>
  </si>
  <si>
    <t>EV / Revenue</t>
  </si>
  <si>
    <t>3.9x</t>
  </si>
  <si>
    <t>5.3x</t>
  </si>
  <si>
    <t>5.0x</t>
  </si>
  <si>
    <t>4.9x</t>
  </si>
  <si>
    <t>2.7x</t>
  </si>
  <si>
    <t>2.2x</t>
  </si>
  <si>
    <t>2.1x</t>
  </si>
  <si>
    <t>1.7x</t>
  </si>
  <si>
    <t>2.3x</t>
  </si>
  <si>
    <t>P/E Ratio</t>
  </si>
  <si>
    <t>14.6x</t>
  </si>
  <si>
    <t>22.7x</t>
  </si>
  <si>
    <t>23.4x</t>
  </si>
  <si>
    <t>-25.7x</t>
  </si>
  <si>
    <t>21.5x</t>
  </si>
  <si>
    <t>27.7x</t>
  </si>
  <si>
    <t>-12.0x</t>
  </si>
  <si>
    <t>11.1x</t>
  </si>
  <si>
    <t>4.0x</t>
  </si>
  <si>
    <t>9.5x</t>
  </si>
  <si>
    <t>Price/Book</t>
  </si>
  <si>
    <t>0.4x</t>
  </si>
  <si>
    <t>0.3x</t>
  </si>
  <si>
    <t>1.1x</t>
  </si>
  <si>
    <t>Price / Operating Cash Flow</t>
  </si>
  <si>
    <t>9.9x</t>
  </si>
  <si>
    <t>38.4x</t>
  </si>
  <si>
    <t>9.0x</t>
  </si>
  <si>
    <t>3.2x</t>
  </si>
  <si>
    <t>2.8x</t>
  </si>
  <si>
    <t>4.7x</t>
  </si>
  <si>
    <t>Price / LTM Sales</t>
  </si>
  <si>
    <t>3.1x</t>
  </si>
  <si>
    <t>1.6x</t>
  </si>
  <si>
    <t>1.8x</t>
  </si>
  <si>
    <t>2.0x</t>
  </si>
  <si>
    <t>0.8x</t>
  </si>
  <si>
    <t>1.0x</t>
  </si>
  <si>
    <t>1.9x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</si>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</sst>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9991F9BD-CE91-3232-9B49-F2899E22C36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sqref="A1:N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112.49</v>
      </c>
      <c r="E12" s="3">
        <v>654.97900000000004</v>
      </c>
      <c r="F12" s="3">
        <v>155.95099999999999</v>
      </c>
      <c r="G12" s="3">
        <v>80.474999999999994</v>
      </c>
      <c r="H12" s="3">
        <v>185.20699999999999</v>
      </c>
      <c r="I12" s="3">
        <v>188.36199999999999</v>
      </c>
      <c r="J12" s="3">
        <v>236.702</v>
      </c>
      <c r="K12" s="3">
        <v>309.565</v>
      </c>
      <c r="L12" s="3">
        <v>263.18400000000003</v>
      </c>
      <c r="M12" s="3">
        <v>580.10400000000004</v>
      </c>
    </row>
    <row r="13" spans="3:13" ht="12.75" x14ac:dyDescent="0.2">
      <c r="C13" s="3" t="s">
        <v>26</v>
      </c>
      <c r="D13" s="3" t="s">
        <v>27</v>
      </c>
      <c r="E13" s="3" t="s">
        <v>27</v>
      </c>
      <c r="F13" s="3" t="s">
        <v>27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</row>
    <row r="14" spans="3:13" ht="12.75" x14ac:dyDescent="0.2">
      <c r="C14" s="3" t="s">
        <v>28</v>
      </c>
      <c r="D14" s="3">
        <v>0.63200000000000001</v>
      </c>
      <c r="E14" s="3">
        <v>9.4220000000000006</v>
      </c>
      <c r="F14" s="3">
        <v>14.972</v>
      </c>
      <c r="G14" s="3">
        <v>5.3179999999999996</v>
      </c>
      <c r="H14" s="3">
        <v>25.963000000000001</v>
      </c>
      <c r="I14" s="3">
        <v>0.71499999999999997</v>
      </c>
      <c r="J14" s="3">
        <v>1.143</v>
      </c>
      <c r="K14" s="3">
        <v>21.376999999999999</v>
      </c>
      <c r="L14" s="3">
        <v>1.452</v>
      </c>
      <c r="M14" s="3">
        <v>1.3620000000000001</v>
      </c>
    </row>
    <row r="15" spans="3:13" ht="12.75" x14ac:dyDescent="0.2">
      <c r="C15" s="3" t="s">
        <v>29</v>
      </c>
      <c r="D15" s="3">
        <v>65.063999999999993</v>
      </c>
      <c r="E15" s="3">
        <v>184.80500000000001</v>
      </c>
      <c r="F15" s="3">
        <v>264.83699999999999</v>
      </c>
      <c r="G15" s="3">
        <v>296.16800000000001</v>
      </c>
      <c r="H15" s="3">
        <v>282.24</v>
      </c>
      <c r="I15" s="3">
        <v>386.23200000000003</v>
      </c>
      <c r="J15" s="3">
        <v>365.03500000000003</v>
      </c>
      <c r="K15" s="3">
        <v>378.79199999999997</v>
      </c>
      <c r="L15" s="3">
        <v>378.91</v>
      </c>
      <c r="M15" s="3">
        <v>396.82799999999997</v>
      </c>
    </row>
    <row r="16" spans="3:13" ht="12.75" x14ac:dyDescent="0.2">
      <c r="C16" s="3" t="s">
        <v>30</v>
      </c>
      <c r="D16" s="3">
        <v>7.423</v>
      </c>
      <c r="E16" s="3">
        <v>20.52</v>
      </c>
      <c r="F16" s="3">
        <v>11.718999999999999</v>
      </c>
      <c r="G16" s="3">
        <v>7.5640000000000001</v>
      </c>
      <c r="H16" s="3">
        <v>3.4809999999999999</v>
      </c>
      <c r="I16" s="3">
        <v>5.6059999999999999</v>
      </c>
      <c r="J16" s="3">
        <v>15.933999999999999</v>
      </c>
      <c r="K16" s="3">
        <v>4.21</v>
      </c>
      <c r="L16" s="3">
        <v>1.6910000000000001</v>
      </c>
      <c r="M16" s="3">
        <v>1.097</v>
      </c>
    </row>
    <row r="17" spans="3:13" ht="12.75" x14ac:dyDescent="0.2">
      <c r="C17" s="3" t="s">
        <v>31</v>
      </c>
      <c r="D17" s="3">
        <v>9.9369999999999994</v>
      </c>
      <c r="E17" s="3">
        <v>5.9690000000000003</v>
      </c>
      <c r="F17" s="3">
        <v>47.835999999999999</v>
      </c>
      <c r="G17" s="3">
        <v>242.673</v>
      </c>
      <c r="H17" s="3">
        <v>28.602</v>
      </c>
      <c r="I17" s="3">
        <v>53.677999999999997</v>
      </c>
      <c r="J17" s="3">
        <v>55.598999999999997</v>
      </c>
      <c r="K17" s="3">
        <v>30.574999999999999</v>
      </c>
      <c r="L17" s="3">
        <v>39.411999999999999</v>
      </c>
      <c r="M17" s="3">
        <v>12.57</v>
      </c>
    </row>
    <row r="18" spans="3:13" ht="12.75" x14ac:dyDescent="0.2">
      <c r="C18" s="3" t="s">
        <v>32</v>
      </c>
      <c r="D18" s="3">
        <v>195.54599999999999</v>
      </c>
      <c r="E18" s="3">
        <v>875.69399999999996</v>
      </c>
      <c r="F18" s="3">
        <v>495.315</v>
      </c>
      <c r="G18" s="3">
        <v>632.19799999999998</v>
      </c>
      <c r="H18" s="3">
        <v>525.49400000000003</v>
      </c>
      <c r="I18" s="3">
        <v>634.59299999999996</v>
      </c>
      <c r="J18" s="3">
        <v>674.41200000000003</v>
      </c>
      <c r="K18" s="3">
        <v>744.51800000000003</v>
      </c>
      <c r="L18" s="3">
        <v>684.64800000000002</v>
      </c>
      <c r="M18" s="3">
        <v>991.96100000000001</v>
      </c>
    </row>
    <row r="19" spans="3:13" ht="12.75" x14ac:dyDescent="0.2"/>
    <row r="20" spans="3:13" ht="12.75" x14ac:dyDescent="0.2">
      <c r="C20" s="3" t="s">
        <v>33</v>
      </c>
      <c r="D20" s="3" t="s">
        <v>34</v>
      </c>
      <c r="E20" s="3" t="s">
        <v>35</v>
      </c>
      <c r="F20" s="3" t="s">
        <v>36</v>
      </c>
      <c r="G20" s="3" t="s">
        <v>37</v>
      </c>
      <c r="H20" s="3" t="s">
        <v>38</v>
      </c>
      <c r="I20" s="3" t="s">
        <v>39</v>
      </c>
      <c r="J20" s="3" t="s">
        <v>40</v>
      </c>
      <c r="K20" s="3" t="s">
        <v>41</v>
      </c>
      <c r="L20" s="3" t="s">
        <v>42</v>
      </c>
      <c r="M20" s="3" t="s">
        <v>43</v>
      </c>
    </row>
    <row r="21" spans="3:13" ht="12.75" x14ac:dyDescent="0.2">
      <c r="C21" s="3" t="s">
        <v>44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45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</row>
    <row r="23" spans="3:13" ht="12.75" x14ac:dyDescent="0.2">
      <c r="C23" s="3" t="s">
        <v>46</v>
      </c>
      <c r="D23" s="3">
        <v>23.213000000000001</v>
      </c>
      <c r="E23" s="3">
        <v>24.949000000000002</v>
      </c>
      <c r="F23" s="3">
        <v>24.207000000000001</v>
      </c>
      <c r="G23" s="3">
        <v>19.812999999999999</v>
      </c>
      <c r="H23" s="3">
        <v>27.436</v>
      </c>
      <c r="I23" s="3">
        <v>27.614000000000001</v>
      </c>
      <c r="J23" s="3">
        <v>22.151</v>
      </c>
      <c r="K23" s="3">
        <v>26.497</v>
      </c>
      <c r="L23" s="3">
        <v>36.618000000000002</v>
      </c>
      <c r="M23" s="3">
        <v>50.567</v>
      </c>
    </row>
    <row r="24" spans="3:13" ht="12.75" x14ac:dyDescent="0.2">
      <c r="C24" s="3" t="s">
        <v>47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</row>
    <row r="25" spans="3:13" ht="12.75" x14ac:dyDescent="0.2">
      <c r="C25" s="3" t="s">
        <v>48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27</v>
      </c>
    </row>
    <row r="26" spans="3:13" ht="12.75" x14ac:dyDescent="0.2">
      <c r="C26" s="3" t="s">
        <v>49</v>
      </c>
      <c r="D26" s="3">
        <v>44.228999999999999</v>
      </c>
      <c r="E26" s="3">
        <v>27.38</v>
      </c>
      <c r="F26" s="3">
        <v>29.584</v>
      </c>
      <c r="G26" s="3">
        <v>36.177</v>
      </c>
      <c r="H26" s="3">
        <v>42.307000000000002</v>
      </c>
      <c r="I26" s="3">
        <v>61.872</v>
      </c>
      <c r="J26" s="3">
        <v>48.042000000000002</v>
      </c>
      <c r="K26" s="3">
        <v>33.381</v>
      </c>
      <c r="L26" s="3">
        <v>32.338000000000001</v>
      </c>
      <c r="M26" s="3">
        <v>25.344999999999999</v>
      </c>
    </row>
    <row r="27" spans="3:13" ht="12.75" x14ac:dyDescent="0.2">
      <c r="C27" s="3" t="s">
        <v>50</v>
      </c>
      <c r="D27" s="3" t="s">
        <v>51</v>
      </c>
      <c r="E27" s="3" t="s">
        <v>52</v>
      </c>
      <c r="F27" s="3" t="s">
        <v>53</v>
      </c>
      <c r="G27" s="3" t="s">
        <v>54</v>
      </c>
      <c r="H27" s="3" t="s">
        <v>55</v>
      </c>
      <c r="I27" s="3" t="s">
        <v>56</v>
      </c>
      <c r="J27" s="3" t="s">
        <v>57</v>
      </c>
      <c r="K27" s="3" t="s">
        <v>58</v>
      </c>
      <c r="L27" s="3" t="s">
        <v>59</v>
      </c>
      <c r="M27" s="3" t="s">
        <v>60</v>
      </c>
    </row>
    <row r="28" spans="3:13" ht="12.75" x14ac:dyDescent="0.2"/>
    <row r="29" spans="3:13" ht="12.75" x14ac:dyDescent="0.2">
      <c r="C29" s="3" t="s">
        <v>61</v>
      </c>
      <c r="D29" s="3">
        <v>35.113999999999997</v>
      </c>
      <c r="E29" s="3">
        <v>62.969000000000001</v>
      </c>
      <c r="F29" s="3">
        <v>123.17400000000001</v>
      </c>
      <c r="G29" s="3">
        <v>122.899</v>
      </c>
      <c r="H29" s="3">
        <v>117.584</v>
      </c>
      <c r="I29" s="3">
        <v>174.626</v>
      </c>
      <c r="J29" s="3">
        <v>174.67400000000001</v>
      </c>
      <c r="K29" s="3">
        <v>138.857</v>
      </c>
      <c r="L29" s="3">
        <v>115.59099999999999</v>
      </c>
      <c r="M29" s="3">
        <v>95.224999999999994</v>
      </c>
    </row>
    <row r="30" spans="3:13" ht="12.75" x14ac:dyDescent="0.2">
      <c r="C30" s="3" t="s">
        <v>62</v>
      </c>
      <c r="D30" s="3">
        <v>14.161</v>
      </c>
      <c r="E30" s="3">
        <v>17.454000000000001</v>
      </c>
      <c r="F30" s="3">
        <v>9.9570000000000007</v>
      </c>
      <c r="G30" s="3">
        <v>10.564</v>
      </c>
      <c r="H30" s="3">
        <v>17.689</v>
      </c>
      <c r="I30" s="3">
        <v>20.565000000000001</v>
      </c>
      <c r="J30" s="3">
        <v>17.363</v>
      </c>
      <c r="K30" s="3">
        <v>8.4179999999999993</v>
      </c>
      <c r="L30" s="3">
        <v>12.85</v>
      </c>
      <c r="M30" s="3">
        <v>22.984999999999999</v>
      </c>
    </row>
    <row r="31" spans="3:13" ht="12.75" x14ac:dyDescent="0.2">
      <c r="C31" s="3" t="s">
        <v>63</v>
      </c>
      <c r="D31" s="3" t="s">
        <v>27</v>
      </c>
      <c r="E31" s="3" t="s">
        <v>27</v>
      </c>
      <c r="F31" s="3" t="s">
        <v>27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</row>
    <row r="32" spans="3:13" ht="12.75" x14ac:dyDescent="0.2">
      <c r="C32" s="3" t="s">
        <v>64</v>
      </c>
      <c r="D32" s="3">
        <v>246.92599999999999</v>
      </c>
      <c r="E32" s="3">
        <v>610.11599999999999</v>
      </c>
      <c r="F32" s="3">
        <v>262.24599999999998</v>
      </c>
      <c r="G32" s="3">
        <v>839.34799999999996</v>
      </c>
      <c r="H32" s="3">
        <v>203.02199999999999</v>
      </c>
      <c r="I32" s="3">
        <v>169.15</v>
      </c>
      <c r="J32" s="3">
        <v>794.18399999999997</v>
      </c>
      <c r="K32" s="3">
        <v>178.524</v>
      </c>
      <c r="L32" s="3">
        <v>123.426</v>
      </c>
      <c r="M32" s="3">
        <v>540.99400000000003</v>
      </c>
    </row>
    <row r="33" spans="3:13" ht="12.75" x14ac:dyDescent="0.2">
      <c r="C33" s="3" t="s">
        <v>65</v>
      </c>
      <c r="D33" s="3" t="s">
        <v>27</v>
      </c>
      <c r="E33" s="3" t="s">
        <v>27</v>
      </c>
      <c r="F33" s="3" t="s">
        <v>27</v>
      </c>
      <c r="G33" s="3" t="s">
        <v>27</v>
      </c>
      <c r="H33" s="3" t="s">
        <v>27</v>
      </c>
      <c r="I33" s="3" t="s">
        <v>27</v>
      </c>
      <c r="J33" s="3">
        <v>0.11600000000000001</v>
      </c>
      <c r="K33" s="3">
        <v>0.121</v>
      </c>
      <c r="L33" s="3">
        <v>0.67400000000000004</v>
      </c>
      <c r="M33" s="3">
        <v>0.69899999999999995</v>
      </c>
    </row>
    <row r="34" spans="3:13" ht="12.75" x14ac:dyDescent="0.2">
      <c r="C34" s="3" t="s">
        <v>66</v>
      </c>
      <c r="D34" s="3">
        <v>81.861000000000004</v>
      </c>
      <c r="E34" s="3">
        <v>118.279</v>
      </c>
      <c r="F34" s="3">
        <v>108.02200000000001</v>
      </c>
      <c r="G34" s="3">
        <v>114.164</v>
      </c>
      <c r="H34" s="3">
        <v>160.30799999999999</v>
      </c>
      <c r="I34" s="3">
        <v>216.596</v>
      </c>
      <c r="J34" s="3">
        <v>219.63</v>
      </c>
      <c r="K34" s="3">
        <v>237.47300000000001</v>
      </c>
      <c r="L34" s="3">
        <v>182.047</v>
      </c>
      <c r="M34" s="3">
        <v>204.77799999999999</v>
      </c>
    </row>
    <row r="35" spans="3:13" ht="12.75" x14ac:dyDescent="0.2">
      <c r="C35" s="3" t="s">
        <v>67</v>
      </c>
      <c r="D35" s="3">
        <v>378.06299999999999</v>
      </c>
      <c r="E35" s="3">
        <v>808.81899999999996</v>
      </c>
      <c r="F35" s="3">
        <v>503.399</v>
      </c>
      <c r="G35" s="3" t="s">
        <v>68</v>
      </c>
      <c r="H35" s="3">
        <v>498.60300000000001</v>
      </c>
      <c r="I35" s="3">
        <v>580.93700000000001</v>
      </c>
      <c r="J35" s="3" t="s">
        <v>69</v>
      </c>
      <c r="K35" s="3">
        <v>563.39300000000003</v>
      </c>
      <c r="L35" s="3">
        <v>434.58699999999999</v>
      </c>
      <c r="M35" s="3">
        <v>864.68</v>
      </c>
    </row>
    <row r="36" spans="3:13" ht="12.75" x14ac:dyDescent="0.2"/>
    <row r="37" spans="3:13" ht="12.75" x14ac:dyDescent="0.2">
      <c r="C37" s="3" t="s">
        <v>70</v>
      </c>
      <c r="D37" s="3">
        <v>289.041</v>
      </c>
      <c r="E37" s="3">
        <v>800.40800000000002</v>
      </c>
      <c r="F37" s="3" t="s">
        <v>71</v>
      </c>
      <c r="G37" s="3">
        <v>750.09799999999996</v>
      </c>
      <c r="H37" s="3" t="s">
        <v>72</v>
      </c>
      <c r="I37" s="3" t="s">
        <v>73</v>
      </c>
      <c r="J37" s="3">
        <v>820.83900000000006</v>
      </c>
      <c r="K37" s="3" t="s">
        <v>74</v>
      </c>
      <c r="L37" s="3" t="s">
        <v>75</v>
      </c>
      <c r="M37" s="3">
        <v>586.93899999999996</v>
      </c>
    </row>
    <row r="38" spans="3:13" ht="12.75" x14ac:dyDescent="0.2">
      <c r="C38" s="3" t="s">
        <v>76</v>
      </c>
      <c r="D38" s="3" t="s">
        <v>27</v>
      </c>
      <c r="E38" s="3" t="s">
        <v>27</v>
      </c>
      <c r="F38" s="3" t="s">
        <v>27</v>
      </c>
      <c r="G38" s="3" t="s">
        <v>27</v>
      </c>
      <c r="H38" s="3" t="s">
        <v>27</v>
      </c>
      <c r="I38" s="3" t="s">
        <v>27</v>
      </c>
      <c r="J38" s="3">
        <v>0.57699999999999996</v>
      </c>
      <c r="K38" s="3">
        <v>0.44800000000000001</v>
      </c>
      <c r="L38" s="3">
        <v>2.754</v>
      </c>
      <c r="M38" s="3">
        <v>2.032</v>
      </c>
    </row>
    <row r="39" spans="3:13" ht="12.75" x14ac:dyDescent="0.2">
      <c r="C39" s="3" t="s">
        <v>77</v>
      </c>
      <c r="D39" s="3">
        <v>168.94800000000001</v>
      </c>
      <c r="E39" s="3">
        <v>183.85400000000001</v>
      </c>
      <c r="F39" s="3">
        <v>244.61500000000001</v>
      </c>
      <c r="G39" s="3">
        <v>239.50399999999999</v>
      </c>
      <c r="H39" s="3">
        <v>226.05199999999999</v>
      </c>
      <c r="I39" s="3">
        <v>253.44800000000001</v>
      </c>
      <c r="J39" s="3">
        <v>240.38200000000001</v>
      </c>
      <c r="K39" s="3">
        <v>253.596</v>
      </c>
      <c r="L39" s="3">
        <v>259.03300000000002</v>
      </c>
      <c r="M39" s="3">
        <v>294.95</v>
      </c>
    </row>
    <row r="40" spans="3:13" ht="12.75" x14ac:dyDescent="0.2">
      <c r="C40" s="3" t="s">
        <v>78</v>
      </c>
      <c r="D40" s="3">
        <v>836.05200000000002</v>
      </c>
      <c r="E40" s="3" t="s">
        <v>79</v>
      </c>
      <c r="F40" s="3" t="s">
        <v>80</v>
      </c>
      <c r="G40" s="3" t="s">
        <v>81</v>
      </c>
      <c r="H40" s="3" t="s">
        <v>82</v>
      </c>
      <c r="I40" s="3" t="s">
        <v>83</v>
      </c>
      <c r="J40" s="3" t="s">
        <v>84</v>
      </c>
      <c r="K40" s="3" t="s">
        <v>85</v>
      </c>
      <c r="L40" s="3" t="s">
        <v>86</v>
      </c>
      <c r="M40" s="3" t="s">
        <v>87</v>
      </c>
    </row>
    <row r="41" spans="3:13" ht="12.75" x14ac:dyDescent="0.2"/>
    <row r="42" spans="3:13" ht="12.75" x14ac:dyDescent="0.2">
      <c r="C42" s="3" t="s">
        <v>88</v>
      </c>
      <c r="D42" s="3" t="s">
        <v>89</v>
      </c>
      <c r="E42" s="3" t="s">
        <v>90</v>
      </c>
      <c r="F42" s="3" t="s">
        <v>91</v>
      </c>
      <c r="G42" s="3" t="s">
        <v>92</v>
      </c>
      <c r="H42" s="3" t="s">
        <v>93</v>
      </c>
      <c r="I42" s="3" t="s">
        <v>94</v>
      </c>
      <c r="J42" s="3" t="s">
        <v>95</v>
      </c>
      <c r="K42" s="3" t="s">
        <v>96</v>
      </c>
      <c r="L42" s="3" t="s">
        <v>97</v>
      </c>
      <c r="M42" s="3" t="s">
        <v>98</v>
      </c>
    </row>
    <row r="43" spans="3:13" ht="12.75" x14ac:dyDescent="0.2">
      <c r="C43" s="3" t="s">
        <v>99</v>
      </c>
      <c r="D43" s="3" t="s">
        <v>27</v>
      </c>
      <c r="E43" s="3" t="s">
        <v>27</v>
      </c>
      <c r="F43" s="3" t="s">
        <v>27</v>
      </c>
      <c r="G43" s="3" t="s">
        <v>27</v>
      </c>
      <c r="H43" s="3" t="s">
        <v>27</v>
      </c>
      <c r="I43" s="3" t="s">
        <v>27</v>
      </c>
      <c r="J43" s="3" t="s">
        <v>27</v>
      </c>
      <c r="K43" s="3" t="s">
        <v>27</v>
      </c>
      <c r="L43" s="3" t="s">
        <v>27</v>
      </c>
      <c r="M43" s="3" t="s">
        <v>27</v>
      </c>
    </row>
    <row r="44" spans="3:13" ht="12.75" x14ac:dyDescent="0.2">
      <c r="C44" s="3" t="s">
        <v>100</v>
      </c>
      <c r="D44" s="3">
        <v>176.49100000000001</v>
      </c>
      <c r="E44" s="3">
        <v>238.4</v>
      </c>
      <c r="F44" s="3">
        <v>274.26600000000002</v>
      </c>
      <c r="G44" s="3">
        <v>247.57300000000001</v>
      </c>
      <c r="H44" s="3">
        <v>311.17200000000003</v>
      </c>
      <c r="I44" s="3">
        <v>342.92099999999999</v>
      </c>
      <c r="J44" s="3">
        <v>284.31099999999998</v>
      </c>
      <c r="K44" s="3">
        <v>421.065</v>
      </c>
      <c r="L44" s="3">
        <v>696.38699999999994</v>
      </c>
      <c r="M44" s="3">
        <v>913.03300000000002</v>
      </c>
    </row>
    <row r="45" spans="3:13" ht="12.75" x14ac:dyDescent="0.2">
      <c r="C45" s="3" t="s">
        <v>101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102</v>
      </c>
      <c r="D46" s="3">
        <v>27.875</v>
      </c>
      <c r="E46" s="3">
        <v>20.928999999999998</v>
      </c>
      <c r="F46" s="3">
        <v>10.398</v>
      </c>
      <c r="G46" s="3">
        <v>-9.3620000000000001</v>
      </c>
      <c r="H46" s="3">
        <v>23.585999999999999</v>
      </c>
      <c r="I46" s="3">
        <v>-7.9930000000000003</v>
      </c>
      <c r="J46" s="3">
        <v>-16.463999999999999</v>
      </c>
      <c r="K46" s="3">
        <v>23.596</v>
      </c>
      <c r="L46" s="3">
        <v>45.716999999999999</v>
      </c>
      <c r="M46" s="3">
        <v>-26.306999999999999</v>
      </c>
    </row>
    <row r="47" spans="3:13" ht="12.75" x14ac:dyDescent="0.2">
      <c r="C47" s="3" t="s">
        <v>103</v>
      </c>
      <c r="D47" s="3" t="s">
        <v>104</v>
      </c>
      <c r="E47" s="3" t="s">
        <v>105</v>
      </c>
      <c r="F47" s="3" t="s">
        <v>106</v>
      </c>
      <c r="G47" s="3" t="s">
        <v>107</v>
      </c>
      <c r="H47" s="3" t="s">
        <v>108</v>
      </c>
      <c r="I47" s="3" t="s">
        <v>109</v>
      </c>
      <c r="J47" s="3" t="s">
        <v>110</v>
      </c>
      <c r="K47" s="3" t="s">
        <v>111</v>
      </c>
      <c r="L47" s="3" t="s">
        <v>112</v>
      </c>
      <c r="M47" s="3" t="s">
        <v>113</v>
      </c>
    </row>
    <row r="48" spans="3:13" ht="12.75" x14ac:dyDescent="0.2">
      <c r="C48" s="3" t="s">
        <v>114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115</v>
      </c>
      <c r="D49" s="3">
        <v>10.723000000000001</v>
      </c>
      <c r="E49" s="3">
        <v>14.087999999999999</v>
      </c>
      <c r="F49" s="3">
        <v>18.074999999999999</v>
      </c>
      <c r="G49" s="3">
        <v>18.440000000000001</v>
      </c>
      <c r="H49" s="3">
        <v>18.414999999999999</v>
      </c>
      <c r="I49" s="3">
        <v>20.209</v>
      </c>
      <c r="J49" s="3">
        <v>19.905999999999999</v>
      </c>
      <c r="K49" s="3">
        <v>21.564</v>
      </c>
      <c r="L49" s="3">
        <v>22.091000000000001</v>
      </c>
      <c r="M49" s="3">
        <v>26.335999999999999</v>
      </c>
    </row>
    <row r="50" spans="3:13" ht="12.75" x14ac:dyDescent="0.2">
      <c r="C50" s="3" t="s">
        <v>116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117</v>
      </c>
      <c r="D51" s="3" t="s">
        <v>118</v>
      </c>
      <c r="E51" s="3" t="s">
        <v>119</v>
      </c>
      <c r="F51" s="3" t="s">
        <v>120</v>
      </c>
      <c r="G51" s="3" t="s">
        <v>121</v>
      </c>
      <c r="H51" s="3" t="s">
        <v>122</v>
      </c>
      <c r="I51" s="3" t="s">
        <v>123</v>
      </c>
      <c r="J51" s="3" t="s">
        <v>124</v>
      </c>
      <c r="K51" s="3" t="s">
        <v>125</v>
      </c>
      <c r="L51" s="3" t="s">
        <v>126</v>
      </c>
      <c r="M51" s="3" t="s">
        <v>127</v>
      </c>
    </row>
    <row r="52" spans="3:13" ht="12.75" x14ac:dyDescent="0.2"/>
    <row r="53" spans="3:13" ht="12.75" x14ac:dyDescent="0.2">
      <c r="C53" s="3" t="s">
        <v>128</v>
      </c>
      <c r="D53" s="3" t="s">
        <v>51</v>
      </c>
      <c r="E53" s="3" t="s">
        <v>52</v>
      </c>
      <c r="F53" s="3" t="s">
        <v>53</v>
      </c>
      <c r="G53" s="3" t="s">
        <v>54</v>
      </c>
      <c r="H53" s="3" t="s">
        <v>55</v>
      </c>
      <c r="I53" s="3" t="s">
        <v>56</v>
      </c>
      <c r="J53" s="3" t="s">
        <v>57</v>
      </c>
      <c r="K53" s="3" t="s">
        <v>58</v>
      </c>
      <c r="L53" s="3" t="s">
        <v>59</v>
      </c>
      <c r="M53" s="3" t="s">
        <v>60</v>
      </c>
    </row>
    <row r="54" spans="3:13" ht="12.75" x14ac:dyDescent="0.2"/>
    <row r="55" spans="3:13" ht="12.75" x14ac:dyDescent="0.2">
      <c r="C55" s="3" t="s">
        <v>129</v>
      </c>
      <c r="D55" s="3">
        <v>112.49</v>
      </c>
      <c r="E55" s="3">
        <v>654.97900000000004</v>
      </c>
      <c r="F55" s="3">
        <v>155.95099999999999</v>
      </c>
      <c r="G55" s="3">
        <v>80.474999999999994</v>
      </c>
      <c r="H55" s="3">
        <v>185.20699999999999</v>
      </c>
      <c r="I55" s="3">
        <v>188.36199999999999</v>
      </c>
      <c r="J55" s="3">
        <v>236.702</v>
      </c>
      <c r="K55" s="3">
        <v>309.565</v>
      </c>
      <c r="L55" s="3">
        <v>263.18400000000003</v>
      </c>
      <c r="M55" s="3">
        <v>580.10400000000004</v>
      </c>
    </row>
    <row r="56" spans="3:13" ht="12.75" x14ac:dyDescent="0.2">
      <c r="C56" s="3" t="s">
        <v>130</v>
      </c>
      <c r="D56" s="3">
        <v>535.96699999999998</v>
      </c>
      <c r="E56" s="3" t="s">
        <v>131</v>
      </c>
      <c r="F56" s="3" t="s">
        <v>132</v>
      </c>
      <c r="G56" s="3" t="s">
        <v>133</v>
      </c>
      <c r="H56" s="3" t="s">
        <v>134</v>
      </c>
      <c r="I56" s="3" t="s">
        <v>135</v>
      </c>
      <c r="J56" s="3" t="s">
        <v>136</v>
      </c>
      <c r="K56" s="3" t="s">
        <v>137</v>
      </c>
      <c r="L56" s="3" t="s">
        <v>138</v>
      </c>
      <c r="M56" s="3" t="s">
        <v>139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4234-1932-42CE-BC86-01A3E8653AB5}">
  <dimension ref="C2:R56"/>
  <sheetViews>
    <sheetView topLeftCell="A8" workbookViewId="0">
      <selection activeCell="C50" sqref="C50"/>
    </sheetView>
  </sheetViews>
  <sheetFormatPr defaultRowHeight="12.75" x14ac:dyDescent="0.2"/>
  <cols>
    <col min="1" max="2" width="2" customWidth="1"/>
    <col min="3" max="3" width="25" customWidth="1"/>
    <col min="4" max="13" width="15"/>
    <col min="14" max="15" width="2" customWidth="1"/>
    <col min="16" max="16" width="25" customWidth="1"/>
    <col min="17" max="18" width="15"/>
  </cols>
  <sheetData>
    <row r="2" spans="3:18" ht="26.25" x14ac:dyDescent="0.4">
      <c r="C2" s="4" t="s">
        <v>0</v>
      </c>
      <c r="D2" s="5"/>
      <c r="E2" s="5"/>
      <c r="P2" s="4"/>
      <c r="Q2" s="5"/>
      <c r="R2" s="5"/>
    </row>
    <row r="3" spans="3:18" x14ac:dyDescent="0.2">
      <c r="C3" s="1" t="s">
        <v>1</v>
      </c>
      <c r="P3" s="1"/>
    </row>
    <row r="6" spans="3:18" ht="15" x14ac:dyDescent="0.25">
      <c r="C6" s="6" t="s">
        <v>140</v>
      </c>
      <c r="D6" s="7"/>
      <c r="E6" s="2"/>
      <c r="F6" s="2"/>
      <c r="G6" s="2"/>
      <c r="H6" s="2"/>
      <c r="I6" s="2"/>
      <c r="J6" s="2"/>
      <c r="K6" s="2"/>
      <c r="L6" s="2"/>
      <c r="P6" s="6"/>
      <c r="Q6" s="7"/>
      <c r="R6" s="2"/>
    </row>
    <row r="8" spans="3:18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P8" s="3"/>
      <c r="Q8" s="3"/>
      <c r="R8" s="3"/>
    </row>
    <row r="10" spans="3:18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  <c r="P10" s="3"/>
      <c r="Q10" s="3"/>
      <c r="R10" s="3"/>
    </row>
    <row r="12" spans="3:18" x14ac:dyDescent="0.2">
      <c r="C12" s="3" t="s">
        <v>141</v>
      </c>
      <c r="D12" s="3">
        <v>321.47899999999998</v>
      </c>
      <c r="E12" s="3">
        <v>321.69200000000001</v>
      </c>
      <c r="F12" s="3">
        <v>471.67200000000003</v>
      </c>
      <c r="G12" s="3">
        <v>454.68</v>
      </c>
      <c r="H12" s="3">
        <v>517.81299999999999</v>
      </c>
      <c r="I12" s="3">
        <v>778.81700000000001</v>
      </c>
      <c r="J12" s="3">
        <v>853.70399999999995</v>
      </c>
      <c r="K12" s="3" t="s">
        <v>142</v>
      </c>
      <c r="L12" s="3" t="s">
        <v>143</v>
      </c>
      <c r="M12" s="3" t="s">
        <v>144</v>
      </c>
      <c r="P12" s="3"/>
      <c r="Q12" s="3"/>
      <c r="R12" s="3"/>
    </row>
    <row r="13" spans="3:18" x14ac:dyDescent="0.2">
      <c r="C13" s="3" t="s">
        <v>145</v>
      </c>
      <c r="D13" s="3" t="s">
        <v>146</v>
      </c>
      <c r="E13" s="3" t="s">
        <v>147</v>
      </c>
      <c r="F13" s="3" t="s">
        <v>148</v>
      </c>
      <c r="G13" s="3" t="s">
        <v>149</v>
      </c>
      <c r="H13" s="3" t="s">
        <v>150</v>
      </c>
      <c r="I13" s="3" t="s">
        <v>151</v>
      </c>
      <c r="J13" s="3" t="s">
        <v>152</v>
      </c>
      <c r="K13" s="3" t="s">
        <v>153</v>
      </c>
      <c r="L13" s="3" t="s">
        <v>154</v>
      </c>
      <c r="M13" s="3" t="s">
        <v>155</v>
      </c>
      <c r="P13" s="3"/>
      <c r="Q13" s="3"/>
      <c r="R13" s="3"/>
    </row>
    <row r="14" spans="3:18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P14" s="3"/>
      <c r="Q14" s="3"/>
      <c r="R14" s="3"/>
    </row>
    <row r="15" spans="3:18" x14ac:dyDescent="0.2">
      <c r="C15" s="3" t="s">
        <v>156</v>
      </c>
      <c r="D15" s="3">
        <v>-213.251</v>
      </c>
      <c r="E15" s="3">
        <v>-207.08500000000001</v>
      </c>
      <c r="F15" s="3">
        <v>-384.47500000000002</v>
      </c>
      <c r="G15" s="3">
        <v>-379.21100000000001</v>
      </c>
      <c r="H15" s="3">
        <v>-370.99</v>
      </c>
      <c r="I15" s="3">
        <v>-627.70100000000002</v>
      </c>
      <c r="J15" s="3">
        <v>-770.32399999999996</v>
      </c>
      <c r="K15" s="3">
        <v>-832.38900000000001</v>
      </c>
      <c r="L15" s="3">
        <v>-927.16700000000003</v>
      </c>
      <c r="M15" s="3">
        <v>-960.47900000000004</v>
      </c>
      <c r="P15" s="3"/>
      <c r="Q15" s="3"/>
      <c r="R15" s="3"/>
    </row>
    <row r="16" spans="3:18" x14ac:dyDescent="0.2">
      <c r="C16" s="3" t="s">
        <v>157</v>
      </c>
      <c r="D16" s="3">
        <v>108.22799999999999</v>
      </c>
      <c r="E16" s="3">
        <v>114.607</v>
      </c>
      <c r="F16" s="3">
        <v>87.197999999999993</v>
      </c>
      <c r="G16" s="3">
        <v>75.468999999999994</v>
      </c>
      <c r="H16" s="3">
        <v>146.822</v>
      </c>
      <c r="I16" s="3">
        <v>151.11600000000001</v>
      </c>
      <c r="J16" s="3">
        <v>83.38</v>
      </c>
      <c r="K16" s="3">
        <v>267.02199999999999</v>
      </c>
      <c r="L16" s="3">
        <v>511.053</v>
      </c>
      <c r="M16" s="3">
        <v>535.56700000000001</v>
      </c>
      <c r="P16" s="3"/>
      <c r="Q16" s="3"/>
      <c r="R16" s="3"/>
    </row>
    <row r="17" spans="3:18" x14ac:dyDescent="0.2">
      <c r="C17" s="3" t="s">
        <v>158</v>
      </c>
      <c r="D17" s="3" t="s">
        <v>159</v>
      </c>
      <c r="E17" s="3" t="s">
        <v>160</v>
      </c>
      <c r="F17" s="3" t="s">
        <v>161</v>
      </c>
      <c r="G17" s="3" t="s">
        <v>162</v>
      </c>
      <c r="H17" s="3" t="s">
        <v>163</v>
      </c>
      <c r="I17" s="3" t="s">
        <v>164</v>
      </c>
      <c r="J17" s="3" t="s">
        <v>165</v>
      </c>
      <c r="K17" s="3" t="s">
        <v>166</v>
      </c>
      <c r="L17" s="3" t="s">
        <v>167</v>
      </c>
      <c r="M17" s="3" t="s">
        <v>168</v>
      </c>
      <c r="P17" s="3"/>
      <c r="Q17" s="3"/>
      <c r="R17" s="3"/>
    </row>
    <row r="18" spans="3:18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P18" s="3"/>
      <c r="Q18" s="3"/>
      <c r="R18" s="3"/>
    </row>
    <row r="19" spans="3:18" x14ac:dyDescent="0.2">
      <c r="C19" t="s">
        <v>169</v>
      </c>
      <c r="D19">
        <v>0</v>
      </c>
      <c r="E19">
        <v>0</v>
      </c>
      <c r="F19">
        <v>0</v>
      </c>
      <c r="G19">
        <v>0</v>
      </c>
      <c r="H19">
        <v>-10.994</v>
      </c>
      <c r="I19">
        <v>-21.56</v>
      </c>
      <c r="J19">
        <v>-21.951000000000001</v>
      </c>
      <c r="K19">
        <v>-23.54</v>
      </c>
      <c r="L19">
        <v>-33.435000000000002</v>
      </c>
      <c r="M19">
        <v>-34.350999999999999</v>
      </c>
    </row>
    <row r="20" spans="3:18" x14ac:dyDescent="0.2">
      <c r="C20" s="3" t="s">
        <v>170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P20" s="3"/>
      <c r="Q20" s="3"/>
      <c r="R20" s="3"/>
    </row>
    <row r="21" spans="3:18" x14ac:dyDescent="0.2">
      <c r="C21" s="3" t="s">
        <v>171</v>
      </c>
      <c r="D21" s="3">
        <v>-27.306000000000001</v>
      </c>
      <c r="E21" s="3">
        <v>-29.021999999999998</v>
      </c>
      <c r="F21" s="3">
        <v>-33.061999999999998</v>
      </c>
      <c r="G21" s="3">
        <v>-28.789000000000001</v>
      </c>
      <c r="H21" s="3">
        <v>-36.588000000000001</v>
      </c>
      <c r="I21" s="3">
        <v>-70.192999999999998</v>
      </c>
      <c r="J21" s="3">
        <v>-65.013999999999996</v>
      </c>
      <c r="K21" s="3">
        <v>-46.648000000000003</v>
      </c>
      <c r="L21" s="3">
        <v>-55.664999999999999</v>
      </c>
      <c r="M21" s="3">
        <v>-71.555999999999997</v>
      </c>
      <c r="P21" s="3"/>
      <c r="Q21" s="3"/>
      <c r="R21" s="3"/>
    </row>
    <row r="22" spans="3:18" x14ac:dyDescent="0.2">
      <c r="C22" s="3" t="s">
        <v>172</v>
      </c>
      <c r="D22" s="3">
        <v>5.9260000000000002</v>
      </c>
      <c r="E22" s="3">
        <v>3.919</v>
      </c>
      <c r="F22" s="3">
        <v>-23.695</v>
      </c>
      <c r="G22" s="3">
        <v>-23.311</v>
      </c>
      <c r="H22" s="3">
        <v>13.144</v>
      </c>
      <c r="I22" s="3">
        <v>-7.585</v>
      </c>
      <c r="J22" s="3">
        <v>21.448</v>
      </c>
      <c r="K22" s="3">
        <v>8.2100000000000009</v>
      </c>
      <c r="L22" s="3">
        <v>6.2320000000000002</v>
      </c>
      <c r="M22" s="3">
        <v>-28.931000000000001</v>
      </c>
      <c r="P22" s="3"/>
      <c r="Q22" s="3"/>
      <c r="R22" s="3"/>
    </row>
    <row r="23" spans="3:18" x14ac:dyDescent="0.2">
      <c r="C23" s="3" t="s">
        <v>173</v>
      </c>
      <c r="D23" s="3">
        <v>-21.38</v>
      </c>
      <c r="E23" s="3">
        <v>-25.103000000000002</v>
      </c>
      <c r="F23" s="3">
        <v>-56.758000000000003</v>
      </c>
      <c r="G23" s="3">
        <v>-52.1</v>
      </c>
      <c r="H23" s="3">
        <v>-34.438000000000002</v>
      </c>
      <c r="I23" s="3">
        <v>-99.337999999999994</v>
      </c>
      <c r="J23" s="3">
        <v>-65.516999999999996</v>
      </c>
      <c r="K23" s="3">
        <v>-61.978000000000002</v>
      </c>
      <c r="L23" s="3">
        <v>-82.867999999999995</v>
      </c>
      <c r="M23" s="3">
        <v>-134.839</v>
      </c>
      <c r="P23" s="3"/>
      <c r="Q23" s="3"/>
      <c r="R23" s="3"/>
    </row>
    <row r="24" spans="3:18" x14ac:dyDescent="0.2">
      <c r="C24" s="3" t="s">
        <v>174</v>
      </c>
      <c r="D24" s="3">
        <v>86.847999999999999</v>
      </c>
      <c r="E24" s="3">
        <v>89.504000000000005</v>
      </c>
      <c r="F24" s="3">
        <v>30.44</v>
      </c>
      <c r="G24" s="3">
        <v>23.369</v>
      </c>
      <c r="H24" s="3">
        <v>112.384</v>
      </c>
      <c r="I24" s="3">
        <v>51.777999999999999</v>
      </c>
      <c r="J24" s="3">
        <v>17.863</v>
      </c>
      <c r="K24" s="3">
        <v>205.04400000000001</v>
      </c>
      <c r="L24" s="3">
        <v>428.185</v>
      </c>
      <c r="M24" s="3">
        <v>400.72899999999998</v>
      </c>
      <c r="P24" s="3"/>
      <c r="Q24" s="3"/>
      <c r="R24" s="3"/>
    </row>
    <row r="25" spans="3:18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P25" s="3"/>
      <c r="Q25" s="3"/>
      <c r="R25" s="3"/>
    </row>
    <row r="26" spans="3:18" x14ac:dyDescent="0.2">
      <c r="C26" s="3" t="s">
        <v>175</v>
      </c>
      <c r="D26" s="3">
        <v>-8.7149999999999999</v>
      </c>
      <c r="E26" s="3">
        <v>-16.873999999999999</v>
      </c>
      <c r="F26" s="3">
        <v>-14.335000000000001</v>
      </c>
      <c r="G26" s="3">
        <v>-14.757999999999999</v>
      </c>
      <c r="H26" s="3">
        <v>-17.327000000000002</v>
      </c>
      <c r="I26" s="3">
        <v>-53.101999999999997</v>
      </c>
      <c r="J26" s="3">
        <v>-50.12</v>
      </c>
      <c r="K26" s="3">
        <v>-45.444000000000003</v>
      </c>
      <c r="L26" s="3">
        <v>-34.097000000000001</v>
      </c>
      <c r="M26" s="3">
        <v>-28.035</v>
      </c>
      <c r="P26" s="3"/>
      <c r="Q26" s="3"/>
      <c r="R26" s="3"/>
    </row>
    <row r="27" spans="3:18" x14ac:dyDescent="0.2">
      <c r="C27" s="3" t="s">
        <v>176</v>
      </c>
      <c r="D27" s="3">
        <v>78.132999999999996</v>
      </c>
      <c r="E27" s="3">
        <v>72.63</v>
      </c>
      <c r="F27" s="3">
        <v>16.103999999999999</v>
      </c>
      <c r="G27" s="3">
        <v>8.6120000000000001</v>
      </c>
      <c r="H27" s="3">
        <v>95.057000000000002</v>
      </c>
      <c r="I27" s="3">
        <v>-1.3240000000000001</v>
      </c>
      <c r="J27" s="3">
        <v>-32.256999999999998</v>
      </c>
      <c r="K27" s="3">
        <v>159.6</v>
      </c>
      <c r="L27" s="3">
        <v>394.08800000000002</v>
      </c>
      <c r="M27" s="3">
        <v>372.69400000000002</v>
      </c>
      <c r="P27" s="3"/>
      <c r="Q27" s="3"/>
      <c r="R27" s="3"/>
    </row>
    <row r="28" spans="3:18" x14ac:dyDescent="0.2">
      <c r="C28" t="s">
        <v>177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8" x14ac:dyDescent="0.2">
      <c r="C29" s="3" t="s">
        <v>178</v>
      </c>
      <c r="D29" s="3">
        <v>-17.385999999999999</v>
      </c>
      <c r="E29" s="3">
        <v>-24.145</v>
      </c>
      <c r="F29" s="3">
        <v>-25.577000000000002</v>
      </c>
      <c r="G29" s="3">
        <v>-25.161999999999999</v>
      </c>
      <c r="H29" s="3">
        <v>-14.164</v>
      </c>
      <c r="I29" s="3">
        <v>-4.3949999999999996</v>
      </c>
      <c r="J29" s="3">
        <v>-9.4909999999999997</v>
      </c>
      <c r="K29" s="3">
        <v>-14.622999999999999</v>
      </c>
      <c r="L29" s="3">
        <v>-54.341000000000001</v>
      </c>
      <c r="M29" s="3">
        <v>-67.512</v>
      </c>
      <c r="P29" s="3"/>
      <c r="Q29" s="3"/>
      <c r="R29" s="3"/>
    </row>
    <row r="30" spans="3:18" x14ac:dyDescent="0.2">
      <c r="C30" s="3" t="s">
        <v>179</v>
      </c>
      <c r="D30" s="3">
        <v>60.747999999999998</v>
      </c>
      <c r="E30" s="3">
        <v>48.484999999999999</v>
      </c>
      <c r="F30" s="3">
        <v>-9.4719999999999995</v>
      </c>
      <c r="G30" s="3">
        <v>-16.55</v>
      </c>
      <c r="H30" s="3">
        <v>80.894000000000005</v>
      </c>
      <c r="I30" s="3">
        <v>-5.7190000000000003</v>
      </c>
      <c r="J30" s="3">
        <v>-41.747999999999998</v>
      </c>
      <c r="K30" s="3">
        <v>144.977</v>
      </c>
      <c r="L30" s="3">
        <v>339.74799999999999</v>
      </c>
      <c r="M30" s="3">
        <v>305.18200000000002</v>
      </c>
      <c r="P30" s="3"/>
      <c r="Q30" s="3"/>
      <c r="R30" s="3"/>
    </row>
    <row r="31" spans="3:18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P31" s="3"/>
      <c r="Q31" s="3"/>
      <c r="R31" s="3"/>
    </row>
    <row r="32" spans="3:18" x14ac:dyDescent="0.2">
      <c r="C32" s="3" t="s">
        <v>180</v>
      </c>
      <c r="D32" s="3">
        <v>-2.2839999999999998</v>
      </c>
      <c r="E32" s="3">
        <v>-2.476</v>
      </c>
      <c r="F32" s="3">
        <v>-1.8879999999999999</v>
      </c>
      <c r="G32" s="3">
        <v>-1.3149999999999999</v>
      </c>
      <c r="H32" s="3">
        <v>-1.5069999999999999</v>
      </c>
      <c r="I32" s="3">
        <v>-0.88300000000000001</v>
      </c>
      <c r="J32" s="3">
        <v>-0.89100000000000001</v>
      </c>
      <c r="K32" s="3">
        <v>-2.5139999999999998</v>
      </c>
      <c r="L32" s="3">
        <v>-1.6619999999999999</v>
      </c>
      <c r="M32" s="3">
        <v>-3.5990000000000002</v>
      </c>
      <c r="P32" s="3"/>
      <c r="Q32" s="3"/>
      <c r="R32" s="3"/>
    </row>
    <row r="33" spans="3:18" x14ac:dyDescent="0.2">
      <c r="C33" s="3" t="s">
        <v>181</v>
      </c>
      <c r="D33" s="3">
        <v>58.463999999999999</v>
      </c>
      <c r="E33" s="3">
        <v>46.009</v>
      </c>
      <c r="F33" s="3">
        <v>-11.361000000000001</v>
      </c>
      <c r="G33" s="3">
        <v>-17.864999999999998</v>
      </c>
      <c r="H33" s="3">
        <v>79.387</v>
      </c>
      <c r="I33" s="3">
        <v>-6.6020000000000003</v>
      </c>
      <c r="J33" s="3">
        <v>-42.639000000000003</v>
      </c>
      <c r="K33" s="3">
        <v>142.46299999999999</v>
      </c>
      <c r="L33" s="3">
        <v>338.08600000000001</v>
      </c>
      <c r="M33" s="3">
        <v>301.58300000000003</v>
      </c>
      <c r="P33" s="3"/>
      <c r="Q33" s="3"/>
      <c r="R33" s="3"/>
    </row>
    <row r="34" spans="3:18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P34" s="3"/>
      <c r="Q34" s="3"/>
      <c r="R34" s="3"/>
    </row>
    <row r="35" spans="3:18" x14ac:dyDescent="0.2">
      <c r="C35" s="3" t="s">
        <v>182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P35" s="3"/>
      <c r="Q35" s="3"/>
      <c r="R35" s="3"/>
    </row>
    <row r="36" spans="3:18" x14ac:dyDescent="0.2">
      <c r="C36" t="s">
        <v>183</v>
      </c>
      <c r="D36">
        <v>58.463999999999999</v>
      </c>
      <c r="E36">
        <v>46.009</v>
      </c>
      <c r="F36">
        <v>-11.361000000000001</v>
      </c>
      <c r="G36">
        <v>-17.864999999999998</v>
      </c>
      <c r="H36">
        <v>79.387</v>
      </c>
      <c r="I36">
        <v>-6.6020000000000003</v>
      </c>
      <c r="J36">
        <v>-42.639000000000003</v>
      </c>
      <c r="K36">
        <v>142.46299999999999</v>
      </c>
      <c r="L36">
        <v>338.08600000000001</v>
      </c>
      <c r="M36">
        <v>301.58300000000003</v>
      </c>
    </row>
    <row r="37" spans="3:18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P37" s="3"/>
      <c r="Q37" s="3"/>
      <c r="R37" s="3"/>
    </row>
    <row r="38" spans="3:18" x14ac:dyDescent="0.2">
      <c r="C38" s="3" t="s">
        <v>184</v>
      </c>
      <c r="D38" s="3">
        <v>0.15</v>
      </c>
      <c r="E38" s="3">
        <v>0.12</v>
      </c>
      <c r="F38" s="3">
        <v>-2.9000000000000001E-2</v>
      </c>
      <c r="G38" s="3">
        <v>-4.4999999999999998E-2</v>
      </c>
      <c r="H38" s="3">
        <v>0.2</v>
      </c>
      <c r="I38" s="3">
        <v>-1.7000000000000001E-2</v>
      </c>
      <c r="J38" s="3">
        <v>-0.11</v>
      </c>
      <c r="K38" s="3">
        <v>0.36</v>
      </c>
      <c r="L38" s="3">
        <v>0.85</v>
      </c>
      <c r="M38" s="3">
        <v>0.76</v>
      </c>
      <c r="P38" s="3"/>
      <c r="Q38" s="3"/>
      <c r="R38" s="3"/>
    </row>
    <row r="39" spans="3:18" x14ac:dyDescent="0.2">
      <c r="C39" s="3" t="s">
        <v>185</v>
      </c>
      <c r="D39" s="3">
        <v>0.15</v>
      </c>
      <c r="E39" s="3">
        <v>0.12</v>
      </c>
      <c r="F39" s="3">
        <v>-2.9000000000000001E-2</v>
      </c>
      <c r="G39" s="3">
        <v>-4.4999999999999998E-2</v>
      </c>
      <c r="H39" s="3">
        <v>0.2</v>
      </c>
      <c r="I39" s="3">
        <v>-1.7000000000000001E-2</v>
      </c>
      <c r="J39" s="3">
        <v>-0.11</v>
      </c>
      <c r="K39" s="3">
        <v>0.36</v>
      </c>
      <c r="L39" s="3">
        <v>0.85</v>
      </c>
      <c r="M39" s="3">
        <v>0.76</v>
      </c>
      <c r="P39" s="3"/>
      <c r="Q39" s="3"/>
      <c r="R39" s="3"/>
    </row>
    <row r="40" spans="3:18" x14ac:dyDescent="0.2">
      <c r="C40" s="3" t="s">
        <v>186</v>
      </c>
      <c r="D40" s="3">
        <v>396.38400000000001</v>
      </c>
      <c r="E40" s="3">
        <v>396.41399999999999</v>
      </c>
      <c r="F40" s="3">
        <v>396.41399999999999</v>
      </c>
      <c r="G40" s="3">
        <v>396.41399999999999</v>
      </c>
      <c r="H40" s="3">
        <v>396.41399999999999</v>
      </c>
      <c r="I40" s="3">
        <v>396.41399999999999</v>
      </c>
      <c r="J40" s="3">
        <v>396.41399999999999</v>
      </c>
      <c r="K40" s="3">
        <v>396.41399999999999</v>
      </c>
      <c r="L40" s="3">
        <v>396.41399999999999</v>
      </c>
      <c r="M40" s="3">
        <v>396.41399999999999</v>
      </c>
      <c r="P40" s="3"/>
      <c r="Q40" s="3"/>
      <c r="R40" s="3"/>
    </row>
    <row r="41" spans="3:18" x14ac:dyDescent="0.2">
      <c r="C41" t="s">
        <v>187</v>
      </c>
      <c r="D41">
        <v>396.40100000000001</v>
      </c>
      <c r="E41">
        <v>396.41399999999999</v>
      </c>
      <c r="F41">
        <v>396.41399999999999</v>
      </c>
      <c r="G41">
        <v>396.41399999999999</v>
      </c>
      <c r="H41">
        <v>396.41399999999999</v>
      </c>
      <c r="I41">
        <v>396.41399999999999</v>
      </c>
      <c r="J41">
        <v>396.41399999999999</v>
      </c>
      <c r="K41">
        <v>396.41399999999999</v>
      </c>
      <c r="L41">
        <v>396.41399999999999</v>
      </c>
      <c r="M41">
        <v>396.41399999999999</v>
      </c>
    </row>
    <row r="42" spans="3:18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P42" s="3"/>
      <c r="Q42" s="3"/>
      <c r="R42" s="3"/>
    </row>
    <row r="43" spans="3:18" x14ac:dyDescent="0.2">
      <c r="C43" s="3" t="s">
        <v>188</v>
      </c>
      <c r="D43" s="3">
        <v>122.261</v>
      </c>
      <c r="E43" s="3">
        <v>149.15600000000001</v>
      </c>
      <c r="F43" s="3">
        <v>155.161</v>
      </c>
      <c r="G43" s="3">
        <v>152.96899999999999</v>
      </c>
      <c r="H43" s="3">
        <v>212.58600000000001</v>
      </c>
      <c r="I43" s="3">
        <v>260.57600000000002</v>
      </c>
      <c r="J43" s="3">
        <v>217.97499999999999</v>
      </c>
      <c r="K43" s="3">
        <v>430.71300000000002</v>
      </c>
      <c r="L43" s="3">
        <v>635.34799999999996</v>
      </c>
      <c r="M43" s="3">
        <v>699.09199999999998</v>
      </c>
      <c r="P43" s="3"/>
      <c r="Q43" s="3"/>
      <c r="R43" s="3"/>
    </row>
    <row r="44" spans="3:18" x14ac:dyDescent="0.2">
      <c r="C44" s="3" t="s">
        <v>189</v>
      </c>
      <c r="D44" s="3">
        <v>79.849000000000004</v>
      </c>
      <c r="E44" s="3">
        <v>81.876000000000005</v>
      </c>
      <c r="F44" s="3">
        <v>50.100999999999999</v>
      </c>
      <c r="G44" s="3">
        <v>42.186</v>
      </c>
      <c r="H44" s="3">
        <v>95.391000000000005</v>
      </c>
      <c r="I44" s="3">
        <v>54.662999999999997</v>
      </c>
      <c r="J44" s="3">
        <v>-7.1159999999999997</v>
      </c>
      <c r="K44" s="3">
        <v>193.161</v>
      </c>
      <c r="L44" s="3">
        <v>413.85399999999998</v>
      </c>
      <c r="M44" s="3">
        <v>421.77199999999999</v>
      </c>
      <c r="P44" s="3"/>
      <c r="Q44" s="3"/>
      <c r="R44" s="3"/>
    </row>
    <row r="45" spans="3:18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P45" s="3"/>
      <c r="Q45" s="3"/>
      <c r="R45" s="3"/>
    </row>
    <row r="46" spans="3:18" x14ac:dyDescent="0.2">
      <c r="C46" s="3" t="s">
        <v>190</v>
      </c>
      <c r="D46" s="3">
        <v>321.47899999999998</v>
      </c>
      <c r="E46" s="3">
        <v>321.69200000000001</v>
      </c>
      <c r="F46" s="3">
        <v>471.67200000000003</v>
      </c>
      <c r="G46" s="3">
        <v>454.68</v>
      </c>
      <c r="H46" s="3">
        <v>517.81299999999999</v>
      </c>
      <c r="I46" s="3">
        <v>778.81700000000001</v>
      </c>
      <c r="J46" s="3">
        <v>853.70399999999995</v>
      </c>
      <c r="K46" s="3" t="s">
        <v>142</v>
      </c>
      <c r="L46" s="3" t="s">
        <v>143</v>
      </c>
      <c r="M46" s="3" t="s">
        <v>144</v>
      </c>
      <c r="P46" s="3"/>
      <c r="Q46" s="3"/>
      <c r="R46" s="3"/>
    </row>
    <row r="47" spans="3:18" x14ac:dyDescent="0.2">
      <c r="C47" s="3" t="s">
        <v>191</v>
      </c>
      <c r="D47" s="3">
        <v>80.66</v>
      </c>
      <c r="E47" s="3">
        <v>84.953000000000003</v>
      </c>
      <c r="F47" s="3">
        <v>53.716000000000001</v>
      </c>
      <c r="G47" s="3">
        <v>46.17</v>
      </c>
      <c r="H47" s="3">
        <v>98.856999999999999</v>
      </c>
      <c r="I47" s="3">
        <v>58.735999999999997</v>
      </c>
      <c r="J47" s="3">
        <v>-4.2370000000000001</v>
      </c>
      <c r="K47" s="3">
        <v>196.22800000000001</v>
      </c>
      <c r="L47" s="3">
        <v>421.04500000000002</v>
      </c>
      <c r="M47" s="3">
        <v>429.01100000000002</v>
      </c>
      <c r="P47" s="3"/>
      <c r="Q47" s="3"/>
      <c r="R47" s="3"/>
    </row>
    <row r="48" spans="3:18" x14ac:dyDescent="0.2">
      <c r="C48" s="3" t="s">
        <v>192</v>
      </c>
      <c r="D48" s="3">
        <v>79.849000000000004</v>
      </c>
      <c r="E48" s="3">
        <v>81.876000000000005</v>
      </c>
      <c r="F48" s="3">
        <v>50.100999999999999</v>
      </c>
      <c r="G48" s="3">
        <v>42.186</v>
      </c>
      <c r="H48" s="3">
        <v>95.391000000000005</v>
      </c>
      <c r="I48" s="3">
        <v>54.662999999999997</v>
      </c>
      <c r="J48" s="3">
        <v>-7.1159999999999997</v>
      </c>
      <c r="K48" s="3">
        <v>193.161</v>
      </c>
      <c r="L48" s="3">
        <v>413.85399999999998</v>
      </c>
      <c r="M48" s="3">
        <v>421.77199999999999</v>
      </c>
      <c r="P48" s="3"/>
      <c r="Q48" s="3"/>
      <c r="R48" s="3"/>
    </row>
    <row r="49" spans="3:18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P49" s="3"/>
      <c r="Q49" s="3"/>
      <c r="R49" s="3"/>
    </row>
    <row r="50" spans="3:18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P50" s="3"/>
      <c r="Q50" s="3"/>
      <c r="R50" s="3"/>
    </row>
    <row r="51" spans="3:18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P51" s="3"/>
      <c r="Q51" s="3"/>
      <c r="R51" s="3"/>
    </row>
    <row r="53" spans="3:18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P53" s="3"/>
      <c r="Q53" s="3"/>
      <c r="R53" s="3"/>
    </row>
    <row r="55" spans="3:18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P55" s="3"/>
      <c r="Q55" s="3"/>
      <c r="R55" s="3"/>
    </row>
    <row r="56" spans="3:18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P56" s="3"/>
      <c r="Q56" s="3"/>
      <c r="R56" s="3"/>
    </row>
  </sheetData>
  <mergeCells count="4">
    <mergeCell ref="C2:E2"/>
    <mergeCell ref="C6:D6"/>
    <mergeCell ref="P2:R2"/>
    <mergeCell ref="P6:Q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9EAF-713E-40EE-948E-54C4268534D2}">
  <dimension ref="C2:M56"/>
  <sheetViews>
    <sheetView workbookViewId="0">
      <selection sqref="A1:P1048576"/>
    </sheetView>
  </sheetViews>
  <sheetFormatPr defaultRowHeight="12.75" x14ac:dyDescent="0.2"/>
  <cols>
    <col min="1" max="2" width="2" customWidth="1"/>
    <col min="3" max="3" width="25" customWidth="1"/>
    <col min="4" max="14" width="15"/>
    <col min="15" max="16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193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181</v>
      </c>
      <c r="D12" s="3">
        <v>58.463999999999999</v>
      </c>
      <c r="E12" s="3">
        <v>46.009</v>
      </c>
      <c r="F12" s="3">
        <v>-11.361000000000001</v>
      </c>
      <c r="G12" s="3">
        <v>-17.864999999999998</v>
      </c>
      <c r="H12" s="3">
        <v>79.387</v>
      </c>
      <c r="I12" s="3">
        <v>-6.6020000000000003</v>
      </c>
      <c r="J12" s="3">
        <v>-42.639000000000003</v>
      </c>
      <c r="K12" s="3">
        <v>142.46299999999999</v>
      </c>
      <c r="L12" s="3">
        <v>338.08600000000001</v>
      </c>
      <c r="M12" s="3">
        <v>301.58300000000003</v>
      </c>
    </row>
    <row r="13" spans="3:13" x14ac:dyDescent="0.2">
      <c r="C13" s="3" t="s">
        <v>194</v>
      </c>
      <c r="D13" s="3">
        <v>42.411999999999999</v>
      </c>
      <c r="E13" s="3">
        <v>67.28</v>
      </c>
      <c r="F13" s="3">
        <v>105.06</v>
      </c>
      <c r="G13" s="3">
        <v>110.783</v>
      </c>
      <c r="H13" s="3">
        <v>117.19499999999999</v>
      </c>
      <c r="I13" s="3">
        <v>205.91300000000001</v>
      </c>
      <c r="J13" s="3">
        <v>225.71299999999999</v>
      </c>
      <c r="K13" s="3">
        <v>238.178</v>
      </c>
      <c r="L13" s="3">
        <v>222.30699999999999</v>
      </c>
      <c r="M13" s="3">
        <v>281.67599999999999</v>
      </c>
    </row>
    <row r="14" spans="3:13" x14ac:dyDescent="0.2">
      <c r="C14" s="3" t="s">
        <v>195</v>
      </c>
      <c r="D14" s="3">
        <v>0.20699999999999999</v>
      </c>
      <c r="E14" s="3">
        <v>0.22500000000000001</v>
      </c>
      <c r="F14" s="3">
        <v>0.25700000000000001</v>
      </c>
      <c r="G14" s="3">
        <v>0.27900000000000003</v>
      </c>
      <c r="H14" s="3">
        <v>0.47</v>
      </c>
      <c r="I14" s="3">
        <v>0.67800000000000005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196</v>
      </c>
      <c r="D15" s="3">
        <v>4.4999999999999998E-2</v>
      </c>
      <c r="E15" s="3">
        <v>1.2E-2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</row>
    <row r="16" spans="3:13" x14ac:dyDescent="0.2">
      <c r="C16" s="3" t="s">
        <v>197</v>
      </c>
      <c r="D16" s="3">
        <v>-6.641</v>
      </c>
      <c r="E16" s="3">
        <v>-4.141</v>
      </c>
      <c r="F16" s="3">
        <v>-12.887</v>
      </c>
      <c r="G16" s="3">
        <v>21.088000000000001</v>
      </c>
      <c r="H16" s="3">
        <v>-23.643000000000001</v>
      </c>
      <c r="I16" s="3">
        <v>2.7549999999999999</v>
      </c>
      <c r="J16" s="3">
        <v>6.3650000000000002</v>
      </c>
      <c r="K16" s="3">
        <v>-14.638</v>
      </c>
      <c r="L16" s="3">
        <v>-5.7969999999999997</v>
      </c>
      <c r="M16" s="3">
        <v>17.530999999999999</v>
      </c>
    </row>
    <row r="17" spans="3:13" x14ac:dyDescent="0.2">
      <c r="C17" s="3" t="s">
        <v>198</v>
      </c>
      <c r="D17" s="3">
        <v>-15.363</v>
      </c>
      <c r="E17" s="3">
        <v>-111.77</v>
      </c>
      <c r="F17" s="3">
        <v>-44.366999999999997</v>
      </c>
      <c r="G17" s="3">
        <v>-41.106000000000002</v>
      </c>
      <c r="H17" s="3">
        <v>-4.2080000000000002</v>
      </c>
      <c r="I17" s="3">
        <v>-76.772999999999996</v>
      </c>
      <c r="J17" s="3">
        <v>0.88200000000000001</v>
      </c>
      <c r="K17" s="3">
        <v>-18.998999999999999</v>
      </c>
      <c r="L17" s="3">
        <v>-0.79800000000000004</v>
      </c>
      <c r="M17" s="3">
        <v>3.8319999999999999</v>
      </c>
    </row>
    <row r="18" spans="3:13" x14ac:dyDescent="0.2">
      <c r="C18" s="3" t="s">
        <v>199</v>
      </c>
      <c r="D18" s="3">
        <v>5.4829999999999997</v>
      </c>
      <c r="E18" s="3">
        <v>-12.56</v>
      </c>
      <c r="F18" s="3">
        <v>2.887</v>
      </c>
      <c r="G18" s="3">
        <v>1.899</v>
      </c>
      <c r="H18" s="3">
        <v>0.495</v>
      </c>
      <c r="I18" s="3">
        <v>-0.39700000000000002</v>
      </c>
      <c r="J18" s="3">
        <v>17.548999999999999</v>
      </c>
      <c r="K18" s="3">
        <v>4.1210000000000004</v>
      </c>
      <c r="L18" s="3">
        <v>2.6869999999999998</v>
      </c>
      <c r="M18" s="3">
        <v>0.43099999999999999</v>
      </c>
    </row>
    <row r="19" spans="3:13" x14ac:dyDescent="0.2">
      <c r="C19" t="s">
        <v>200</v>
      </c>
      <c r="D19">
        <v>15.036</v>
      </c>
      <c r="E19">
        <v>18.388000000000002</v>
      </c>
      <c r="F19">
        <v>53.188000000000002</v>
      </c>
      <c r="G19">
        <v>28.489000000000001</v>
      </c>
      <c r="H19">
        <v>-45.798999999999999</v>
      </c>
      <c r="I19">
        <v>85.923000000000002</v>
      </c>
      <c r="J19">
        <v>-2.3039999999999998</v>
      </c>
      <c r="K19">
        <v>-19.716000000000001</v>
      </c>
      <c r="L19">
        <v>-28.829000000000001</v>
      </c>
      <c r="M19">
        <v>0.54200000000000004</v>
      </c>
    </row>
    <row r="20" spans="3:13" x14ac:dyDescent="0.2">
      <c r="C20" s="3" t="s">
        <v>201</v>
      </c>
      <c r="D20" s="3">
        <v>99.641999999999996</v>
      </c>
      <c r="E20" s="3">
        <v>3.4420000000000002</v>
      </c>
      <c r="F20" s="3">
        <v>92.777000000000001</v>
      </c>
      <c r="G20" s="3">
        <v>103.566</v>
      </c>
      <c r="H20" s="3">
        <v>123.89700000000001</v>
      </c>
      <c r="I20" s="3">
        <v>211.495</v>
      </c>
      <c r="J20" s="3">
        <v>205.56700000000001</v>
      </c>
      <c r="K20" s="3">
        <v>331.40899999999999</v>
      </c>
      <c r="L20" s="3">
        <v>527.65700000000004</v>
      </c>
      <c r="M20" s="3">
        <v>605.59299999999996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202</v>
      </c>
      <c r="D22" s="3">
        <v>-499.80500000000001</v>
      </c>
      <c r="E22" s="3">
        <v>-307.46300000000002</v>
      </c>
      <c r="F22" s="3">
        <v>-383.89400000000001</v>
      </c>
      <c r="G22" s="3">
        <v>-261.07499999999999</v>
      </c>
      <c r="H22" s="3">
        <v>-287.72899999999998</v>
      </c>
      <c r="I22" s="3">
        <v>-182.047</v>
      </c>
      <c r="J22" s="3">
        <v>-166.02099999999999</v>
      </c>
      <c r="K22" s="3">
        <v>-191.096</v>
      </c>
      <c r="L22" s="3">
        <v>-181.64599999999999</v>
      </c>
      <c r="M22" s="3">
        <v>-30.600999999999999</v>
      </c>
    </row>
    <row r="23" spans="3:13" x14ac:dyDescent="0.2">
      <c r="C23" s="3" t="s">
        <v>203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204</v>
      </c>
      <c r="D24" s="3">
        <v>17.731999999999999</v>
      </c>
      <c r="E24" s="3">
        <v>-0.81899999999999995</v>
      </c>
      <c r="F24" s="3">
        <v>-30.507999999999999</v>
      </c>
      <c r="G24" s="3">
        <v>-213.346</v>
      </c>
      <c r="H24" s="3">
        <v>176.953</v>
      </c>
      <c r="I24" s="3">
        <v>6.1029999999999998</v>
      </c>
      <c r="J24" s="3">
        <v>-0.245</v>
      </c>
      <c r="K24" s="3">
        <v>21.597000000000001</v>
      </c>
      <c r="L24" s="3">
        <v>-8.9329999999999998</v>
      </c>
      <c r="M24" s="3">
        <v>-14.537000000000001</v>
      </c>
    </row>
    <row r="25" spans="3:13" x14ac:dyDescent="0.2">
      <c r="C25" s="3" t="s">
        <v>205</v>
      </c>
      <c r="D25" s="3">
        <v>-482.07299999999998</v>
      </c>
      <c r="E25" s="3">
        <v>-308.28199999999998</v>
      </c>
      <c r="F25" s="3">
        <v>-414.40100000000001</v>
      </c>
      <c r="G25" s="3">
        <v>-474.42099999999999</v>
      </c>
      <c r="H25" s="3">
        <v>-110.776</v>
      </c>
      <c r="I25" s="3">
        <v>-175.94499999999999</v>
      </c>
      <c r="J25" s="3">
        <v>-166.26599999999999</v>
      </c>
      <c r="K25" s="3">
        <v>-169.499</v>
      </c>
      <c r="L25" s="3">
        <v>-190.57900000000001</v>
      </c>
      <c r="M25" s="3">
        <v>-45.137999999999998</v>
      </c>
    </row>
    <row r="26" spans="3:13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3:13" x14ac:dyDescent="0.2">
      <c r="C27" s="3" t="s">
        <v>206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>
        <v>-61.222999999999999</v>
      </c>
      <c r="M27" s="3">
        <v>-134.16399999999999</v>
      </c>
    </row>
    <row r="28" spans="3:13" x14ac:dyDescent="0.2">
      <c r="C28" t="s">
        <v>207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208</v>
      </c>
      <c r="D29" s="3">
        <v>337.245</v>
      </c>
      <c r="E29" s="3" t="s">
        <v>209</v>
      </c>
      <c r="F29" s="3">
        <v>464.81599999999997</v>
      </c>
      <c r="G29" s="3">
        <v>552.846</v>
      </c>
      <c r="H29" s="3">
        <v>915.95699999999999</v>
      </c>
      <c r="I29" s="3">
        <v>284.07</v>
      </c>
      <c r="J29" s="3">
        <v>159.15600000000001</v>
      </c>
      <c r="K29" s="3">
        <v>763.7</v>
      </c>
      <c r="L29" s="3" t="s">
        <v>3</v>
      </c>
      <c r="M29" s="3" t="s">
        <v>3</v>
      </c>
    </row>
    <row r="30" spans="3:13" x14ac:dyDescent="0.2">
      <c r="C30" s="3" t="s">
        <v>210</v>
      </c>
      <c r="D30" s="3">
        <v>-33.325000000000003</v>
      </c>
      <c r="E30" s="3">
        <v>-266.68200000000002</v>
      </c>
      <c r="F30" s="3">
        <v>-768.30499999999995</v>
      </c>
      <c r="G30" s="3">
        <v>-249.261</v>
      </c>
      <c r="H30" s="3">
        <v>-817.30700000000002</v>
      </c>
      <c r="I30" s="3">
        <v>-324.22000000000003</v>
      </c>
      <c r="J30" s="3">
        <v>-139.488</v>
      </c>
      <c r="K30" s="3">
        <v>-854.399</v>
      </c>
      <c r="L30" s="3">
        <v>-327.15199999999999</v>
      </c>
      <c r="M30" s="3">
        <v>-115.791</v>
      </c>
    </row>
    <row r="31" spans="3:13" x14ac:dyDescent="0.2">
      <c r="C31" s="3" t="s">
        <v>211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212</v>
      </c>
      <c r="D32" s="3">
        <v>-3.0000000000000001E-3</v>
      </c>
      <c r="E32" s="3">
        <v>-0.24099999999999999</v>
      </c>
      <c r="F32" s="3">
        <v>-0.41899999999999998</v>
      </c>
      <c r="G32" s="3">
        <v>-0.36499999999999999</v>
      </c>
      <c r="H32" s="3">
        <v>-0.34699999999999998</v>
      </c>
      <c r="I32" s="3">
        <v>-0.67400000000000004</v>
      </c>
      <c r="J32" s="3">
        <v>-0.214</v>
      </c>
      <c r="K32" s="3">
        <v>-0.45200000000000001</v>
      </c>
      <c r="L32" s="3">
        <v>-0.52200000000000002</v>
      </c>
      <c r="M32" s="3">
        <v>-0.94799999999999995</v>
      </c>
    </row>
    <row r="33" spans="3:13" x14ac:dyDescent="0.2">
      <c r="C33" s="3" t="s">
        <v>213</v>
      </c>
      <c r="D33" s="3">
        <v>303.91699999999997</v>
      </c>
      <c r="E33" s="3">
        <v>838.68799999999999</v>
      </c>
      <c r="F33" s="3">
        <v>-303.90800000000002</v>
      </c>
      <c r="G33" s="3">
        <v>303.21899999999999</v>
      </c>
      <c r="H33" s="3">
        <v>98.302999999999997</v>
      </c>
      <c r="I33" s="3">
        <v>-40.823999999999998</v>
      </c>
      <c r="J33" s="3">
        <v>19.454000000000001</v>
      </c>
      <c r="K33" s="3">
        <v>-91.150999999999996</v>
      </c>
      <c r="L33" s="3">
        <v>-388.89699999999999</v>
      </c>
      <c r="M33" s="3">
        <v>-250.90299999999999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214</v>
      </c>
      <c r="D35" s="3">
        <v>181.149</v>
      </c>
      <c r="E35" s="3">
        <v>112.49</v>
      </c>
      <c r="F35" s="3">
        <v>654.97900000000004</v>
      </c>
      <c r="G35" s="3">
        <v>155.95099999999999</v>
      </c>
      <c r="H35" s="3">
        <v>80.474999999999994</v>
      </c>
      <c r="I35" s="3">
        <v>185.20699999999999</v>
      </c>
      <c r="J35" s="3">
        <v>188.36199999999999</v>
      </c>
      <c r="K35" s="3">
        <v>236.702</v>
      </c>
      <c r="L35" s="3">
        <v>309.565</v>
      </c>
      <c r="M35" s="3">
        <v>263.18400000000003</v>
      </c>
    </row>
    <row r="36" spans="3:13" x14ac:dyDescent="0.2">
      <c r="C36" t="s">
        <v>215</v>
      </c>
      <c r="D36">
        <v>-2.0680000000000001</v>
      </c>
      <c r="E36">
        <v>-1.494</v>
      </c>
      <c r="F36">
        <v>-3.2440000000000002</v>
      </c>
      <c r="G36">
        <v>-2.8210000000000002</v>
      </c>
      <c r="H36">
        <v>-1.5609999999999999</v>
      </c>
      <c r="I36">
        <v>-7.4509999999999996</v>
      </c>
      <c r="J36">
        <v>-1.2390000000000001</v>
      </c>
      <c r="K36">
        <v>6.8559999999999999</v>
      </c>
      <c r="L36">
        <v>7.3579999999999997</v>
      </c>
      <c r="M36">
        <v>-11.243</v>
      </c>
    </row>
    <row r="37" spans="3:13" x14ac:dyDescent="0.2">
      <c r="C37" s="3" t="s">
        <v>216</v>
      </c>
      <c r="D37" s="3">
        <v>-66.590999999999994</v>
      </c>
      <c r="E37" s="3">
        <v>543.98299999999995</v>
      </c>
      <c r="F37" s="3">
        <v>-495.78399999999999</v>
      </c>
      <c r="G37" s="3">
        <v>-72.655000000000001</v>
      </c>
      <c r="H37" s="3">
        <v>106.29300000000001</v>
      </c>
      <c r="I37" s="3">
        <v>10.606</v>
      </c>
      <c r="J37" s="3">
        <v>49.579000000000001</v>
      </c>
      <c r="K37" s="3">
        <v>66.007000000000005</v>
      </c>
      <c r="L37" s="3">
        <v>-53.738999999999997</v>
      </c>
      <c r="M37" s="3">
        <v>328.16300000000001</v>
      </c>
    </row>
    <row r="38" spans="3:13" x14ac:dyDescent="0.2">
      <c r="C38" s="3" t="s">
        <v>217</v>
      </c>
      <c r="D38" s="3">
        <v>112.49</v>
      </c>
      <c r="E38" s="3">
        <v>654.97900000000004</v>
      </c>
      <c r="F38" s="3">
        <v>155.95099999999999</v>
      </c>
      <c r="G38" s="3">
        <v>80.474999999999994</v>
      </c>
      <c r="H38" s="3">
        <v>185.20699999999999</v>
      </c>
      <c r="I38" s="3">
        <v>188.36199999999999</v>
      </c>
      <c r="J38" s="3">
        <v>236.702</v>
      </c>
      <c r="K38" s="3">
        <v>309.565</v>
      </c>
      <c r="L38" s="3">
        <v>263.18400000000003</v>
      </c>
      <c r="M38" s="3">
        <v>580.10400000000004</v>
      </c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 t="s">
        <v>218</v>
      </c>
      <c r="D40" s="3">
        <v>-400.16300000000001</v>
      </c>
      <c r="E40" s="3">
        <v>-304.02100000000002</v>
      </c>
      <c r="F40" s="3">
        <v>-291.11700000000002</v>
      </c>
      <c r="G40" s="3">
        <v>-157.50899999999999</v>
      </c>
      <c r="H40" s="3">
        <v>-163.83199999999999</v>
      </c>
      <c r="I40" s="3">
        <v>29.448</v>
      </c>
      <c r="J40" s="3">
        <v>39.545999999999999</v>
      </c>
      <c r="K40" s="3">
        <v>140.31399999999999</v>
      </c>
      <c r="L40" s="3">
        <v>346.01100000000002</v>
      </c>
      <c r="M40" s="3">
        <v>574.99300000000005</v>
      </c>
    </row>
    <row r="41" spans="3:13" x14ac:dyDescent="0.2">
      <c r="C41" t="s">
        <v>219</v>
      </c>
      <c r="D41">
        <v>16.991</v>
      </c>
      <c r="E41">
        <v>43.628</v>
      </c>
      <c r="F41">
        <v>59.235999999999997</v>
      </c>
      <c r="G41">
        <v>51.531999999999996</v>
      </c>
      <c r="H41">
        <v>54.838999999999999</v>
      </c>
      <c r="I41">
        <v>57.975999999999999</v>
      </c>
      <c r="J41">
        <v>61.908000000000001</v>
      </c>
      <c r="K41">
        <v>48.207000000000001</v>
      </c>
      <c r="L41">
        <v>39.042000000000002</v>
      </c>
      <c r="M41">
        <v>32.655999999999999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B56C5-4AF9-4565-A5EE-BE791CB7F784}">
  <dimension ref="C2:M56"/>
  <sheetViews>
    <sheetView workbookViewId="0">
      <selection sqref="A1:P1048576"/>
    </sheetView>
  </sheetViews>
  <sheetFormatPr defaultRowHeight="12.75" x14ac:dyDescent="0.2"/>
  <cols>
    <col min="1" max="2" width="2" customWidth="1"/>
    <col min="3" max="3" width="25" customWidth="1"/>
    <col min="15" max="16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220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221</v>
      </c>
      <c r="D12" s="3">
        <v>2.7</v>
      </c>
      <c r="E12" s="3">
        <v>2.06</v>
      </c>
      <c r="F12" s="3">
        <v>2.08</v>
      </c>
      <c r="G12" s="3">
        <v>1.98</v>
      </c>
      <c r="H12" s="3">
        <v>2.35</v>
      </c>
      <c r="I12" s="3">
        <v>1.58</v>
      </c>
      <c r="J12" s="3">
        <v>1.18</v>
      </c>
      <c r="K12" s="3">
        <v>1.82</v>
      </c>
      <c r="L12" s="3">
        <v>3.39</v>
      </c>
      <c r="M12" s="3">
        <v>3.91</v>
      </c>
    </row>
    <row r="13" spans="3:13" x14ac:dyDescent="0.2">
      <c r="C13" s="3" t="s">
        <v>222</v>
      </c>
      <c r="D13" s="3" t="s">
        <v>223</v>
      </c>
      <c r="E13" s="3">
        <v>816.61300000000006</v>
      </c>
      <c r="F13" s="3">
        <v>824.54100000000005</v>
      </c>
      <c r="G13" s="3">
        <v>784.899</v>
      </c>
      <c r="H13" s="3">
        <v>931.572</v>
      </c>
      <c r="I13" s="3">
        <v>626.33399999999995</v>
      </c>
      <c r="J13" s="3">
        <v>467.76799999999997</v>
      </c>
      <c r="K13" s="3">
        <v>721.47299999999996</v>
      </c>
      <c r="L13" s="3" t="s">
        <v>224</v>
      </c>
      <c r="M13" s="3" t="s">
        <v>225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226</v>
      </c>
      <c r="D15" s="3" t="s">
        <v>227</v>
      </c>
      <c r="E15" s="3" t="s">
        <v>228</v>
      </c>
      <c r="F15" s="3" t="s">
        <v>229</v>
      </c>
      <c r="G15" s="3" t="s">
        <v>230</v>
      </c>
      <c r="H15" s="3" t="s">
        <v>231</v>
      </c>
      <c r="I15" s="3" t="s">
        <v>232</v>
      </c>
      <c r="J15" s="3" t="s">
        <v>233</v>
      </c>
      <c r="K15" s="3" t="s">
        <v>234</v>
      </c>
      <c r="L15" s="3" t="s">
        <v>235</v>
      </c>
      <c r="M15" s="3" t="s">
        <v>236</v>
      </c>
    </row>
    <row r="16" spans="3:13" x14ac:dyDescent="0.2">
      <c r="C16" s="3" t="s">
        <v>237</v>
      </c>
      <c r="D16" s="3" t="s">
        <v>238</v>
      </c>
      <c r="E16" s="3" t="s">
        <v>239</v>
      </c>
      <c r="F16" s="3" t="s">
        <v>240</v>
      </c>
      <c r="G16" s="3" t="s">
        <v>241</v>
      </c>
      <c r="H16" s="3" t="s">
        <v>242</v>
      </c>
      <c r="I16" s="3" t="s">
        <v>243</v>
      </c>
      <c r="J16" s="3" t="s">
        <v>244</v>
      </c>
      <c r="K16" s="3" t="s">
        <v>245</v>
      </c>
      <c r="L16" s="3" t="s">
        <v>246</v>
      </c>
      <c r="M16" s="3" t="s">
        <v>247</v>
      </c>
    </row>
    <row r="17" spans="3:13" x14ac:dyDescent="0.2">
      <c r="C17" s="3" t="s">
        <v>248</v>
      </c>
      <c r="D17" s="3" t="s">
        <v>249</v>
      </c>
      <c r="E17" s="3" t="s">
        <v>250</v>
      </c>
      <c r="F17" s="3" t="s">
        <v>251</v>
      </c>
      <c r="G17" s="3" t="s">
        <v>252</v>
      </c>
      <c r="H17" s="3" t="s">
        <v>253</v>
      </c>
      <c r="I17" s="3" t="s">
        <v>254</v>
      </c>
      <c r="J17" s="3" t="s">
        <v>255</v>
      </c>
      <c r="K17" s="3" t="s">
        <v>251</v>
      </c>
      <c r="L17" s="3" t="s">
        <v>256</v>
      </c>
      <c r="M17" s="3" t="s">
        <v>257</v>
      </c>
    </row>
    <row r="18" spans="3:13" x14ac:dyDescent="0.2">
      <c r="C18" s="3" t="s">
        <v>258</v>
      </c>
      <c r="D18" s="3" t="s">
        <v>259</v>
      </c>
      <c r="E18" s="3" t="s">
        <v>260</v>
      </c>
      <c r="F18" s="3" t="s">
        <v>261</v>
      </c>
      <c r="G18" s="3" t="s">
        <v>262</v>
      </c>
      <c r="H18" s="3" t="s">
        <v>263</v>
      </c>
      <c r="I18" s="3" t="s">
        <v>264</v>
      </c>
      <c r="J18" s="3" t="s">
        <v>265</v>
      </c>
      <c r="K18" s="3" t="s">
        <v>266</v>
      </c>
      <c r="L18" s="3" t="s">
        <v>267</v>
      </c>
      <c r="M18" s="3" t="s">
        <v>268</v>
      </c>
    </row>
    <row r="19" spans="3:13" x14ac:dyDescent="0.2">
      <c r="C19" t="s">
        <v>269</v>
      </c>
      <c r="D19" t="s">
        <v>270</v>
      </c>
      <c r="E19" t="s">
        <v>271</v>
      </c>
      <c r="F19" t="s">
        <v>272</v>
      </c>
      <c r="G19" t="s">
        <v>273</v>
      </c>
      <c r="H19" t="s">
        <v>274</v>
      </c>
      <c r="I19" t="s">
        <v>275</v>
      </c>
      <c r="J19" t="s">
        <v>276</v>
      </c>
      <c r="K19" t="s">
        <v>277</v>
      </c>
      <c r="L19" t="s">
        <v>278</v>
      </c>
      <c r="M19" t="s">
        <v>279</v>
      </c>
    </row>
    <row r="20" spans="3:13" x14ac:dyDescent="0.2">
      <c r="C20" s="3" t="s">
        <v>280</v>
      </c>
      <c r="D20" s="3" t="s">
        <v>281</v>
      </c>
      <c r="E20" s="3" t="s">
        <v>282</v>
      </c>
      <c r="F20" s="3" t="s">
        <v>283</v>
      </c>
      <c r="G20" s="3" t="s">
        <v>284</v>
      </c>
      <c r="H20" s="3" t="s">
        <v>285</v>
      </c>
      <c r="I20" s="3" t="s">
        <v>286</v>
      </c>
      <c r="J20" s="3" t="s">
        <v>287</v>
      </c>
      <c r="K20" s="3" t="s">
        <v>288</v>
      </c>
      <c r="L20" s="3" t="s">
        <v>279</v>
      </c>
      <c r="M20" s="3" t="s">
        <v>289</v>
      </c>
    </row>
    <row r="21" spans="3:13" x14ac:dyDescent="0.2">
      <c r="C21" s="3" t="s">
        <v>290</v>
      </c>
      <c r="D21" s="3" t="s">
        <v>291</v>
      </c>
      <c r="E21" s="3" t="s">
        <v>292</v>
      </c>
      <c r="F21" s="3" t="s">
        <v>293</v>
      </c>
      <c r="G21" s="3" t="s">
        <v>293</v>
      </c>
      <c r="H21" s="3" t="s">
        <v>291</v>
      </c>
      <c r="I21" s="3" t="s">
        <v>292</v>
      </c>
      <c r="J21" s="3" t="s">
        <v>292</v>
      </c>
      <c r="K21" s="3" t="s">
        <v>293</v>
      </c>
      <c r="L21" s="3" t="s">
        <v>291</v>
      </c>
      <c r="M21" s="3" t="s">
        <v>294</v>
      </c>
    </row>
    <row r="22" spans="3:13" x14ac:dyDescent="0.2">
      <c r="C22" s="3" t="s">
        <v>295</v>
      </c>
      <c r="D22" s="3" t="s">
        <v>296</v>
      </c>
      <c r="E22" s="3" t="s">
        <v>297</v>
      </c>
      <c r="F22" s="3" t="s">
        <v>296</v>
      </c>
      <c r="G22" s="3" t="s">
        <v>298</v>
      </c>
      <c r="H22" s="3" t="s">
        <v>299</v>
      </c>
      <c r="I22" s="3" t="s">
        <v>300</v>
      </c>
      <c r="J22" s="3" t="s">
        <v>301</v>
      </c>
      <c r="K22" s="3" t="s">
        <v>302</v>
      </c>
      <c r="L22" s="3" t="s">
        <v>303</v>
      </c>
      <c r="M22" s="3" t="s">
        <v>304</v>
      </c>
    </row>
    <row r="23" spans="3:13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">
      <c r="C24" s="3" t="s">
        <v>305</v>
      </c>
      <c r="D24" s="3" t="s">
        <v>306</v>
      </c>
      <c r="E24" s="3" t="s">
        <v>307</v>
      </c>
      <c r="F24" s="3" t="s">
        <v>308</v>
      </c>
      <c r="G24" s="3" t="s">
        <v>309</v>
      </c>
      <c r="H24" s="3" t="s">
        <v>310</v>
      </c>
      <c r="I24" s="3" t="s">
        <v>311</v>
      </c>
      <c r="J24" s="3" t="s">
        <v>312</v>
      </c>
      <c r="K24" s="3" t="s">
        <v>313</v>
      </c>
      <c r="L24" s="3" t="s">
        <v>314</v>
      </c>
      <c r="M24" s="3" t="s">
        <v>315</v>
      </c>
    </row>
    <row r="25" spans="3:13" x14ac:dyDescent="0.2">
      <c r="C25" s="3" t="s">
        <v>316</v>
      </c>
      <c r="D25" s="3" t="s">
        <v>291</v>
      </c>
      <c r="E25" s="3" t="s">
        <v>292</v>
      </c>
      <c r="F25" s="3" t="s">
        <v>317</v>
      </c>
      <c r="G25" s="3" t="s">
        <v>317</v>
      </c>
      <c r="H25" s="3" t="s">
        <v>292</v>
      </c>
      <c r="I25" s="3" t="s">
        <v>318</v>
      </c>
      <c r="J25" s="3" t="s">
        <v>318</v>
      </c>
      <c r="K25" s="3" t="s">
        <v>317</v>
      </c>
      <c r="L25" s="3" t="s">
        <v>293</v>
      </c>
      <c r="M25" s="3" t="s">
        <v>319</v>
      </c>
    </row>
    <row r="26" spans="3:13" x14ac:dyDescent="0.2">
      <c r="C26" s="3" t="s">
        <v>320</v>
      </c>
      <c r="D26" s="3" t="s">
        <v>321</v>
      </c>
      <c r="E26" s="3" t="s">
        <v>322</v>
      </c>
      <c r="F26" s="3" t="s">
        <v>286</v>
      </c>
      <c r="G26" s="3" t="s">
        <v>257</v>
      </c>
      <c r="H26" s="3" t="s">
        <v>323</v>
      </c>
      <c r="I26" s="3" t="s">
        <v>324</v>
      </c>
      <c r="J26" s="3" t="s">
        <v>302</v>
      </c>
      <c r="K26" s="3" t="s">
        <v>325</v>
      </c>
      <c r="L26" s="3" t="s">
        <v>301</v>
      </c>
      <c r="M26" s="3" t="s">
        <v>326</v>
      </c>
    </row>
    <row r="27" spans="3:13" x14ac:dyDescent="0.2">
      <c r="C27" s="3" t="s">
        <v>327</v>
      </c>
      <c r="D27" s="3" t="s">
        <v>328</v>
      </c>
      <c r="E27" s="3" t="s">
        <v>256</v>
      </c>
      <c r="F27" s="3" t="s">
        <v>329</v>
      </c>
      <c r="G27" s="3" t="s">
        <v>330</v>
      </c>
      <c r="H27" s="3" t="s">
        <v>331</v>
      </c>
      <c r="I27" s="3" t="s">
        <v>332</v>
      </c>
      <c r="J27" s="3" t="s">
        <v>292</v>
      </c>
      <c r="K27" s="3" t="s">
        <v>291</v>
      </c>
      <c r="L27" s="3" t="s">
        <v>333</v>
      </c>
      <c r="M27" s="3" t="s">
        <v>334</v>
      </c>
    </row>
    <row r="29" spans="3:13" x14ac:dyDescent="0.2">
      <c r="C29" s="3" t="s">
        <v>335</v>
      </c>
      <c r="D29" s="3">
        <v>5.0999999999999996</v>
      </c>
      <c r="E29" s="3">
        <v>4.7</v>
      </c>
      <c r="F29" s="3">
        <v>4.7</v>
      </c>
      <c r="G29" s="3">
        <v>3.7</v>
      </c>
      <c r="H29" s="3">
        <v>4.5999999999999996</v>
      </c>
      <c r="I29" s="3">
        <v>4.5999999999999996</v>
      </c>
      <c r="J29" s="3">
        <v>3.5</v>
      </c>
      <c r="K29" s="3">
        <v>5.0999999999999996</v>
      </c>
      <c r="L29" s="3">
        <v>6.2</v>
      </c>
      <c r="M29" s="3">
        <v>6.3</v>
      </c>
    </row>
    <row r="30" spans="3:13" x14ac:dyDescent="0.2">
      <c r="C30" s="3" t="s">
        <v>336</v>
      </c>
      <c r="D30" s="3">
        <v>4</v>
      </c>
      <c r="E30" s="3">
        <v>5</v>
      </c>
      <c r="F30" s="3">
        <v>4</v>
      </c>
      <c r="G30" s="3">
        <v>2</v>
      </c>
      <c r="H30" s="3">
        <v>7</v>
      </c>
      <c r="I30" s="3">
        <v>5</v>
      </c>
      <c r="J30" s="3">
        <v>4</v>
      </c>
      <c r="K30" s="3">
        <v>8</v>
      </c>
      <c r="L30" s="3">
        <v>8</v>
      </c>
      <c r="M30" s="3">
        <v>5</v>
      </c>
    </row>
    <row r="31" spans="3:13" x14ac:dyDescent="0.2">
      <c r="C31" s="3" t="s">
        <v>337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>
        <v>0</v>
      </c>
      <c r="M31" s="3">
        <v>0</v>
      </c>
    </row>
    <row r="32" spans="3:13" x14ac:dyDescent="0.2">
      <c r="C32" s="3" t="s">
        <v>338</v>
      </c>
      <c r="D32" s="3" t="s">
        <v>339</v>
      </c>
      <c r="E32" s="3" t="s">
        <v>339</v>
      </c>
      <c r="F32" s="3" t="s">
        <v>339</v>
      </c>
      <c r="G32" s="3" t="s">
        <v>339</v>
      </c>
      <c r="H32" s="3" t="s">
        <v>339</v>
      </c>
      <c r="I32" s="3" t="s">
        <v>339</v>
      </c>
      <c r="J32" s="3" t="s">
        <v>339</v>
      </c>
      <c r="K32" s="3" t="s">
        <v>339</v>
      </c>
      <c r="L32" s="3" t="s">
        <v>339</v>
      </c>
      <c r="M32" s="3" t="s">
        <v>339</v>
      </c>
    </row>
    <row r="33" spans="3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86C8-A235-494E-8B0F-7BE284AB345B}">
  <dimension ref="A3:BJ22"/>
  <sheetViews>
    <sheetView showGridLines="0" tabSelected="1" topLeftCell="X1" workbookViewId="0">
      <selection activeCell="AN19" sqref="AN19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340</v>
      </c>
      <c r="C3" s="9"/>
      <c r="D3" s="9"/>
      <c r="E3" s="9"/>
      <c r="F3" s="9"/>
      <c r="H3" s="9" t="s">
        <v>341</v>
      </c>
      <c r="I3" s="9"/>
      <c r="J3" s="9"/>
      <c r="K3" s="9"/>
      <c r="L3" s="9"/>
      <c r="N3" s="11" t="s">
        <v>342</v>
      </c>
      <c r="O3" s="11"/>
      <c r="P3" s="11"/>
      <c r="Q3" s="11"/>
      <c r="R3" s="11"/>
      <c r="S3" s="11"/>
      <c r="T3" s="11"/>
      <c r="V3" s="9" t="s">
        <v>343</v>
      </c>
      <c r="W3" s="9"/>
      <c r="X3" s="9"/>
      <c r="Y3" s="9"/>
      <c r="AA3" s="9" t="s">
        <v>344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345</v>
      </c>
      <c r="C4" s="15" t="s">
        <v>346</v>
      </c>
      <c r="D4" s="14" t="s">
        <v>347</v>
      </c>
      <c r="E4" s="15" t="s">
        <v>348</v>
      </c>
      <c r="F4" s="14" t="s">
        <v>349</v>
      </c>
      <c r="H4" s="16" t="s">
        <v>350</v>
      </c>
      <c r="I4" s="17" t="s">
        <v>351</v>
      </c>
      <c r="J4" s="16" t="s">
        <v>352</v>
      </c>
      <c r="K4" s="17" t="s">
        <v>353</v>
      </c>
      <c r="L4" s="16" t="s">
        <v>354</v>
      </c>
      <c r="N4" s="18" t="s">
        <v>355</v>
      </c>
      <c r="O4" s="19" t="s">
        <v>356</v>
      </c>
      <c r="P4" s="18" t="s">
        <v>357</v>
      </c>
      <c r="Q4" s="19" t="s">
        <v>358</v>
      </c>
      <c r="R4" s="18" t="s">
        <v>359</v>
      </c>
      <c r="S4" s="19" t="s">
        <v>360</v>
      </c>
      <c r="T4" s="18" t="s">
        <v>361</v>
      </c>
      <c r="V4" s="19" t="s">
        <v>362</v>
      </c>
      <c r="W4" s="18" t="s">
        <v>363</v>
      </c>
      <c r="X4" s="19" t="s">
        <v>364</v>
      </c>
      <c r="Y4" s="18" t="s">
        <v>365</v>
      </c>
      <c r="AA4" s="20" t="s">
        <v>188</v>
      </c>
      <c r="AB4" s="21" t="s">
        <v>248</v>
      </c>
      <c r="AC4" s="20" t="s">
        <v>258</v>
      </c>
      <c r="AD4" s="21" t="s">
        <v>280</v>
      </c>
      <c r="AE4" s="20" t="s">
        <v>290</v>
      </c>
      <c r="AF4" s="21" t="s">
        <v>295</v>
      </c>
      <c r="AG4" s="20" t="s">
        <v>305</v>
      </c>
      <c r="AH4" s="21" t="s">
        <v>316</v>
      </c>
      <c r="AI4" s="20" t="s">
        <v>337</v>
      </c>
      <c r="AJ4" s="22"/>
      <c r="AK4" s="21" t="s">
        <v>335</v>
      </c>
      <c r="AL4" s="20" t="s">
        <v>336</v>
      </c>
    </row>
    <row r="5" spans="1:62" ht="63" x14ac:dyDescent="0.2">
      <c r="A5" s="23" t="s">
        <v>366</v>
      </c>
      <c r="B5" s="18" t="s">
        <v>367</v>
      </c>
      <c r="C5" s="24" t="s">
        <v>368</v>
      </c>
      <c r="D5" s="25" t="s">
        <v>369</v>
      </c>
      <c r="E5" s="19" t="s">
        <v>370</v>
      </c>
      <c r="F5" s="18" t="s">
        <v>367</v>
      </c>
      <c r="H5" s="19" t="s">
        <v>371</v>
      </c>
      <c r="I5" s="18" t="s">
        <v>372</v>
      </c>
      <c r="J5" s="19" t="s">
        <v>373</v>
      </c>
      <c r="K5" s="18" t="s">
        <v>374</v>
      </c>
      <c r="L5" s="19" t="s">
        <v>375</v>
      </c>
      <c r="N5" s="18" t="s">
        <v>376</v>
      </c>
      <c r="O5" s="19" t="s">
        <v>377</v>
      </c>
      <c r="P5" s="18" t="s">
        <v>378</v>
      </c>
      <c r="Q5" s="19" t="s">
        <v>379</v>
      </c>
      <c r="R5" s="18" t="s">
        <v>380</v>
      </c>
      <c r="S5" s="19" t="s">
        <v>381</v>
      </c>
      <c r="T5" s="18" t="s">
        <v>382</v>
      </c>
      <c r="V5" s="19" t="s">
        <v>383</v>
      </c>
      <c r="W5" s="18" t="s">
        <v>384</v>
      </c>
      <c r="X5" s="19" t="s">
        <v>385</v>
      </c>
      <c r="Y5" s="18" t="s">
        <v>386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0.51723125510827561</v>
      </c>
      <c r="C7" s="31">
        <f>(sheet!D18-sheet!D15)/sheet!D35</f>
        <v>0.34513295403147093</v>
      </c>
      <c r="D7" s="31">
        <f>sheet!D12/sheet!D35</f>
        <v>0.29754300209224388</v>
      </c>
      <c r="E7" s="31">
        <f>Sheet2!D20/sheet!D35</f>
        <v>0.26355924806183095</v>
      </c>
      <c r="F7" s="31">
        <f>sheet!D18/sheet!D35</f>
        <v>0.51723125510827561</v>
      </c>
      <c r="G7" s="29"/>
      <c r="H7" s="32">
        <f>Sheet1!D33/sheet!D51</f>
        <v>3.844305116731709E-2</v>
      </c>
      <c r="I7" s="32">
        <f>Sheet1!D33/Sheet1!D12</f>
        <v>0.1818594682700892</v>
      </c>
      <c r="J7" s="32">
        <f>Sheet1!D12/sheet!D27</f>
        <v>0.13640215083965992</v>
      </c>
      <c r="K7" s="32">
        <f>Sheet1!D30/sheet!D27</f>
        <v>2.5775113955212193E-2</v>
      </c>
      <c r="L7" s="32">
        <f>Sheet1!D38</f>
        <v>0.15</v>
      </c>
      <c r="M7" s="29"/>
      <c r="N7" s="32">
        <f>sheet!D40/sheet!D27</f>
        <v>0.35473325167055814</v>
      </c>
      <c r="O7" s="32">
        <f>sheet!D51/sheet!D27</f>
        <v>0.64526674832944186</v>
      </c>
      <c r="P7" s="32">
        <f>sheet!D40/sheet!D51</f>
        <v>0.54974667854641812</v>
      </c>
      <c r="Q7" s="31">
        <f>Sheet1!D24/Sheet1!D26</f>
        <v>-9.9653471026964997</v>
      </c>
      <c r="R7" s="31">
        <f>ABS(Sheet2!D20/(Sheet1!D26+Sheet2!D30))</f>
        <v>2.3701712654614648</v>
      </c>
      <c r="S7" s="31">
        <f>sheet!D40/Sheet1!D43</f>
        <v>6.8382558624581842</v>
      </c>
      <c r="T7" s="31">
        <f>Sheet2!D20/sheet!D40</f>
        <v>0.11918158200686081</v>
      </c>
      <c r="V7" s="31">
        <f>ABS(Sheet1!D15/sheet!D15)</f>
        <v>3.2775574818640112</v>
      </c>
      <c r="W7" s="31">
        <f>Sheet1!D12/sheet!D14</f>
        <v>508.66930379746833</v>
      </c>
      <c r="X7" s="31">
        <f>Sheet1!D12/sheet!D27</f>
        <v>0.13640215083965992</v>
      </c>
      <c r="Y7" s="31">
        <f>Sheet1!D12/(sheet!D18-sheet!D35)</f>
        <v>-1.7613646947955532</v>
      </c>
      <c r="AA7" s="17">
        <f>Sheet1!D43</f>
        <v>122.261</v>
      </c>
      <c r="AB7" s="17" t="str">
        <f>Sheet3!D17</f>
        <v>9.3x</v>
      </c>
      <c r="AC7" s="17" t="str">
        <f>Sheet3!D18</f>
        <v>13.7x</v>
      </c>
      <c r="AD7" s="17" t="str">
        <f>Sheet3!D20</f>
        <v>-3.1x</v>
      </c>
      <c r="AE7" s="17" t="str">
        <f>Sheet3!D21</f>
        <v>0.7x</v>
      </c>
      <c r="AF7" s="17" t="str">
        <f>Sheet3!D22</f>
        <v>3.9x</v>
      </c>
      <c r="AG7" s="17" t="str">
        <f>Sheet3!D24</f>
        <v>14.6x</v>
      </c>
      <c r="AH7" s="17" t="str">
        <f>Sheet3!D25</f>
        <v>0.7x</v>
      </c>
      <c r="AI7" s="17" t="str">
        <f>Sheet3!D31</f>
        <v/>
      </c>
      <c r="AK7" s="17">
        <f>Sheet3!D29</f>
        <v>5.0999999999999996</v>
      </c>
      <c r="AL7" s="17">
        <f>Sheet3!D30</f>
        <v>4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1.0826822812025929</v>
      </c>
      <c r="C8" s="34">
        <f>(sheet!E18-sheet!E15)/sheet!E35</f>
        <v>0.85419481985462742</v>
      </c>
      <c r="D8" s="34">
        <f>sheet!E12/sheet!E35</f>
        <v>0.8097967530436353</v>
      </c>
      <c r="E8" s="34">
        <f>Sheet2!E20/sheet!E35</f>
        <v>4.2555874676534558E-3</v>
      </c>
      <c r="F8" s="34">
        <f>sheet!E18/sheet!E35</f>
        <v>1.0826822812025929</v>
      </c>
      <c r="G8" s="29"/>
      <c r="H8" s="35">
        <f>Sheet1!E33/sheet!E51</f>
        <v>2.7115861090221575E-2</v>
      </c>
      <c r="I8" s="35">
        <f>Sheet1!E33/Sheet1!E12</f>
        <v>0.14302189672108725</v>
      </c>
      <c r="J8" s="35">
        <f>Sheet1!E12/sheet!E27</f>
        <v>9.2179663405482837E-2</v>
      </c>
      <c r="K8" s="35">
        <f>Sheet1!E30/sheet!E27</f>
        <v>1.3893199023335474E-2</v>
      </c>
      <c r="L8" s="35">
        <f>Sheet1!E38</f>
        <v>0.12</v>
      </c>
      <c r="M8" s="29"/>
      <c r="N8" s="35">
        <f>sheet!E40/sheet!E27</f>
        <v>0.51380078783049177</v>
      </c>
      <c r="O8" s="35">
        <f>sheet!E51/sheet!E27</f>
        <v>0.48619921216950823</v>
      </c>
      <c r="P8" s="35">
        <f>sheet!E40/sheet!E51</f>
        <v>1.0567700954055856</v>
      </c>
      <c r="Q8" s="34">
        <f>Sheet1!E24/Sheet1!E26</f>
        <v>-5.3042550669669319</v>
      </c>
      <c r="R8" s="34">
        <f>ABS(Sheet2!E20/(Sheet1!E26+Sheet2!E30))</f>
        <v>1.2138695707373498E-2</v>
      </c>
      <c r="S8" s="34">
        <f>sheet!E40/Sheet1!E43</f>
        <v>12.021514387621012</v>
      </c>
      <c r="T8" s="34">
        <f>Sheet2!E20/sheet!E40</f>
        <v>1.9196009550042639E-3</v>
      </c>
      <c r="U8" s="12"/>
      <c r="V8" s="34">
        <f>ABS(Sheet1!E15/sheet!E15)</f>
        <v>1.1205595086713023</v>
      </c>
      <c r="W8" s="34">
        <f>Sheet1!E12/sheet!E14</f>
        <v>34.142644873699851</v>
      </c>
      <c r="X8" s="34">
        <f>Sheet1!E12/sheet!E27</f>
        <v>9.2179663405482837E-2</v>
      </c>
      <c r="Y8" s="34">
        <f>Sheet1!E12/(sheet!E18-sheet!E35)</f>
        <v>4.8103476635514024</v>
      </c>
      <c r="Z8" s="12"/>
      <c r="AA8" s="36">
        <f>Sheet1!E43</f>
        <v>149.15600000000001</v>
      </c>
      <c r="AB8" s="36" t="str">
        <f>Sheet3!E17</f>
        <v>11.5x</v>
      </c>
      <c r="AC8" s="36" t="str">
        <f>Sheet3!E18</f>
        <v>22.0x</v>
      </c>
      <c r="AD8" s="36" t="str">
        <f>Sheet3!E20</f>
        <v>-4.6x</v>
      </c>
      <c r="AE8" s="36" t="str">
        <f>Sheet3!E21</f>
        <v>0.5x</v>
      </c>
      <c r="AF8" s="36" t="str">
        <f>Sheet3!E22</f>
        <v>5.3x</v>
      </c>
      <c r="AG8" s="36" t="str">
        <f>Sheet3!E24</f>
        <v>22.7x</v>
      </c>
      <c r="AH8" s="36" t="str">
        <f>Sheet3!E25</f>
        <v>0.5x</v>
      </c>
      <c r="AI8" s="36" t="str">
        <f>Sheet3!E31</f>
        <v/>
      </c>
      <c r="AK8" s="36">
        <f>Sheet3!E29</f>
        <v>4.7</v>
      </c>
      <c r="AL8" s="36">
        <f>Sheet3!E30</f>
        <v>5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0.98394116794034159</v>
      </c>
      <c r="C9" s="31">
        <f>(sheet!F18-sheet!F15)/sheet!F35</f>
        <v>0.45784357934759506</v>
      </c>
      <c r="D9" s="31">
        <f>sheet!F12/sheet!F35</f>
        <v>0.30979600674613972</v>
      </c>
      <c r="E9" s="31">
        <f>Sheet2!F20/sheet!F35</f>
        <v>0.18430112097958082</v>
      </c>
      <c r="F9" s="31">
        <f>sheet!F18/sheet!F35</f>
        <v>0.98394116794034159</v>
      </c>
      <c r="G9" s="29"/>
      <c r="H9" s="32">
        <f>Sheet1!F33/sheet!F51</f>
        <v>-5.6577670918250469E-3</v>
      </c>
      <c r="I9" s="32">
        <f>Sheet1!F33/Sheet1!F12</f>
        <v>-2.408665343713428E-2</v>
      </c>
      <c r="J9" s="32">
        <f>Sheet1!F12/sheet!F27</f>
        <v>0.12225762613280347</v>
      </c>
      <c r="K9" s="32">
        <f>Sheet1!F30/sheet!F27</f>
        <v>-2.4551472945816464E-3</v>
      </c>
      <c r="L9" s="32">
        <f>Sheet1!F38</f>
        <v>-2.9000000000000001E-2</v>
      </c>
      <c r="M9" s="29"/>
      <c r="N9" s="32">
        <f>sheet!F40/sheet!F27</f>
        <v>0.47951603116315977</v>
      </c>
      <c r="O9" s="32">
        <f>sheet!F51/sheet!F27</f>
        <v>0.52048396883684034</v>
      </c>
      <c r="P9" s="32">
        <f>sheet!F40/sheet!F51</f>
        <v>0.9212887617552673</v>
      </c>
      <c r="Q9" s="31">
        <f>Sheet1!F24/Sheet1!F26</f>
        <v>-2.1234740146494593</v>
      </c>
      <c r="R9" s="31">
        <f>ABS(Sheet2!F20/(Sheet1!F26+Sheet2!F30))</f>
        <v>0.11854364714300317</v>
      </c>
      <c r="S9" s="31">
        <f>sheet!F40/Sheet1!F43</f>
        <v>11.922976778958629</v>
      </c>
      <c r="T9" s="31">
        <f>Sheet2!F20/sheet!F40</f>
        <v>5.0150244786297808E-2</v>
      </c>
      <c r="V9" s="31">
        <f>ABS(Sheet1!F15/sheet!F15)</f>
        <v>1.4517420148997309</v>
      </c>
      <c r="W9" s="31">
        <f>Sheet1!F12/sheet!F14</f>
        <v>31.503606732567462</v>
      </c>
      <c r="X9" s="31">
        <f>Sheet1!F12/sheet!F27</f>
        <v>0.12225762613280347</v>
      </c>
      <c r="Y9" s="31">
        <f>Sheet1!F12/(sheet!F18-sheet!F35)</f>
        <v>-58.346363186541296</v>
      </c>
      <c r="AA9" s="17">
        <f>Sheet1!F43</f>
        <v>155.161</v>
      </c>
      <c r="AB9" s="17" t="str">
        <f>Sheet3!F17</f>
        <v>10.3x</v>
      </c>
      <c r="AC9" s="17" t="str">
        <f>Sheet3!F18</f>
        <v>22.3x</v>
      </c>
      <c r="AD9" s="17" t="str">
        <f>Sheet3!F20</f>
        <v>-9.1x</v>
      </c>
      <c r="AE9" s="17" t="str">
        <f>Sheet3!F21</f>
        <v>0.6x</v>
      </c>
      <c r="AF9" s="17" t="str">
        <f>Sheet3!F22</f>
        <v>3.9x</v>
      </c>
      <c r="AG9" s="17" t="str">
        <f>Sheet3!F24</f>
        <v>23.4x</v>
      </c>
      <c r="AH9" s="17" t="str">
        <f>Sheet3!F25</f>
        <v>0.4x</v>
      </c>
      <c r="AI9" s="17" t="str">
        <f>Sheet3!F31</f>
        <v/>
      </c>
      <c r="AK9" s="17">
        <f>Sheet3!F29</f>
        <v>4.7</v>
      </c>
      <c r="AL9" s="17">
        <f>Sheet3!F30</f>
        <v>4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0.58161227259136594</v>
      </c>
      <c r="C10" s="34">
        <f>(sheet!G18-sheet!G15)/sheet!G35</f>
        <v>0.30914234458014211</v>
      </c>
      <c r="D10" s="34">
        <f>sheet!G12/sheet!G35</f>
        <v>7.4035741392396326E-2</v>
      </c>
      <c r="E10" s="34">
        <f>Sheet2!G20/sheet!G35</f>
        <v>9.5279100255295665E-2</v>
      </c>
      <c r="F10" s="34">
        <f>sheet!G18/sheet!G35</f>
        <v>0.58161227259136594</v>
      </c>
      <c r="G10" s="29"/>
      <c r="H10" s="35">
        <f>Sheet1!G33/sheet!G51</f>
        <v>-9.3678325462571137E-3</v>
      </c>
      <c r="I10" s="35">
        <f>Sheet1!G33/Sheet1!G12</f>
        <v>-3.9291369754552649E-2</v>
      </c>
      <c r="J10" s="35">
        <f>Sheet1!G12/sheet!G27</f>
        <v>0.11413696284925702</v>
      </c>
      <c r="K10" s="35">
        <f>Sheet1!G30/sheet!G27</f>
        <v>-4.1544970862039321E-3</v>
      </c>
      <c r="L10" s="35">
        <f>Sheet1!G38</f>
        <v>-4.4999999999999998E-2</v>
      </c>
      <c r="M10" s="29"/>
      <c r="N10" s="35">
        <f>sheet!G40/sheet!G27</f>
        <v>0.52127692421619953</v>
      </c>
      <c r="O10" s="35">
        <f>sheet!G51/sheet!G27</f>
        <v>0.47872307578380047</v>
      </c>
      <c r="P10" s="35">
        <f>sheet!G40/sheet!G51</f>
        <v>1.088890322161151</v>
      </c>
      <c r="Q10" s="34">
        <f>Sheet1!G24/Sheet1!G26</f>
        <v>-1.5834801463612957</v>
      </c>
      <c r="R10" s="34">
        <f>ABS(Sheet2!G20/(Sheet1!G26+Sheet2!G30))</f>
        <v>0.39226722319227025</v>
      </c>
      <c r="S10" s="34">
        <f>sheet!G40/Sheet1!G43</f>
        <v>13.575149213239285</v>
      </c>
      <c r="T10" s="34">
        <f>Sheet2!G20/sheet!G40</f>
        <v>4.9873421500864157E-2</v>
      </c>
      <c r="U10" s="12"/>
      <c r="V10" s="34">
        <f>ABS(Sheet1!G15/sheet!G15)</f>
        <v>1.2803915345344534</v>
      </c>
      <c r="W10" s="34">
        <f>Sheet1!G12/sheet!G14</f>
        <v>85.498307634449048</v>
      </c>
      <c r="X10" s="34">
        <f>Sheet1!G12/sheet!G27</f>
        <v>0.11413696284925702</v>
      </c>
      <c r="Y10" s="34">
        <f>Sheet1!G12/(sheet!G18-sheet!G35)</f>
        <v>-0.99978670865061359</v>
      </c>
      <c r="Z10" s="12"/>
      <c r="AA10" s="36">
        <f>Sheet1!G43</f>
        <v>152.96899999999999</v>
      </c>
      <c r="AB10" s="36" t="str">
        <f>Sheet3!G17</f>
        <v>15.9x</v>
      </c>
      <c r="AC10" s="36" t="str">
        <f>Sheet3!G18</f>
        <v>76.6x</v>
      </c>
      <c r="AD10" s="36" t="str">
        <f>Sheet3!G20</f>
        <v>-6.2x</v>
      </c>
      <c r="AE10" s="36" t="str">
        <f>Sheet3!G21</f>
        <v>0.6x</v>
      </c>
      <c r="AF10" s="36" t="str">
        <f>Sheet3!G22</f>
        <v>5.0x</v>
      </c>
      <c r="AG10" s="36" t="str">
        <f>Sheet3!G24</f>
        <v>-25.7x</v>
      </c>
      <c r="AH10" s="36" t="str">
        <f>Sheet3!G25</f>
        <v>0.4x</v>
      </c>
      <c r="AI10" s="36" t="str">
        <f>Sheet3!G31</f>
        <v/>
      </c>
      <c r="AK10" s="36">
        <f>Sheet3!G29</f>
        <v>3.7</v>
      </c>
      <c r="AL10" s="36">
        <f>Sheet3!G30</f>
        <v>2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1.0539326879300768</v>
      </c>
      <c r="C11" s="31">
        <f>(sheet!H18-sheet!H15)/sheet!H35</f>
        <v>0.4878711118866112</v>
      </c>
      <c r="D11" s="31">
        <f>sheet!H12/sheet!H35</f>
        <v>0.37145183643098817</v>
      </c>
      <c r="E11" s="31">
        <f>Sheet2!H20/sheet!H35</f>
        <v>0.24848827624382525</v>
      </c>
      <c r="F11" s="31">
        <f>sheet!H18/sheet!H35</f>
        <v>1.0539326879300768</v>
      </c>
      <c r="G11" s="29"/>
      <c r="H11" s="32">
        <f>Sheet1!H33/sheet!H51</f>
        <v>4.1819234414121415E-2</v>
      </c>
      <c r="I11" s="32">
        <f>Sheet1!H33/Sheet1!H12</f>
        <v>0.15331210301788484</v>
      </c>
      <c r="J11" s="32">
        <f>Sheet1!H12/sheet!H27</f>
        <v>0.1274998879664106</v>
      </c>
      <c r="K11" s="32">
        <f>Sheet1!H30/sheet!H27</f>
        <v>1.9918341055853793E-2</v>
      </c>
      <c r="L11" s="32">
        <f>Sheet1!H38</f>
        <v>0.2</v>
      </c>
      <c r="M11" s="29"/>
      <c r="N11" s="32">
        <f>sheet!H40/sheet!H27</f>
        <v>0.53257690551899628</v>
      </c>
      <c r="O11" s="32">
        <f>sheet!H51/sheet!H27</f>
        <v>0.46742309448100378</v>
      </c>
      <c r="P11" s="32">
        <f>sheet!H40/sheet!H51</f>
        <v>1.1393893708019178</v>
      </c>
      <c r="Q11" s="31">
        <f>Sheet1!H24/Sheet1!H26</f>
        <v>-6.4860622150401106</v>
      </c>
      <c r="R11" s="31">
        <f>ABS(Sheet2!H20/(Sheet1!H26+Sheet2!H30))</f>
        <v>0.14844470750053318</v>
      </c>
      <c r="S11" s="31">
        <f>sheet!H40/Sheet1!H43</f>
        <v>10.174447047312617</v>
      </c>
      <c r="T11" s="31">
        <f>Sheet2!H20/sheet!H40</f>
        <v>5.7281622972382561E-2</v>
      </c>
      <c r="V11" s="31">
        <f>ABS(Sheet1!H15/sheet!H15)</f>
        <v>1.3144486961451247</v>
      </c>
      <c r="W11" s="31">
        <f>Sheet1!H12/sheet!H14</f>
        <v>19.944266841274121</v>
      </c>
      <c r="X11" s="31">
        <f>Sheet1!H12/sheet!H27</f>
        <v>0.1274998879664106</v>
      </c>
      <c r="Y11" s="31">
        <f>Sheet1!H12/(sheet!H18-sheet!H35)</f>
        <v>19.25599643003234</v>
      </c>
      <c r="AA11" s="17">
        <f>Sheet1!H43</f>
        <v>212.58600000000001</v>
      </c>
      <c r="AB11" s="17" t="str">
        <f>Sheet3!H17</f>
        <v>12.3x</v>
      </c>
      <c r="AC11" s="17" t="str">
        <f>Sheet3!H18</f>
        <v>31.9x</v>
      </c>
      <c r="AD11" s="17" t="str">
        <f>Sheet3!H20</f>
        <v>32.1x</v>
      </c>
      <c r="AE11" s="17" t="str">
        <f>Sheet3!H21</f>
        <v>0.7x</v>
      </c>
      <c r="AF11" s="17" t="str">
        <f>Sheet3!H22</f>
        <v>4.9x</v>
      </c>
      <c r="AG11" s="17" t="str">
        <f>Sheet3!H24</f>
        <v>21.5x</v>
      </c>
      <c r="AH11" s="17" t="str">
        <f>Sheet3!H25</f>
        <v>0.5x</v>
      </c>
      <c r="AI11" s="17" t="str">
        <f>Sheet3!H31</f>
        <v/>
      </c>
      <c r="AK11" s="17">
        <f>Sheet3!H29</f>
        <v>4.5999999999999996</v>
      </c>
      <c r="AL11" s="17">
        <f>Sheet3!H30</f>
        <v>7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1.0923611338234609</v>
      </c>
      <c r="C12" s="34">
        <f>(sheet!I18-sheet!I15)/sheet!I35</f>
        <v>0.42751795805741399</v>
      </c>
      <c r="D12" s="34">
        <f>sheet!I12/sheet!I35</f>
        <v>0.32423825647187215</v>
      </c>
      <c r="E12" s="34">
        <f>Sheet2!I20/sheet!I35</f>
        <v>0.36405840908738812</v>
      </c>
      <c r="F12" s="34">
        <f>sheet!I18/sheet!I35</f>
        <v>1.0923611338234609</v>
      </c>
      <c r="G12" s="29"/>
      <c r="H12" s="35">
        <f>Sheet1!I33/sheet!I51</f>
        <v>-3.2477690650242527E-3</v>
      </c>
      <c r="I12" s="35">
        <f>Sheet1!I33/Sheet1!I12</f>
        <v>-8.4769592856858544E-3</v>
      </c>
      <c r="J12" s="35">
        <f>Sheet1!I12/sheet!I27</f>
        <v>0.17742193423047764</v>
      </c>
      <c r="K12" s="35">
        <f>Sheet1!I30/sheet!I27</f>
        <v>-1.3028426984312126E-3</v>
      </c>
      <c r="L12" s="35">
        <f>Sheet1!I38</f>
        <v>-1.7000000000000001E-2</v>
      </c>
      <c r="M12" s="29"/>
      <c r="N12" s="35">
        <f>sheet!I40/sheet!I27</f>
        <v>0.53691334489998255</v>
      </c>
      <c r="O12" s="35">
        <f>sheet!I51/sheet!I27</f>
        <v>0.46308665510001751</v>
      </c>
      <c r="P12" s="35">
        <f>sheet!I40/sheet!I51</f>
        <v>1.1594230561103513</v>
      </c>
      <c r="Q12" s="34">
        <f>Sheet1!I24/Sheet1!I26</f>
        <v>-0.97506685247259994</v>
      </c>
      <c r="R12" s="34">
        <f>ABS(Sheet2!I20/(Sheet1!I26+Sheet2!I30))</f>
        <v>0.56051595189254799</v>
      </c>
      <c r="S12" s="34">
        <f>sheet!I40/Sheet1!I43</f>
        <v>9.0447777231978375</v>
      </c>
      <c r="T12" s="34">
        <f>Sheet2!I20/sheet!I40</f>
        <v>8.9736224421389219E-2</v>
      </c>
      <c r="U12" s="12"/>
      <c r="V12" s="34">
        <f>ABS(Sheet1!I15/sheet!I15)</f>
        <v>1.6251915946892024</v>
      </c>
      <c r="W12" s="34">
        <f>Sheet1!I12/sheet!I14</f>
        <v>1089.2545454545455</v>
      </c>
      <c r="X12" s="34">
        <f>Sheet1!I12/sheet!I27</f>
        <v>0.17742193423047764</v>
      </c>
      <c r="Y12" s="34">
        <f>Sheet1!I12/(sheet!I18-sheet!I35)</f>
        <v>14.515002981959162</v>
      </c>
      <c r="Z12" s="12"/>
      <c r="AA12" s="36">
        <f>Sheet1!I43</f>
        <v>260.57600000000002</v>
      </c>
      <c r="AB12" s="36" t="str">
        <f>Sheet3!I17</f>
        <v>7.7x</v>
      </c>
      <c r="AC12" s="36" t="str">
        <f>Sheet3!I18</f>
        <v>25.8x</v>
      </c>
      <c r="AD12" s="36" t="str">
        <f>Sheet3!I20</f>
        <v>17.8x</v>
      </c>
      <c r="AE12" s="36" t="str">
        <f>Sheet3!I21</f>
        <v>0.5x</v>
      </c>
      <c r="AF12" s="36" t="str">
        <f>Sheet3!I22</f>
        <v>2.7x</v>
      </c>
      <c r="AG12" s="36" t="str">
        <f>Sheet3!I24</f>
        <v>27.7x</v>
      </c>
      <c r="AH12" s="36" t="str">
        <f>Sheet3!I25</f>
        <v>0.3x</v>
      </c>
      <c r="AI12" s="36" t="str">
        <f>Sheet3!I31</f>
        <v/>
      </c>
      <c r="AK12" s="36">
        <f>Sheet3!I29</f>
        <v>4.5999999999999996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0.55922923264069413</v>
      </c>
      <c r="C13" s="31">
        <f>(sheet!J18-sheet!J15)/sheet!J35</f>
        <v>0.25653852883204931</v>
      </c>
      <c r="D13" s="31">
        <f>sheet!J12/sheet!J35</f>
        <v>0.19627568581893201</v>
      </c>
      <c r="E13" s="31">
        <f>Sheet2!J20/sheet!J35</f>
        <v>0.17045822978572381</v>
      </c>
      <c r="F13" s="31">
        <f>sheet!J18/sheet!J35</f>
        <v>0.55922923264069413</v>
      </c>
      <c r="G13" s="29"/>
      <c r="H13" s="32">
        <f>Sheet1!J33/sheet!J51</f>
        <v>-2.2636046413477471E-2</v>
      </c>
      <c r="I13" s="32">
        <f>Sheet1!J33/Sheet1!J12</f>
        <v>-4.9945882882123087E-2</v>
      </c>
      <c r="J13" s="32">
        <f>Sheet1!J12/sheet!J27</f>
        <v>0.20564040293478819</v>
      </c>
      <c r="K13" s="32">
        <f>Sheet1!J30/sheet!J27</f>
        <v>-1.005626720938585E-2</v>
      </c>
      <c r="L13" s="32">
        <f>Sheet1!J38</f>
        <v>-0.11</v>
      </c>
      <c r="M13" s="29"/>
      <c r="N13" s="32">
        <f>sheet!J40/sheet!J27</f>
        <v>0.54625972041996984</v>
      </c>
      <c r="O13" s="32">
        <f>sheet!J51/sheet!J27</f>
        <v>0.45374052046024499</v>
      </c>
      <c r="P13" s="32">
        <f>sheet!J40/sheet!J51</f>
        <v>1.203903323128116</v>
      </c>
      <c r="Q13" s="31">
        <f>Sheet1!J24/Sheet1!J26</f>
        <v>-0.35640462889066243</v>
      </c>
      <c r="R13" s="31">
        <f>ABS(Sheet2!J20/(Sheet1!J26+Sheet2!J30))</f>
        <v>1.0841683895194296</v>
      </c>
      <c r="S13" s="31">
        <f>sheet!J40/Sheet1!J43</f>
        <v>10.403784837710747</v>
      </c>
      <c r="T13" s="31">
        <f>Sheet2!J20/sheet!J40</f>
        <v>9.0647399532138476E-2</v>
      </c>
      <c r="V13" s="31">
        <f>ABS(Sheet1!J15/sheet!J15)</f>
        <v>2.1102743572534139</v>
      </c>
      <c r="W13" s="31">
        <f>Sheet1!J12/sheet!J14</f>
        <v>746.8976377952755</v>
      </c>
      <c r="X13" s="31">
        <f>Sheet1!J12/sheet!J27</f>
        <v>0.20564040293478819</v>
      </c>
      <c r="Y13" s="31">
        <f>Sheet1!J12/(sheet!J18-sheet!J35)</f>
        <v>-1.606050173547422</v>
      </c>
      <c r="AA13" s="17">
        <f>Sheet1!J43</f>
        <v>217.97499999999999</v>
      </c>
      <c r="AB13" s="17" t="str">
        <f>Sheet3!J17</f>
        <v>7.9x</v>
      </c>
      <c r="AC13" s="17" t="str">
        <f>Sheet3!J18</f>
        <v>220.3x</v>
      </c>
      <c r="AD13" s="17" t="str">
        <f>Sheet3!J20</f>
        <v>23.6x</v>
      </c>
      <c r="AE13" s="17" t="str">
        <f>Sheet3!J21</f>
        <v>0.5x</v>
      </c>
      <c r="AF13" s="17" t="str">
        <f>Sheet3!J22</f>
        <v>2.2x</v>
      </c>
      <c r="AG13" s="17" t="str">
        <f>Sheet3!J24</f>
        <v>-12.0x</v>
      </c>
      <c r="AH13" s="17" t="str">
        <f>Sheet3!J25</f>
        <v>0.3x</v>
      </c>
      <c r="AI13" s="17" t="str">
        <f>Sheet3!J31</f>
        <v/>
      </c>
      <c r="AK13" s="17">
        <f>Sheet3!J29</f>
        <v>3.5</v>
      </c>
      <c r="AL13" s="17">
        <f>Sheet3!J30</f>
        <v>4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1.3214896173718877</v>
      </c>
      <c r="C14" s="34">
        <f>(sheet!K18-sheet!K15)/sheet!K35</f>
        <v>0.64914899546142757</v>
      </c>
      <c r="D14" s="34">
        <f>sheet!K12/sheet!K35</f>
        <v>0.54946547081699626</v>
      </c>
      <c r="E14" s="34">
        <f>Sheet2!K20/sheet!K35</f>
        <v>0.58823769553402327</v>
      </c>
      <c r="F14" s="34">
        <f>sheet!K18/sheet!K35</f>
        <v>1.3214896173718877</v>
      </c>
      <c r="G14" s="29"/>
      <c r="H14" s="35">
        <f>Sheet1!K33/sheet!K51</f>
        <v>7.0175118848415374E-2</v>
      </c>
      <c r="I14" s="35">
        <f>Sheet1!K33/Sheet1!K12</f>
        <v>0.12958108516188652</v>
      </c>
      <c r="J14" s="35">
        <f>Sheet1!K12/sheet!K27</f>
        <v>0.26004376748546998</v>
      </c>
      <c r="K14" s="35">
        <f>Sheet1!K30/sheet!K27</f>
        <v>3.4291389650777854E-2</v>
      </c>
      <c r="L14" s="35">
        <f>Sheet1!K38</f>
        <v>0.36</v>
      </c>
      <c r="M14" s="29"/>
      <c r="N14" s="35">
        <f>sheet!K40/sheet!K27</f>
        <v>0.519819073578763</v>
      </c>
      <c r="O14" s="35">
        <f>sheet!K51/sheet!K27</f>
        <v>0.48018092642123694</v>
      </c>
      <c r="P14" s="35">
        <f>sheet!K40/sheet!K51</f>
        <v>1.082548358288504</v>
      </c>
      <c r="Q14" s="34">
        <f>Sheet1!K24/Sheet1!K26</f>
        <v>-4.512014787430684</v>
      </c>
      <c r="R14" s="34">
        <f>ABS(Sheet2!K20/(Sheet1!K26+Sheet2!K30))</f>
        <v>0.3682964694952342</v>
      </c>
      <c r="S14" s="34">
        <f>sheet!K40/Sheet1!K43</f>
        <v>5.102444086897771</v>
      </c>
      <c r="T14" s="34">
        <f>Sheet2!K20/sheet!K40</f>
        <v>0.15079886189538194</v>
      </c>
      <c r="U14" s="12"/>
      <c r="V14" s="34">
        <f>ABS(Sheet1!K15/sheet!K15)</f>
        <v>2.1974830513844013</v>
      </c>
      <c r="W14" s="34">
        <f>Sheet1!K12/sheet!K14</f>
        <v>51.429667399541565</v>
      </c>
      <c r="X14" s="34">
        <f>Sheet1!K12/sheet!K27</f>
        <v>0.26004376748546998</v>
      </c>
      <c r="Y14" s="34">
        <f>Sheet1!K12/(sheet!K18-sheet!K35)</f>
        <v>6.0699075224292613</v>
      </c>
      <c r="Z14" s="12"/>
      <c r="AA14" s="36">
        <f>Sheet1!K43</f>
        <v>430.71300000000002</v>
      </c>
      <c r="AB14" s="36" t="str">
        <f>Sheet3!K17</f>
        <v>10.3x</v>
      </c>
      <c r="AC14" s="36" t="str">
        <f>Sheet3!K18</f>
        <v>19.2x</v>
      </c>
      <c r="AD14" s="36" t="str">
        <f>Sheet3!K20</f>
        <v>18,704.7x</v>
      </c>
      <c r="AE14" s="36" t="str">
        <f>Sheet3!K21</f>
        <v>0.6x</v>
      </c>
      <c r="AF14" s="36" t="str">
        <f>Sheet3!K22</f>
        <v>2.1x</v>
      </c>
      <c r="AG14" s="36" t="str">
        <f>Sheet3!K24</f>
        <v>11.1x</v>
      </c>
      <c r="AH14" s="36" t="str">
        <f>Sheet3!K25</f>
        <v>0.4x</v>
      </c>
      <c r="AI14" s="36" t="str">
        <f>Sheet3!K31</f>
        <v/>
      </c>
      <c r="AK14" s="36">
        <f>Sheet3!K29</f>
        <v>5.0999999999999996</v>
      </c>
      <c r="AL14" s="36">
        <f>Sheet3!K30</f>
        <v>8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1.5753991720875222</v>
      </c>
      <c r="C15" s="31">
        <f>(sheet!L18-sheet!L15)/sheet!L35</f>
        <v>0.70351391090851778</v>
      </c>
      <c r="D15" s="31">
        <f>sheet!L12/sheet!L35</f>
        <v>0.60559565748630317</v>
      </c>
      <c r="E15" s="31">
        <f>Sheet2!L20/sheet!L35</f>
        <v>1.2141573493914914</v>
      </c>
      <c r="F15" s="31">
        <f>sheet!L18/sheet!L35</f>
        <v>1.5753991720875222</v>
      </c>
      <c r="G15" s="29"/>
      <c r="H15" s="32">
        <f>Sheet1!L33/sheet!L51</f>
        <v>0.14582861559736351</v>
      </c>
      <c r="I15" s="32">
        <f>Sheet1!L33/Sheet1!L12</f>
        <v>0.23507235675184829</v>
      </c>
      <c r="J15" s="32">
        <f>Sheet1!L12/sheet!L27</f>
        <v>0.34919896888017832</v>
      </c>
      <c r="K15" s="32">
        <f>Sheet1!L30/sheet!L27</f>
        <v>8.2490556930473705E-2</v>
      </c>
      <c r="L15" s="32">
        <f>Sheet1!L38</f>
        <v>0.85</v>
      </c>
      <c r="M15" s="29"/>
      <c r="N15" s="32">
        <f>sheet!L40/sheet!L27</f>
        <v>0.43709909292631116</v>
      </c>
      <c r="O15" s="32">
        <f>sheet!L51/sheet!L27</f>
        <v>0.56290066427444663</v>
      </c>
      <c r="P15" s="32">
        <f>sheet!L40/sheet!L51</f>
        <v>0.77651195080700786</v>
      </c>
      <c r="Q15" s="31">
        <f>Sheet1!L24/Sheet1!L26</f>
        <v>-12.557849664193331</v>
      </c>
      <c r="R15" s="31">
        <f>ABS(Sheet2!L20/(Sheet1!L26+Sheet2!L30))</f>
        <v>1.4606462578443127</v>
      </c>
      <c r="S15" s="31">
        <f>sheet!L40/Sheet1!L43</f>
        <v>2.8334849562759308</v>
      </c>
      <c r="T15" s="31">
        <f>Sheet2!L20/sheet!L40</f>
        <v>0.29310223196902208</v>
      </c>
      <c r="V15" s="31">
        <f>ABS(Sheet1!L15/sheet!L15)</f>
        <v>2.4469319891267056</v>
      </c>
      <c r="W15" s="31">
        <f>Sheet1!L12/sheet!L14</f>
        <v>990.51033057851248</v>
      </c>
      <c r="X15" s="31">
        <f>Sheet1!L12/sheet!L27</f>
        <v>0.34919896888017832</v>
      </c>
      <c r="Y15" s="31">
        <f>Sheet1!L12/(sheet!L18-sheet!L35)</f>
        <v>5.7514806387241508</v>
      </c>
      <c r="AA15" s="17">
        <f>Sheet1!L43</f>
        <v>635.34799999999996</v>
      </c>
      <c r="AB15" s="17" t="str">
        <f>Sheet3!L17</f>
        <v>2.9x</v>
      </c>
      <c r="AC15" s="17" t="str">
        <f>Sheet3!L18</f>
        <v>5.9x</v>
      </c>
      <c r="AD15" s="17" t="str">
        <f>Sheet3!L20</f>
        <v>5.1x</v>
      </c>
      <c r="AE15" s="17" t="str">
        <f>Sheet3!L21</f>
        <v>0.7x</v>
      </c>
      <c r="AF15" s="17" t="str">
        <f>Sheet3!L22</f>
        <v>1.7x</v>
      </c>
      <c r="AG15" s="17" t="str">
        <f>Sheet3!L24</f>
        <v>4.0x</v>
      </c>
      <c r="AH15" s="17" t="str">
        <f>Sheet3!L25</f>
        <v>0.6x</v>
      </c>
      <c r="AI15" s="17">
        <f>Sheet3!L31</f>
        <v>0</v>
      </c>
      <c r="AK15" s="17">
        <f>Sheet3!L29</f>
        <v>6.2</v>
      </c>
      <c r="AL15" s="17">
        <f>Sheet3!L30</f>
        <v>8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1.1472001202757089</v>
      </c>
      <c r="C16" s="34">
        <f>(sheet!M18-sheet!M15)/sheet!M35</f>
        <v>0.68826964888744979</v>
      </c>
      <c r="D16" s="34">
        <f>sheet!M12/sheet!M35</f>
        <v>0.67088865244946116</v>
      </c>
      <c r="E16" s="34">
        <f>Sheet2!M20/sheet!M35</f>
        <v>0.70036660961280472</v>
      </c>
      <c r="F16" s="34">
        <f>sheet!M18/sheet!M35</f>
        <v>1.1472001202757089</v>
      </c>
      <c r="G16" s="29"/>
      <c r="H16" s="35">
        <f>Sheet1!M33/sheet!M51</f>
        <v>0.11702194944879013</v>
      </c>
      <c r="I16" s="35">
        <f>Sheet1!M33/Sheet1!M12</f>
        <v>0.20158671591648922</v>
      </c>
      <c r="J16" s="35">
        <f>Sheet1!M12/sheet!M27</f>
        <v>0.34584661619372364</v>
      </c>
      <c r="K16" s="35">
        <f>Sheet1!M30/sheet!M27</f>
        <v>7.0550078021152401E-2</v>
      </c>
      <c r="L16" s="35">
        <f>Sheet1!M38</f>
        <v>0.76</v>
      </c>
      <c r="M16" s="29"/>
      <c r="N16" s="35">
        <f>sheet!M40/sheet!M27</f>
        <v>0.40423071143732303</v>
      </c>
      <c r="O16" s="35">
        <f>sheet!M51/sheet!M27</f>
        <v>0.59576928856267697</v>
      </c>
      <c r="P16" s="35">
        <f>sheet!M40/sheet!M51</f>
        <v>0.67850209669677619</v>
      </c>
      <c r="Q16" s="34">
        <f>Sheet1!M24/Sheet1!M26</f>
        <v>-14.293882646691635</v>
      </c>
      <c r="R16" s="34">
        <f>ABS(Sheet2!M20/(Sheet1!M26+Sheet2!M30))</f>
        <v>4.210594746429714</v>
      </c>
      <c r="S16" s="34">
        <f>sheet!M40/Sheet1!M43</f>
        <v>2.5012459018269415</v>
      </c>
      <c r="T16" s="34">
        <f>Sheet2!M20/sheet!M40</f>
        <v>0.34633000896144972</v>
      </c>
      <c r="U16" s="12"/>
      <c r="V16" s="34">
        <f>ABS(Sheet1!M15/sheet!M15)</f>
        <v>2.4203912022337137</v>
      </c>
      <c r="W16" s="34">
        <f>Sheet1!M12/sheet!M14</f>
        <v>1098.4185022026431</v>
      </c>
      <c r="X16" s="34">
        <f>Sheet1!M12/sheet!M27</f>
        <v>0.34584661619372364</v>
      </c>
      <c r="Y16" s="34">
        <f>Sheet1!M12/(sheet!M18-sheet!M35)</f>
        <v>11.753883140453008</v>
      </c>
      <c r="Z16" s="12"/>
      <c r="AA16" s="36">
        <f>Sheet1!M43</f>
        <v>699.09199999999998</v>
      </c>
      <c r="AB16" s="36" t="str">
        <f>Sheet3!M17</f>
        <v>4.8x</v>
      </c>
      <c r="AC16" s="36" t="str">
        <f>Sheet3!M18</f>
        <v>8.0x</v>
      </c>
      <c r="AD16" s="36" t="str">
        <f>Sheet3!M20</f>
        <v>5.4x</v>
      </c>
      <c r="AE16" s="36" t="str">
        <f>Sheet3!M21</f>
        <v>0.9x</v>
      </c>
      <c r="AF16" s="36" t="str">
        <f>Sheet3!M22</f>
        <v>2.3x</v>
      </c>
      <c r="AG16" s="36" t="str">
        <f>Sheet3!M24</f>
        <v>9.5x</v>
      </c>
      <c r="AH16" s="36" t="str">
        <f>Sheet3!M25</f>
        <v>1.1x</v>
      </c>
      <c r="AI16" s="36">
        <f>Sheet3!M31</f>
        <v>0</v>
      </c>
      <c r="AK16" s="36">
        <f>Sheet3!M29</f>
        <v>6.3</v>
      </c>
      <c r="AL16" s="36">
        <f>Sheet3!M30</f>
        <v>5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2023-04-20T20:38:03Z</dcterms:created>
  <dcterms:modified xsi:type="dcterms:W3CDTF">2023-05-07T02:31:35Z</dcterms:modified>
  <cp:category/>
  <dc:identifier/>
  <cp:version/>
</cp:coreProperties>
</file>