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7" documentId="8_{12BACD98-4B00-4F0A-9354-04AB5561DA4F}" xr6:coauthVersionLast="47" xr6:coauthVersionMax="47" xr10:uidLastSave="{B8EB9616-2F5F-439C-9090-73B104164932}"/>
  <bookViews>
    <workbookView xWindow="-120" yWindow="-120" windowWidth="29040" windowHeight="15720" activeTab="2" xr2:uid="{00000000-000D-0000-FFFF-FFFF00000000}"/>
  </bookViews>
  <sheets>
    <sheet name="sheet" sheetId="1" r:id="rId1"/>
    <sheet name="Sheet1" sheetId="2" r:id="rId2"/>
    <sheet name="Sheet4" sheetId="5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<sst xmlns="http://schemas.openxmlformats.org/spreadsheetml/2006/main" count="615" uniqueCount="302">
  <si>
    <t>Dundee Precious Metals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</si>
  <si>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</si>
  <si>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</si>
  <si>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</si>
  <si>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</si>
  <si>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</si>
  <si>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</si>
  <si>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</si>
  <si>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</si>
  <si>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</si>
  <si>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</si>
  <si>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</si>
  <si>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</si>
  <si>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</si>
  <si>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</si>
  <si>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</si>
  <si>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</si>
  <si>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</si>
  <si>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</si>
  <si>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</si>
  <si>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</si>
  <si>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</si>
  <si>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</si>
  <si>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</si>
  <si>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</si>
  <si>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</si>
  <si>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</si>
  <si>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</si>
  <si>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</si>
  <si>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</si>
  <si>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</si>
  <si>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</si>
  <si>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</si>
  <si>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</si>
  <si>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1,049.59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</si>
  <si>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</si>
  <si>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</si>
  <si>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</si>
  <si>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</si>
  <si>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</si>
  <si>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</si>
  <si>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</si>
  <si>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1,049.381</t>
  </si>
  <si>
    <t>1,135.085</t>
  </si>
  <si>
    <t>1,257.266</t>
  </si>
  <si>
    <t>1,062.681</t>
  </si>
  <si>
    <t>1,173.316</t>
  </si>
  <si>
    <t>1,018.938</t>
  </si>
  <si>
    <t>1,240.431</t>
  </si>
  <si>
    <t>1,477.489</t>
  </si>
  <si>
    <t>1,566.864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</si>
  <si>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</si>
  <si>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</si>
  <si>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</si>
  <si>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</si>
  <si>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</si>
  <si>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</si>
  <si>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</si>
  <si>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</si>
  <si>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</si>
  <si>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</si>
  <si>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</si>
  <si>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</si>
  <si>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</si>
  <si>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</si>
  <si>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</si>
  <si>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</si>
  <si>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</si>
  <si>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1,016.242</t>
  </si>
  <si>
    <t>1,270.11</t>
  </si>
  <si>
    <t>1,344.6</t>
  </si>
  <si>
    <t>Total Preferred Equity</t>
  </si>
  <si>
    <t>Minority Interest, Total</t>
  </si>
  <si>
    <t>Other Equity</t>
  </si>
  <si>
    <t>Total Equity</t>
  </si>
  <si>
    <t>1,024.659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</si>
  <si>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</si>
  <si>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</si>
  <si>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</si>
  <si>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</si>
  <si>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</si>
  <si>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</si>
  <si>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-10.4%</t>
  </si>
  <si>
    <t>-6.0%</t>
  </si>
  <si>
    <t>-30.5%</t>
  </si>
  <si>
    <t>24.1%</t>
  </si>
  <si>
    <t>24.8%</t>
  </si>
  <si>
    <t>8.1%</t>
  </si>
  <si>
    <t>7.2%</t>
  </si>
  <si>
    <t>50.7%</t>
  </si>
  <si>
    <t>5.2%</t>
  </si>
  <si>
    <t>-11.2%</t>
  </si>
  <si>
    <t>Cost of Revenues</t>
  </si>
  <si>
    <t>Gross Profit</t>
  </si>
  <si>
    <t>Gross Profit Margin</t>
  </si>
  <si>
    <t>26.0%</t>
  </si>
  <si>
    <t>19.1%</t>
  </si>
  <si>
    <t>-0.4%</t>
  </si>
  <si>
    <t>7.7%</t>
  </si>
  <si>
    <t>23.4%</t>
  </si>
  <si>
    <t>27.6%</t>
  </si>
  <si>
    <t>27.2%</t>
  </si>
  <si>
    <t>45.7%</t>
  </si>
  <si>
    <t>44.3%</t>
  </si>
  <si>
    <t>37.3%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</si>
  <si>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</si>
  <si>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</si>
  <si>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</si>
  <si>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</si>
  <si>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</si>
  <si>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</si>
  <si>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</si>
  <si>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</si>
  <si>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</si>
  <si>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</si>
  <si>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</si>
  <si>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</si>
  <si>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</si>
  <si>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</si>
  <si>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</si>
  <si>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</si>
  <si>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</si>
  <si>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</si>
  <si>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</si>
  <si>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</si>
  <si>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</si>
  <si>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</si>
  <si>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</si>
  <si>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</si>
  <si>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</si>
  <si>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</si>
  <si>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</si>
  <si>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</si>
  <si>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</si>
  <si>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</si>
  <si>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</si>
  <si>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</si>
  <si>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</si>
  <si>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</si>
  <si>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</si>
  <si>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</si>
  <si>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</si>
  <si>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</si>
  <si>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</si>
  <si>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</si>
  <si>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</si>
  <si>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</si>
  <si>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</si>
  <si>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</si>
  <si>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</si>
  <si>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</si>
  <si>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</si>
  <si>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</si>
  <si>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</si>
  <si>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</si>
  <si>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</si>
  <si>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</si>
  <si>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</si>
  <si>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1,001.673</t>
  </si>
  <si>
    <t>1,659.458</t>
  </si>
  <si>
    <t>1,496.586</t>
  </si>
  <si>
    <t>1,236.901</t>
  </si>
  <si>
    <t>Total Enterprise Value (TEV)</t>
  </si>
  <si>
    <t>1,047.336</t>
  </si>
  <si>
    <t>1,559.316</t>
  </si>
  <si>
    <t>1,179.399</t>
  </si>
  <si>
    <t>Enterprise Value (EV)</t>
  </si>
  <si>
    <t>1,463.13</t>
  </si>
  <si>
    <t>1,118.035</t>
  </si>
  <si>
    <t>1,307</t>
  </si>
  <si>
    <t>EV/EBITDA</t>
  </si>
  <si>
    <t>4.0x</t>
  </si>
  <si>
    <t>4.4x</t>
  </si>
  <si>
    <t>2.4x</t>
  </si>
  <si>
    <t>3.4x</t>
  </si>
  <si>
    <t>3.9x</t>
  </si>
  <si>
    <t>7.1x</t>
  </si>
  <si>
    <t>3.8x</t>
  </si>
  <si>
    <t>2.7x</t>
  </si>
  <si>
    <t>EV / EBIT</t>
  </si>
  <si>
    <t>8.1x</t>
  </si>
  <si>
    <t>-14.5x</t>
  </si>
  <si>
    <t>6.4x</t>
  </si>
  <si>
    <t>1,806.9x</t>
  </si>
  <si>
    <t>16.2x</t>
  </si>
  <si>
    <t>20.4x</t>
  </si>
  <si>
    <t>5.8x</t>
  </si>
  <si>
    <t>EV / LTM EBITDA - CAPEX</t>
  </si>
  <si>
    <t>-3.7x</t>
  </si>
  <si>
    <t>-5.0x</t>
  </si>
  <si>
    <t>9.4x</t>
  </si>
  <si>
    <t>15.3x</t>
  </si>
  <si>
    <t>23.7x</t>
  </si>
  <si>
    <t>23.0x</t>
  </si>
  <si>
    <t>4.5x</t>
  </si>
  <si>
    <t>3.3x</t>
  </si>
  <si>
    <t>5.9x</t>
  </si>
  <si>
    <t>EV / Free Cash Flow</t>
  </si>
  <si>
    <t>-4.2x</t>
  </si>
  <si>
    <t>-5.2x</t>
  </si>
  <si>
    <t>8.3x</t>
  </si>
  <si>
    <t>6.8x</t>
  </si>
  <si>
    <t>9.3x</t>
  </si>
  <si>
    <t>123.4x</t>
  </si>
  <si>
    <t>14.4x</t>
  </si>
  <si>
    <t>8.8x</t>
  </si>
  <si>
    <t>5.5x</t>
  </si>
  <si>
    <t>6.9x</t>
  </si>
  <si>
    <t>EV / Invested Capital</t>
  </si>
  <si>
    <t>0.5x</t>
  </si>
  <si>
    <t>0.6x</t>
  </si>
  <si>
    <t>0.3x</t>
  </si>
  <si>
    <t>0.4x</t>
  </si>
  <si>
    <t>0.7x</t>
  </si>
  <si>
    <t>1.1x</t>
  </si>
  <si>
    <t>1.6x</t>
  </si>
  <si>
    <t>1.0x</t>
  </si>
  <si>
    <t>EV / Revenue</t>
  </si>
  <si>
    <t>1.4x</t>
  </si>
  <si>
    <t>1.2x</t>
  </si>
  <si>
    <t>2.1x</t>
  </si>
  <si>
    <t>2.0x</t>
  </si>
  <si>
    <t>1.7x</t>
  </si>
  <si>
    <t>P/E Ratio</t>
  </si>
  <si>
    <t>22.4x</t>
  </si>
  <si>
    <t>-5.4x</t>
  </si>
  <si>
    <t>5.2x</t>
  </si>
  <si>
    <t>-6.2x</t>
  </si>
  <si>
    <t>-4.0x</t>
  </si>
  <si>
    <t>12.4x</t>
  </si>
  <si>
    <t>37.6x</t>
  </si>
  <si>
    <t>20.8x</t>
  </si>
  <si>
    <t>6.3x</t>
  </si>
  <si>
    <t>39.6x</t>
  </si>
  <si>
    <t>Price/Book</t>
  </si>
  <si>
    <t>0.2x</t>
  </si>
  <si>
    <t>1.8x</t>
  </si>
  <si>
    <t>Price / Operating Cash Flow</t>
  </si>
  <si>
    <t>4.7x</t>
  </si>
  <si>
    <t>3.7x</t>
  </si>
  <si>
    <t>1.3x</t>
  </si>
  <si>
    <t>5.0x</t>
  </si>
  <si>
    <t>9.7x</t>
  </si>
  <si>
    <t>7.2x</t>
  </si>
  <si>
    <t>5.1x</t>
  </si>
  <si>
    <t>6.1x</t>
  </si>
  <si>
    <t>Price / LTM Sales</t>
  </si>
  <si>
    <t>2.2x</t>
  </si>
  <si>
    <t>1.9x</t>
  </si>
  <si>
    <t>2.5x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</si>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</sst>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EE17A8C-0664-D311-9DDF-142D4AB7EFF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51.914000000000001</v>
      </c>
      <c r="E12" s="3">
        <v>42.029000000000003</v>
      </c>
      <c r="F12" s="3">
        <v>36.865000000000002</v>
      </c>
      <c r="G12" s="3">
        <v>15.788</v>
      </c>
      <c r="H12" s="3">
        <v>36.165999999999997</v>
      </c>
      <c r="I12" s="3">
        <v>23.263000000000002</v>
      </c>
      <c r="J12" s="3">
        <v>30.437000000000001</v>
      </c>
      <c r="K12" s="3">
        <v>190.268</v>
      </c>
      <c r="L12" s="3">
        <v>422.83</v>
      </c>
      <c r="M12" s="3">
        <v>586.49900000000002</v>
      </c>
    </row>
    <row r="13" spans="3:13" ht="12.75" x14ac:dyDescent="0.2">
      <c r="C13" s="3" t="s">
        <v>26</v>
      </c>
      <c r="D13" s="3">
        <v>0.999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38.200000000000003</v>
      </c>
      <c r="E14" s="3">
        <v>24.175999999999998</v>
      </c>
      <c r="F14" s="3">
        <v>21.077000000000002</v>
      </c>
      <c r="G14" s="3">
        <v>40.264000000000003</v>
      </c>
      <c r="H14" s="3">
        <v>26.45</v>
      </c>
      <c r="I14" s="3">
        <v>27.044</v>
      </c>
      <c r="J14" s="3">
        <v>39.078000000000003</v>
      </c>
      <c r="K14" s="3">
        <v>94.293999999999997</v>
      </c>
      <c r="L14" s="3">
        <v>144.78700000000001</v>
      </c>
      <c r="M14" s="3">
        <v>133.298</v>
      </c>
    </row>
    <row r="15" spans="3:13" ht="12.75" x14ac:dyDescent="0.2">
      <c r="C15" s="3" t="s">
        <v>29</v>
      </c>
      <c r="D15" s="3">
        <v>51.106000000000002</v>
      </c>
      <c r="E15" s="3">
        <v>53.41</v>
      </c>
      <c r="F15" s="3">
        <v>57.807000000000002</v>
      </c>
      <c r="G15" s="3">
        <v>38.048999999999999</v>
      </c>
      <c r="H15" s="3">
        <v>35.317999999999998</v>
      </c>
      <c r="I15" s="3">
        <v>46.546999999999997</v>
      </c>
      <c r="J15" s="3">
        <v>49.384999999999998</v>
      </c>
      <c r="K15" s="3">
        <v>54.776000000000003</v>
      </c>
      <c r="L15" s="3">
        <v>62.753999999999998</v>
      </c>
      <c r="M15" s="3">
        <v>62.029000000000003</v>
      </c>
    </row>
    <row r="16" spans="3:13" ht="12.75" x14ac:dyDescent="0.2">
      <c r="C16" s="3" t="s">
        <v>30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</row>
    <row r="17" spans="3:13" ht="12.75" x14ac:dyDescent="0.2">
      <c r="C17" s="3" t="s">
        <v>31</v>
      </c>
      <c r="D17" s="3">
        <v>30.715</v>
      </c>
      <c r="E17" s="3">
        <v>41.128999999999998</v>
      </c>
      <c r="F17" s="3">
        <v>32.319000000000003</v>
      </c>
      <c r="G17" s="3">
        <v>28.91</v>
      </c>
      <c r="H17" s="3">
        <v>25.995999999999999</v>
      </c>
      <c r="I17" s="3">
        <v>18.120999999999999</v>
      </c>
      <c r="J17" s="3">
        <v>17.475000000000001</v>
      </c>
      <c r="K17" s="3">
        <v>66.605000000000004</v>
      </c>
      <c r="L17" s="3">
        <v>19.335999999999999</v>
      </c>
      <c r="M17" s="3">
        <v>45.332000000000001</v>
      </c>
    </row>
    <row r="18" spans="3:13" ht="12.75" x14ac:dyDescent="0.2">
      <c r="C18" s="3" t="s">
        <v>32</v>
      </c>
      <c r="D18" s="3">
        <v>172.934</v>
      </c>
      <c r="E18" s="3">
        <v>160.744</v>
      </c>
      <c r="F18" s="3">
        <v>148.06800000000001</v>
      </c>
      <c r="G18" s="3">
        <v>123.01</v>
      </c>
      <c r="H18" s="3">
        <v>123.93</v>
      </c>
      <c r="I18" s="3">
        <v>114.976</v>
      </c>
      <c r="J18" s="3">
        <v>136.375</v>
      </c>
      <c r="K18" s="3">
        <v>405.94299999999998</v>
      </c>
      <c r="L18" s="3">
        <v>649.70699999999999</v>
      </c>
      <c r="M18" s="3">
        <v>827.15599999999995</v>
      </c>
    </row>
    <row r="19" spans="3:13" ht="12.75" x14ac:dyDescent="0.2"/>
    <row r="20" spans="3:13" ht="12.75" x14ac:dyDescent="0.2">
      <c r="C20" s="3" t="s">
        <v>33</v>
      </c>
      <c r="D20" s="3">
        <v>819.60799999999995</v>
      </c>
      <c r="E20" s="3">
        <v>925.43799999999999</v>
      </c>
      <c r="F20" s="3" t="s">
        <v>34</v>
      </c>
      <c r="G20" s="3">
        <v>790.20500000000004</v>
      </c>
      <c r="H20" s="3">
        <v>790.59799999999996</v>
      </c>
      <c r="I20" s="3">
        <v>934.798</v>
      </c>
      <c r="J20" s="3">
        <v>737.42899999999997</v>
      </c>
      <c r="K20" s="3">
        <v>661.37199999999996</v>
      </c>
      <c r="L20" s="3">
        <v>723.649</v>
      </c>
      <c r="M20" s="3">
        <v>645.63599999999997</v>
      </c>
    </row>
    <row r="21" spans="3:13" ht="12.75" x14ac:dyDescent="0.2">
      <c r="C21" s="3" t="s">
        <v>35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36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37</v>
      </c>
      <c r="D23" s="3">
        <v>18.888000000000002</v>
      </c>
      <c r="E23" s="3">
        <v>9.5289999999999999</v>
      </c>
      <c r="F23" s="3">
        <v>19.300999999999998</v>
      </c>
      <c r="G23" s="3">
        <v>25.803999999999998</v>
      </c>
      <c r="H23" s="3">
        <v>60.862000000000002</v>
      </c>
      <c r="I23" s="3">
        <v>40.945</v>
      </c>
      <c r="J23" s="3">
        <v>77.081000000000003</v>
      </c>
      <c r="K23" s="3">
        <v>135.63399999999999</v>
      </c>
      <c r="L23" s="3">
        <v>60.676000000000002</v>
      </c>
      <c r="M23" s="3">
        <v>55.204999999999998</v>
      </c>
    </row>
    <row r="24" spans="3:13" ht="12.75" x14ac:dyDescent="0.2">
      <c r="C24" s="3" t="s">
        <v>38</v>
      </c>
      <c r="D24" s="3" t="s">
        <v>27</v>
      </c>
      <c r="E24" s="3" t="s">
        <v>27</v>
      </c>
      <c r="F24" s="3" t="s">
        <v>27</v>
      </c>
      <c r="G24" s="3" t="s">
        <v>27</v>
      </c>
      <c r="H24" s="3">
        <v>32.451999999999998</v>
      </c>
      <c r="I24" s="3">
        <v>30</v>
      </c>
      <c r="J24" s="3">
        <v>29.233000000000001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39</v>
      </c>
      <c r="D25" s="3">
        <v>27.867999999999999</v>
      </c>
      <c r="E25" s="3">
        <v>30.23</v>
      </c>
      <c r="F25" s="3">
        <v>30.013999999999999</v>
      </c>
      <c r="G25" s="3">
        <v>30.555</v>
      </c>
      <c r="H25" s="3">
        <v>37.984999999999999</v>
      </c>
      <c r="I25" s="3">
        <v>32.401000000000003</v>
      </c>
      <c r="J25" s="3">
        <v>22.751000000000001</v>
      </c>
      <c r="K25" s="3">
        <v>20.536000000000001</v>
      </c>
      <c r="L25" s="3">
        <v>21.951000000000001</v>
      </c>
      <c r="M25" s="3">
        <v>20.988</v>
      </c>
    </row>
    <row r="26" spans="3:13" ht="12.75" x14ac:dyDescent="0.2">
      <c r="C26" s="3" t="s">
        <v>40</v>
      </c>
      <c r="D26" s="3">
        <v>10.084</v>
      </c>
      <c r="E26" s="3">
        <v>9.1440000000000001</v>
      </c>
      <c r="F26" s="3">
        <v>10.294</v>
      </c>
      <c r="G26" s="3">
        <v>15.992000000000001</v>
      </c>
      <c r="H26" s="3">
        <v>16.855</v>
      </c>
      <c r="I26" s="3">
        <v>20.196000000000002</v>
      </c>
      <c r="J26" s="3">
        <v>16.068999999999999</v>
      </c>
      <c r="K26" s="3">
        <v>16.946999999999999</v>
      </c>
      <c r="L26" s="3">
        <v>21.507000000000001</v>
      </c>
      <c r="M26" s="3">
        <v>17.879000000000001</v>
      </c>
    </row>
    <row r="27" spans="3:13" ht="12.75" x14ac:dyDescent="0.2">
      <c r="C27" s="3" t="s">
        <v>41</v>
      </c>
      <c r="D27" s="3" t="s">
        <v>42</v>
      </c>
      <c r="E27" s="3" t="s">
        <v>43</v>
      </c>
      <c r="F27" s="3" t="s">
        <v>44</v>
      </c>
      <c r="G27" s="3">
        <v>985.56500000000005</v>
      </c>
      <c r="H27" s="3" t="s">
        <v>45</v>
      </c>
      <c r="I27" s="3" t="s">
        <v>46</v>
      </c>
      <c r="J27" s="3" t="s">
        <v>47</v>
      </c>
      <c r="K27" s="3" t="s">
        <v>48</v>
      </c>
      <c r="L27" s="3" t="s">
        <v>49</v>
      </c>
      <c r="M27" s="3" t="s">
        <v>50</v>
      </c>
    </row>
    <row r="28" spans="3:13" ht="12.75" x14ac:dyDescent="0.2"/>
    <row r="29" spans="3:13" ht="12.75" x14ac:dyDescent="0.2">
      <c r="C29" s="3" t="s">
        <v>51</v>
      </c>
      <c r="D29" s="3">
        <v>28.603999999999999</v>
      </c>
      <c r="E29" s="3">
        <v>21.34</v>
      </c>
      <c r="F29" s="3">
        <v>29.802</v>
      </c>
      <c r="G29" s="3">
        <v>17.312000000000001</v>
      </c>
      <c r="H29" s="3">
        <v>24.041</v>
      </c>
      <c r="I29" s="3">
        <v>18.814</v>
      </c>
      <c r="J29" s="3">
        <v>20.567</v>
      </c>
      <c r="K29" s="3">
        <v>16.681000000000001</v>
      </c>
      <c r="L29" s="3">
        <v>22.31</v>
      </c>
      <c r="M29" s="3">
        <v>29.821000000000002</v>
      </c>
    </row>
    <row r="30" spans="3:13" ht="12.75" x14ac:dyDescent="0.2">
      <c r="C30" s="3" t="s">
        <v>52</v>
      </c>
      <c r="D30" s="3">
        <v>24.452000000000002</v>
      </c>
      <c r="E30" s="3">
        <v>24.22</v>
      </c>
      <c r="F30" s="3">
        <v>29.631</v>
      </c>
      <c r="G30" s="3">
        <v>28.082000000000001</v>
      </c>
      <c r="H30" s="3">
        <v>50.734000000000002</v>
      </c>
      <c r="I30" s="3">
        <v>71.444000000000003</v>
      </c>
      <c r="J30" s="3">
        <v>55.161000000000001</v>
      </c>
      <c r="K30" s="3">
        <v>60.965000000000003</v>
      </c>
      <c r="L30" s="3">
        <v>63.667999999999999</v>
      </c>
      <c r="M30" s="3">
        <v>69.783000000000001</v>
      </c>
    </row>
    <row r="31" spans="3:13" ht="12.75" x14ac:dyDescent="0.2">
      <c r="C31" s="3" t="s">
        <v>53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54</v>
      </c>
      <c r="D32" s="3">
        <v>17.681000000000001</v>
      </c>
      <c r="E32" s="3">
        <v>18.818999999999999</v>
      </c>
      <c r="F32" s="3">
        <v>22.547000000000001</v>
      </c>
      <c r="G32" s="3">
        <v>21.632999999999999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55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>
        <v>1.867</v>
      </c>
      <c r="J33" s="3">
        <v>5.0540000000000003</v>
      </c>
      <c r="K33" s="3">
        <v>5.2640000000000002</v>
      </c>
      <c r="L33" s="3">
        <v>5.57</v>
      </c>
      <c r="M33" s="3">
        <v>6.1509999999999998</v>
      </c>
    </row>
    <row r="34" spans="3:13" ht="12.75" x14ac:dyDescent="0.2">
      <c r="C34" s="3" t="s">
        <v>56</v>
      </c>
      <c r="D34" s="3">
        <v>19.744</v>
      </c>
      <c r="E34" s="3">
        <v>9.2799999999999994</v>
      </c>
      <c r="F34" s="3">
        <v>18.943000000000001</v>
      </c>
      <c r="G34" s="3">
        <v>11.936</v>
      </c>
      <c r="H34" s="3">
        <v>26.199000000000002</v>
      </c>
      <c r="I34" s="3">
        <v>35.427</v>
      </c>
      <c r="J34" s="3">
        <v>61.511000000000003</v>
      </c>
      <c r="K34" s="3">
        <v>25.341999999999999</v>
      </c>
      <c r="L34" s="3">
        <v>16.946999999999999</v>
      </c>
      <c r="M34" s="3">
        <v>25.422999999999998</v>
      </c>
    </row>
    <row r="35" spans="3:13" ht="12.75" x14ac:dyDescent="0.2">
      <c r="C35" s="3" t="s">
        <v>57</v>
      </c>
      <c r="D35" s="3">
        <v>90.480999999999995</v>
      </c>
      <c r="E35" s="3">
        <v>73.658000000000001</v>
      </c>
      <c r="F35" s="3">
        <v>100.923</v>
      </c>
      <c r="G35" s="3">
        <v>78.962999999999994</v>
      </c>
      <c r="H35" s="3">
        <v>100.974</v>
      </c>
      <c r="I35" s="3">
        <v>127.55200000000001</v>
      </c>
      <c r="J35" s="3">
        <v>142.292</v>
      </c>
      <c r="K35" s="3">
        <v>108.252</v>
      </c>
      <c r="L35" s="3">
        <v>108.495</v>
      </c>
      <c r="M35" s="3">
        <v>131.17699999999999</v>
      </c>
    </row>
    <row r="36" spans="3:13" ht="12.75" x14ac:dyDescent="0.2"/>
    <row r="37" spans="3:13" ht="12.75" x14ac:dyDescent="0.2">
      <c r="C37" s="3" t="s">
        <v>58</v>
      </c>
      <c r="D37" s="3">
        <v>71.331999999999994</v>
      </c>
      <c r="E37" s="3">
        <v>163.89400000000001</v>
      </c>
      <c r="F37" s="3">
        <v>181.46199999999999</v>
      </c>
      <c r="G37" s="3">
        <v>33.570999999999998</v>
      </c>
      <c r="H37" s="3">
        <v>28.914999999999999</v>
      </c>
      <c r="I37" s="3">
        <v>39.584000000000003</v>
      </c>
      <c r="J37" s="3">
        <v>12.984999999999999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59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>
        <v>22.117000000000001</v>
      </c>
      <c r="J38" s="3">
        <v>18.771999999999998</v>
      </c>
      <c r="K38" s="3">
        <v>16.472999999999999</v>
      </c>
      <c r="L38" s="3">
        <v>13.635</v>
      </c>
      <c r="M38" s="3">
        <v>13.595000000000001</v>
      </c>
    </row>
    <row r="39" spans="3:13" ht="12.75" x14ac:dyDescent="0.2">
      <c r="C39" s="3" t="s">
        <v>60</v>
      </c>
      <c r="D39" s="3">
        <v>89.227999999999994</v>
      </c>
      <c r="E39" s="3">
        <v>82.361000000000004</v>
      </c>
      <c r="F39" s="3">
        <v>89.513000000000005</v>
      </c>
      <c r="G39" s="3">
        <v>131.75899999999999</v>
      </c>
      <c r="H39" s="3">
        <v>136.37700000000001</v>
      </c>
      <c r="I39" s="3">
        <v>112.959</v>
      </c>
      <c r="J39" s="3">
        <v>75.022000000000006</v>
      </c>
      <c r="K39" s="3">
        <v>91.046999999999997</v>
      </c>
      <c r="L39" s="3">
        <v>85.248000000000005</v>
      </c>
      <c r="M39" s="3">
        <v>77.492000000000004</v>
      </c>
    </row>
    <row r="40" spans="3:13" ht="12.75" x14ac:dyDescent="0.2">
      <c r="C40" s="3" t="s">
        <v>61</v>
      </c>
      <c r="D40" s="3">
        <v>251.041</v>
      </c>
      <c r="E40" s="3">
        <v>319.91199999999998</v>
      </c>
      <c r="F40" s="3">
        <v>371.89699999999999</v>
      </c>
      <c r="G40" s="3">
        <v>244.29300000000001</v>
      </c>
      <c r="H40" s="3">
        <v>266.267</v>
      </c>
      <c r="I40" s="3">
        <v>302.21199999999999</v>
      </c>
      <c r="J40" s="3">
        <v>249.071</v>
      </c>
      <c r="K40" s="3">
        <v>215.77199999999999</v>
      </c>
      <c r="L40" s="3">
        <v>207.37899999999999</v>
      </c>
      <c r="M40" s="3">
        <v>222.26400000000001</v>
      </c>
    </row>
    <row r="41" spans="3:13" ht="12.75" x14ac:dyDescent="0.2"/>
    <row r="42" spans="3:13" ht="12.75" x14ac:dyDescent="0.2">
      <c r="C42" s="3" t="s">
        <v>62</v>
      </c>
      <c r="D42" s="3">
        <v>463.99799999999999</v>
      </c>
      <c r="E42" s="3">
        <v>509.245</v>
      </c>
      <c r="F42" s="3">
        <v>610.125</v>
      </c>
      <c r="G42" s="3">
        <v>648.12</v>
      </c>
      <c r="H42" s="3">
        <v>648.09</v>
      </c>
      <c r="I42" s="3">
        <v>703.86300000000006</v>
      </c>
      <c r="J42" s="3">
        <v>678.26800000000003</v>
      </c>
      <c r="K42" s="3">
        <v>668.29899999999998</v>
      </c>
      <c r="L42" s="3">
        <v>739.81299999999999</v>
      </c>
      <c r="M42" s="3">
        <v>789.38900000000001</v>
      </c>
    </row>
    <row r="43" spans="3:13" ht="12.75" x14ac:dyDescent="0.2">
      <c r="C43" s="3" t="s">
        <v>63</v>
      </c>
      <c r="D43" s="3">
        <v>6.1349999999999998</v>
      </c>
      <c r="E43" s="3">
        <v>8.9440000000000008</v>
      </c>
      <c r="F43" s="3">
        <v>13.452</v>
      </c>
      <c r="G43" s="3">
        <v>14.622999999999999</v>
      </c>
      <c r="H43" s="3">
        <v>14.734</v>
      </c>
      <c r="I43" s="3">
        <v>16.495999999999999</v>
      </c>
      <c r="J43" s="3">
        <v>11.881</v>
      </c>
      <c r="K43" s="3">
        <v>9.0060000000000002</v>
      </c>
      <c r="L43" s="3">
        <v>10.912000000000001</v>
      </c>
      <c r="M43" s="3">
        <v>8.7140000000000004</v>
      </c>
    </row>
    <row r="44" spans="3:13" ht="12.75" x14ac:dyDescent="0.2">
      <c r="C44" s="3" t="s">
        <v>64</v>
      </c>
      <c r="D44" s="3">
        <v>333.96499999999997</v>
      </c>
      <c r="E44" s="3">
        <v>295.81599999999997</v>
      </c>
      <c r="F44" s="3">
        <v>289.22000000000003</v>
      </c>
      <c r="G44" s="3">
        <v>76.403999999999996</v>
      </c>
      <c r="H44" s="3">
        <v>71.804000000000002</v>
      </c>
      <c r="I44" s="3">
        <v>158.21299999999999</v>
      </c>
      <c r="J44" s="3">
        <v>58.441000000000003</v>
      </c>
      <c r="K44" s="3">
        <v>285.91399999999999</v>
      </c>
      <c r="L44" s="3">
        <v>521.48500000000001</v>
      </c>
      <c r="M44" s="3">
        <v>557.53800000000001</v>
      </c>
    </row>
    <row r="45" spans="3:13" ht="12.75" x14ac:dyDescent="0.2">
      <c r="C45" s="3" t="s">
        <v>65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66</v>
      </c>
      <c r="D46" s="3">
        <v>-12.457000000000001</v>
      </c>
      <c r="E46" s="3">
        <v>-1.028</v>
      </c>
      <c r="F46" s="3">
        <v>-28.338000000000001</v>
      </c>
      <c r="G46" s="3">
        <v>1.8260000000000001</v>
      </c>
      <c r="H46" s="3">
        <v>52.576000000000001</v>
      </c>
      <c r="I46" s="3">
        <v>-15.904999999999999</v>
      </c>
      <c r="J46" s="3">
        <v>13.125</v>
      </c>
      <c r="K46" s="3">
        <v>53.023000000000003</v>
      </c>
      <c r="L46" s="3">
        <v>-2.0990000000000002</v>
      </c>
      <c r="M46" s="3">
        <v>-11.041</v>
      </c>
    </row>
    <row r="47" spans="3:13" ht="12.75" x14ac:dyDescent="0.2">
      <c r="C47" s="3" t="s">
        <v>67</v>
      </c>
      <c r="D47" s="3">
        <v>791.64099999999996</v>
      </c>
      <c r="E47" s="3">
        <v>812.97699999999998</v>
      </c>
      <c r="F47" s="3">
        <v>884.45899999999995</v>
      </c>
      <c r="G47" s="3">
        <v>740.97299999999996</v>
      </c>
      <c r="H47" s="3">
        <v>787.20500000000004</v>
      </c>
      <c r="I47" s="3">
        <v>862.66700000000003</v>
      </c>
      <c r="J47" s="3">
        <v>761.71500000000003</v>
      </c>
      <c r="K47" s="3" t="s">
        <v>68</v>
      </c>
      <c r="L47" s="3" t="s">
        <v>69</v>
      </c>
      <c r="M47" s="3" t="s">
        <v>70</v>
      </c>
    </row>
    <row r="48" spans="3:13" ht="12.75" x14ac:dyDescent="0.2">
      <c r="C48" s="3" t="s">
        <v>71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72</v>
      </c>
      <c r="D49" s="3">
        <v>6.6989999999999998</v>
      </c>
      <c r="E49" s="3">
        <v>2.1960000000000002</v>
      </c>
      <c r="F49" s="3">
        <v>0.91</v>
      </c>
      <c r="G49" s="3">
        <v>0.29899999999999999</v>
      </c>
      <c r="H49" s="3">
        <v>9.2100000000000009</v>
      </c>
      <c r="I49" s="3">
        <v>8.4369999999999994</v>
      </c>
      <c r="J49" s="3">
        <v>8.1519999999999992</v>
      </c>
      <c r="K49" s="3">
        <v>8.4169999999999998</v>
      </c>
      <c r="L49" s="3" t="s">
        <v>27</v>
      </c>
      <c r="M49" s="3" t="s">
        <v>27</v>
      </c>
    </row>
    <row r="50" spans="3:13" ht="12.75" x14ac:dyDescent="0.2">
      <c r="C50" s="3" t="s">
        <v>73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74</v>
      </c>
      <c r="D51" s="3">
        <v>798.34</v>
      </c>
      <c r="E51" s="3">
        <v>815.17200000000003</v>
      </c>
      <c r="F51" s="3">
        <v>885.36900000000003</v>
      </c>
      <c r="G51" s="3">
        <v>741.27300000000002</v>
      </c>
      <c r="H51" s="3">
        <v>796.41499999999996</v>
      </c>
      <c r="I51" s="3">
        <v>871.10400000000004</v>
      </c>
      <c r="J51" s="3">
        <v>769.86699999999996</v>
      </c>
      <c r="K51" s="3" t="s">
        <v>75</v>
      </c>
      <c r="L51" s="3" t="s">
        <v>69</v>
      </c>
      <c r="M51" s="3" t="s">
        <v>70</v>
      </c>
    </row>
    <row r="52" spans="3:13" ht="12.75" x14ac:dyDescent="0.2"/>
    <row r="53" spans="3:13" ht="12.75" x14ac:dyDescent="0.2">
      <c r="C53" s="3" t="s">
        <v>76</v>
      </c>
      <c r="D53" s="3" t="s">
        <v>42</v>
      </c>
      <c r="E53" s="3" t="s">
        <v>43</v>
      </c>
      <c r="F53" s="3" t="s">
        <v>44</v>
      </c>
      <c r="G53" s="3">
        <v>985.56500000000005</v>
      </c>
      <c r="H53" s="3" t="s">
        <v>45</v>
      </c>
      <c r="I53" s="3" t="s">
        <v>46</v>
      </c>
      <c r="J53" s="3" t="s">
        <v>47</v>
      </c>
      <c r="K53" s="3" t="s">
        <v>48</v>
      </c>
      <c r="L53" s="3" t="s">
        <v>49</v>
      </c>
      <c r="M53" s="3" t="s">
        <v>50</v>
      </c>
    </row>
    <row r="54" spans="3:13" ht="12.75" x14ac:dyDescent="0.2"/>
    <row r="55" spans="3:13" ht="12.75" x14ac:dyDescent="0.2">
      <c r="C55" s="3" t="s">
        <v>77</v>
      </c>
      <c r="D55" s="3">
        <v>52.912999999999997</v>
      </c>
      <c r="E55" s="3">
        <v>42.029000000000003</v>
      </c>
      <c r="F55" s="3">
        <v>36.865000000000002</v>
      </c>
      <c r="G55" s="3">
        <v>15.788</v>
      </c>
      <c r="H55" s="3">
        <v>36.165999999999997</v>
      </c>
      <c r="I55" s="3">
        <v>23.263000000000002</v>
      </c>
      <c r="J55" s="3">
        <v>30.437000000000001</v>
      </c>
      <c r="K55" s="3">
        <v>190.268</v>
      </c>
      <c r="L55" s="3">
        <v>422.83</v>
      </c>
      <c r="M55" s="3">
        <v>586.49900000000002</v>
      </c>
    </row>
    <row r="56" spans="3:13" ht="12.75" x14ac:dyDescent="0.2">
      <c r="C56" s="3" t="s">
        <v>78</v>
      </c>
      <c r="D56" s="3">
        <v>89.013000000000005</v>
      </c>
      <c r="E56" s="3">
        <v>182.71199999999999</v>
      </c>
      <c r="F56" s="3">
        <v>204.00800000000001</v>
      </c>
      <c r="G56" s="3">
        <v>55.203000000000003</v>
      </c>
      <c r="H56" s="3">
        <v>28.914999999999999</v>
      </c>
      <c r="I56" s="3">
        <v>63.567999999999998</v>
      </c>
      <c r="J56" s="3">
        <v>36.811</v>
      </c>
      <c r="K56" s="3">
        <v>21.736999999999998</v>
      </c>
      <c r="L56" s="3">
        <v>19.206</v>
      </c>
      <c r="M56" s="3">
        <v>19.745999999999999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9ACC-FF13-4E3B-B02E-AA108BA32BC1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79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80</v>
      </c>
      <c r="D12" s="3">
        <v>366.14699999999999</v>
      </c>
      <c r="E12" s="3">
        <v>375.19200000000001</v>
      </c>
      <c r="F12" s="3">
        <v>312.36900000000003</v>
      </c>
      <c r="G12" s="3">
        <v>375.303</v>
      </c>
      <c r="H12" s="3">
        <v>438.45100000000002</v>
      </c>
      <c r="I12" s="3">
        <v>514.74900000000002</v>
      </c>
      <c r="J12" s="3">
        <v>525.09900000000005</v>
      </c>
      <c r="K12" s="3">
        <v>775.61400000000003</v>
      </c>
      <c r="L12" s="3">
        <v>811.12400000000002</v>
      </c>
      <c r="M12" s="3">
        <v>771.47400000000005</v>
      </c>
    </row>
    <row r="13" spans="3:13" x14ac:dyDescent="0.2">
      <c r="C13" s="3" t="s">
        <v>81</v>
      </c>
      <c r="D13" s="3" t="s">
        <v>82</v>
      </c>
      <c r="E13" s="3" t="s">
        <v>83</v>
      </c>
      <c r="F13" s="3" t="s">
        <v>84</v>
      </c>
      <c r="G13" s="3" t="s">
        <v>85</v>
      </c>
      <c r="H13" s="3" t="s">
        <v>86</v>
      </c>
      <c r="I13" s="3" t="s">
        <v>87</v>
      </c>
      <c r="J13" s="3" t="s">
        <v>88</v>
      </c>
      <c r="K13" s="3" t="s">
        <v>89</v>
      </c>
      <c r="L13" s="3" t="s">
        <v>90</v>
      </c>
      <c r="M13" s="3" t="s">
        <v>91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92</v>
      </c>
      <c r="D15" s="3">
        <v>-270.78199999999998</v>
      </c>
      <c r="E15" s="3">
        <v>-303.67700000000002</v>
      </c>
      <c r="F15" s="3">
        <v>-313.72699999999998</v>
      </c>
      <c r="G15" s="3">
        <v>-346.46499999999997</v>
      </c>
      <c r="H15" s="3">
        <v>-335.82400000000001</v>
      </c>
      <c r="I15" s="3">
        <v>-372.45299999999997</v>
      </c>
      <c r="J15" s="3">
        <v>-382.44799999999998</v>
      </c>
      <c r="K15" s="3">
        <v>-420.98899999999998</v>
      </c>
      <c r="L15" s="3">
        <v>-451.60899999999998</v>
      </c>
      <c r="M15" s="3">
        <v>-483.96499999999997</v>
      </c>
    </row>
    <row r="16" spans="3:13" x14ac:dyDescent="0.2">
      <c r="C16" s="3" t="s">
        <v>93</v>
      </c>
      <c r="D16" s="3">
        <v>95.364999999999995</v>
      </c>
      <c r="E16" s="3">
        <v>71.513999999999996</v>
      </c>
      <c r="F16" s="3">
        <v>-1.3580000000000001</v>
      </c>
      <c r="G16" s="3">
        <v>28.838000000000001</v>
      </c>
      <c r="H16" s="3">
        <v>102.627</v>
      </c>
      <c r="I16" s="3">
        <v>142.29599999999999</v>
      </c>
      <c r="J16" s="3">
        <v>142.65100000000001</v>
      </c>
      <c r="K16" s="3">
        <v>354.625</v>
      </c>
      <c r="L16" s="3">
        <v>359.51499999999999</v>
      </c>
      <c r="M16" s="3">
        <v>287.50900000000001</v>
      </c>
    </row>
    <row r="17" spans="3:13" x14ac:dyDescent="0.2">
      <c r="C17" s="3" t="s">
        <v>94</v>
      </c>
      <c r="D17" s="3" t="s">
        <v>95</v>
      </c>
      <c r="E17" s="3" t="s">
        <v>96</v>
      </c>
      <c r="F17" s="3" t="s">
        <v>97</v>
      </c>
      <c r="G17" s="3" t="s">
        <v>98</v>
      </c>
      <c r="H17" s="3" t="s">
        <v>99</v>
      </c>
      <c r="I17" s="3" t="s">
        <v>100</v>
      </c>
      <c r="J17" s="3" t="s">
        <v>101</v>
      </c>
      <c r="K17" s="3" t="s">
        <v>102</v>
      </c>
      <c r="L17" s="3" t="s">
        <v>103</v>
      </c>
      <c r="M17" s="3" t="s">
        <v>104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105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106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107</v>
      </c>
      <c r="D21" s="3">
        <v>-31.408000000000001</v>
      </c>
      <c r="E21" s="3">
        <v>-37.344999999999999</v>
      </c>
      <c r="F21" s="3">
        <v>-22.853000000000002</v>
      </c>
      <c r="G21" s="3">
        <v>-23.616</v>
      </c>
      <c r="H21" s="3">
        <v>-29.76</v>
      </c>
      <c r="I21" s="3">
        <v>-43.008000000000003</v>
      </c>
      <c r="J21" s="3">
        <v>-40.261000000000003</v>
      </c>
      <c r="K21" s="3">
        <v>-44.756999999999998</v>
      </c>
      <c r="L21" s="3">
        <v>-29.082999999999998</v>
      </c>
      <c r="M21" s="3">
        <v>-47.442</v>
      </c>
    </row>
    <row r="22" spans="3:13" x14ac:dyDescent="0.2">
      <c r="C22" s="3" t="s">
        <v>108</v>
      </c>
      <c r="D22" s="3">
        <v>-27.51</v>
      </c>
      <c r="E22" s="3">
        <v>-90.122</v>
      </c>
      <c r="F22" s="3">
        <v>45.524999999999999</v>
      </c>
      <c r="G22" s="3">
        <v>-189.10300000000001</v>
      </c>
      <c r="H22" s="3">
        <v>-59.902999999999999</v>
      </c>
      <c r="I22" s="3">
        <v>-32.33</v>
      </c>
      <c r="J22" s="3">
        <v>-162.06700000000001</v>
      </c>
      <c r="K22" s="3">
        <v>-26.684000000000001</v>
      </c>
      <c r="L22" s="3">
        <v>-37.118000000000002</v>
      </c>
      <c r="M22" s="3">
        <v>-164.71299999999999</v>
      </c>
    </row>
    <row r="23" spans="3:13" x14ac:dyDescent="0.2">
      <c r="C23" s="3" t="s">
        <v>109</v>
      </c>
      <c r="D23" s="3">
        <v>-58.917000000000002</v>
      </c>
      <c r="E23" s="3">
        <v>-127.468</v>
      </c>
      <c r="F23" s="3">
        <v>22.670999999999999</v>
      </c>
      <c r="G23" s="3">
        <v>-212.71899999999999</v>
      </c>
      <c r="H23" s="3">
        <v>-89.662999999999997</v>
      </c>
      <c r="I23" s="3">
        <v>-75.337000000000003</v>
      </c>
      <c r="J23" s="3">
        <v>-202.328</v>
      </c>
      <c r="K23" s="3">
        <v>-71.441000000000003</v>
      </c>
      <c r="L23" s="3">
        <v>-66.200999999999993</v>
      </c>
      <c r="M23" s="3">
        <v>-212.15600000000001</v>
      </c>
    </row>
    <row r="24" spans="3:13" x14ac:dyDescent="0.2">
      <c r="C24" s="3" t="s">
        <v>110</v>
      </c>
      <c r="D24" s="3">
        <v>36.447000000000003</v>
      </c>
      <c r="E24" s="3">
        <v>-55.953000000000003</v>
      </c>
      <c r="F24" s="3">
        <v>21.312999999999999</v>
      </c>
      <c r="G24" s="3">
        <v>-183.88</v>
      </c>
      <c r="H24" s="3">
        <v>12.964</v>
      </c>
      <c r="I24" s="3">
        <v>66.959000000000003</v>
      </c>
      <c r="J24" s="3">
        <v>-59.677</v>
      </c>
      <c r="K24" s="3">
        <v>283.18299999999999</v>
      </c>
      <c r="L24" s="3">
        <v>293.31400000000002</v>
      </c>
      <c r="M24" s="3">
        <v>75.352999999999994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111</v>
      </c>
      <c r="D26" s="3">
        <v>-7.9139999999999997</v>
      </c>
      <c r="E26" s="3">
        <v>-8.1809999999999992</v>
      </c>
      <c r="F26" s="3">
        <v>-10.832000000000001</v>
      </c>
      <c r="G26" s="3">
        <v>-13.419</v>
      </c>
      <c r="H26" s="3">
        <v>-6.8680000000000003</v>
      </c>
      <c r="I26" s="3">
        <v>-6.335</v>
      </c>
      <c r="J26" s="3">
        <v>-9.8979999999999997</v>
      </c>
      <c r="K26" s="3">
        <v>-5.8940000000000001</v>
      </c>
      <c r="L26" s="3">
        <v>-3.2080000000000002</v>
      </c>
      <c r="M26" s="3">
        <v>4.181</v>
      </c>
    </row>
    <row r="27" spans="3:13" x14ac:dyDescent="0.2">
      <c r="C27" s="3" t="s">
        <v>112</v>
      </c>
      <c r="D27" s="3">
        <v>28.533999999999999</v>
      </c>
      <c r="E27" s="3">
        <v>-64.134</v>
      </c>
      <c r="F27" s="3">
        <v>10.481</v>
      </c>
      <c r="G27" s="3">
        <v>-197.29900000000001</v>
      </c>
      <c r="H27" s="3">
        <v>6.0960000000000001</v>
      </c>
      <c r="I27" s="3">
        <v>60.624000000000002</v>
      </c>
      <c r="J27" s="3">
        <v>-69.575999999999993</v>
      </c>
      <c r="K27" s="3">
        <v>277.29000000000002</v>
      </c>
      <c r="L27" s="3">
        <v>290.10599999999999</v>
      </c>
      <c r="M27" s="3">
        <v>79.534000000000006</v>
      </c>
    </row>
    <row r="28" spans="3:13" x14ac:dyDescent="0.2">
      <c r="C28" t="s">
        <v>113</v>
      </c>
      <c r="D28" t="s">
        <v>3</v>
      </c>
      <c r="E28" t="s">
        <v>3</v>
      </c>
      <c r="F28">
        <v>-69.097999999999999</v>
      </c>
      <c r="G28">
        <v>-2.1549999999999998</v>
      </c>
      <c r="H28" t="s">
        <v>3</v>
      </c>
      <c r="I28" t="s">
        <v>3</v>
      </c>
      <c r="J28">
        <v>-7.1470000000000002</v>
      </c>
      <c r="K28">
        <v>-5.3049999999999997</v>
      </c>
      <c r="L28">
        <v>24.146000000000001</v>
      </c>
      <c r="M28" t="s">
        <v>3</v>
      </c>
    </row>
    <row r="29" spans="3:13" x14ac:dyDescent="0.2">
      <c r="C29" s="3" t="s">
        <v>114</v>
      </c>
      <c r="D29" s="3">
        <v>-14.531000000000001</v>
      </c>
      <c r="E29" s="3">
        <v>-8.4890000000000008</v>
      </c>
      <c r="F29" s="3">
        <v>-8.0399999999999991</v>
      </c>
      <c r="G29" s="3">
        <v>-4.9050000000000002</v>
      </c>
      <c r="H29" s="3">
        <v>-6.55</v>
      </c>
      <c r="I29" s="3">
        <v>-9.8849999999999998</v>
      </c>
      <c r="J29" s="3">
        <v>-16.823</v>
      </c>
      <c r="K29" s="3">
        <v>-24.036999999999999</v>
      </c>
      <c r="L29" s="3">
        <v>-48.923000000000002</v>
      </c>
      <c r="M29" s="3">
        <v>-30.896000000000001</v>
      </c>
    </row>
    <row r="30" spans="3:13" x14ac:dyDescent="0.2">
      <c r="C30" s="3" t="s">
        <v>115</v>
      </c>
      <c r="D30" s="3">
        <v>14.003</v>
      </c>
      <c r="E30" s="3">
        <v>-72.623000000000005</v>
      </c>
      <c r="F30" s="3">
        <v>-66.656999999999996</v>
      </c>
      <c r="G30" s="3">
        <v>-204.36</v>
      </c>
      <c r="H30" s="3">
        <v>-0.45400000000000001</v>
      </c>
      <c r="I30" s="3">
        <v>50.738999999999997</v>
      </c>
      <c r="J30" s="3">
        <v>-93.546000000000006</v>
      </c>
      <c r="K30" s="3">
        <v>247.94800000000001</v>
      </c>
      <c r="L30" s="3">
        <v>265.32900000000001</v>
      </c>
      <c r="M30" s="3">
        <v>48.637999999999998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116</v>
      </c>
      <c r="D32" s="3">
        <v>9.907</v>
      </c>
      <c r="E32" s="3">
        <v>4.3869999999999996</v>
      </c>
      <c r="F32" s="3">
        <v>1.4610000000000001</v>
      </c>
      <c r="G32" s="3">
        <v>0.85299999999999998</v>
      </c>
      <c r="H32" s="3">
        <v>0.72699999999999998</v>
      </c>
      <c r="I32" s="3">
        <v>1.284</v>
      </c>
      <c r="J32" s="3">
        <v>1.48</v>
      </c>
      <c r="K32" s="3">
        <v>1.4490000000000001</v>
      </c>
      <c r="L32" s="3">
        <v>0.35</v>
      </c>
      <c r="M32" s="3" t="s">
        <v>3</v>
      </c>
    </row>
    <row r="33" spans="3:13" x14ac:dyDescent="0.2">
      <c r="C33" s="3" t="s">
        <v>117</v>
      </c>
      <c r="D33" s="3">
        <v>23.908999999999999</v>
      </c>
      <c r="E33" s="3">
        <v>-68.236000000000004</v>
      </c>
      <c r="F33" s="3">
        <v>-65.195999999999998</v>
      </c>
      <c r="G33" s="3">
        <v>-203.50700000000001</v>
      </c>
      <c r="H33" s="3">
        <v>0.27300000000000002</v>
      </c>
      <c r="I33" s="3">
        <v>52.023000000000003</v>
      </c>
      <c r="J33" s="3">
        <v>-92.066000000000003</v>
      </c>
      <c r="K33" s="3">
        <v>249.39699999999999</v>
      </c>
      <c r="L33" s="3">
        <v>265.67899999999997</v>
      </c>
      <c r="M33" s="3">
        <v>48.637999999999998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118</v>
      </c>
      <c r="D35" s="3">
        <v>0</v>
      </c>
      <c r="E35" s="3">
        <v>0</v>
      </c>
      <c r="F35" s="3">
        <v>69.097999999999999</v>
      </c>
      <c r="G35" s="3">
        <v>2.1549999999999998</v>
      </c>
      <c r="H35" s="3">
        <v>0</v>
      </c>
      <c r="I35" s="3">
        <v>0</v>
      </c>
      <c r="J35" s="3">
        <v>7.1470000000000002</v>
      </c>
      <c r="K35" s="3">
        <v>5.3049999999999997</v>
      </c>
      <c r="L35" s="3">
        <v>-24.146000000000001</v>
      </c>
      <c r="M35" s="3">
        <v>0</v>
      </c>
    </row>
    <row r="36" spans="3:13" x14ac:dyDescent="0.2">
      <c r="C36" t="s">
        <v>119</v>
      </c>
      <c r="D36">
        <v>23.908999999999999</v>
      </c>
      <c r="E36">
        <v>-68.236000000000004</v>
      </c>
      <c r="F36">
        <v>3.9020000000000001</v>
      </c>
      <c r="G36">
        <v>-201.352</v>
      </c>
      <c r="H36">
        <v>0.27300000000000002</v>
      </c>
      <c r="I36">
        <v>52.023000000000003</v>
      </c>
      <c r="J36">
        <v>-84.918999999999997</v>
      </c>
      <c r="K36">
        <v>254.702</v>
      </c>
      <c r="L36">
        <v>241.53299999999999</v>
      </c>
      <c r="M36">
        <v>48.637999999999998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120</v>
      </c>
      <c r="D38" s="3">
        <v>0.18</v>
      </c>
      <c r="E38" s="3">
        <v>-0.49</v>
      </c>
      <c r="F38" s="3">
        <v>2.8000000000000001E-2</v>
      </c>
      <c r="G38" s="3">
        <v>-1.34</v>
      </c>
      <c r="H38" s="3">
        <v>1.5E-3</v>
      </c>
      <c r="I38" s="3">
        <v>0.28999999999999998</v>
      </c>
      <c r="J38" s="3">
        <v>-0.47</v>
      </c>
      <c r="K38" s="3">
        <v>1.41</v>
      </c>
      <c r="L38" s="3">
        <v>1.3</v>
      </c>
      <c r="M38" s="3">
        <v>0.26</v>
      </c>
    </row>
    <row r="39" spans="3:13" x14ac:dyDescent="0.2">
      <c r="C39" s="3" t="s">
        <v>121</v>
      </c>
      <c r="D39" s="3">
        <v>9.2000000000000003E-4</v>
      </c>
      <c r="E39" s="3">
        <v>-0.54</v>
      </c>
      <c r="F39" s="3">
        <v>2.8000000000000001E-2</v>
      </c>
      <c r="G39" s="3">
        <v>-1.34</v>
      </c>
      <c r="H39" s="3">
        <v>1.5E-3</v>
      </c>
      <c r="I39" s="3">
        <v>0.28999999999999998</v>
      </c>
      <c r="J39" s="3">
        <v>-0.48</v>
      </c>
      <c r="K39" s="3">
        <v>1.4</v>
      </c>
      <c r="L39" s="3">
        <v>1.29</v>
      </c>
      <c r="M39" s="3">
        <v>0.26</v>
      </c>
    </row>
    <row r="40" spans="3:13" x14ac:dyDescent="0.2">
      <c r="C40" s="3" t="s">
        <v>122</v>
      </c>
      <c r="D40" s="3">
        <v>133.59</v>
      </c>
      <c r="E40" s="3">
        <v>140.197</v>
      </c>
      <c r="F40" s="3">
        <v>140.57599999999999</v>
      </c>
      <c r="G40" s="3">
        <v>150.28100000000001</v>
      </c>
      <c r="H40" s="3">
        <v>177.27799999999999</v>
      </c>
      <c r="I40" s="3">
        <v>178.51300000000001</v>
      </c>
      <c r="J40" s="3">
        <v>179.13200000000001</v>
      </c>
      <c r="K40" s="3">
        <v>181.054</v>
      </c>
      <c r="L40" s="3">
        <v>186.13499999999999</v>
      </c>
      <c r="M40" s="3">
        <v>190.51900000000001</v>
      </c>
    </row>
    <row r="41" spans="3:13" x14ac:dyDescent="0.2">
      <c r="C41" t="s">
        <v>123</v>
      </c>
      <c r="D41">
        <v>141.464</v>
      </c>
      <c r="E41">
        <v>142.06700000000001</v>
      </c>
      <c r="F41">
        <v>140.57599999999999</v>
      </c>
      <c r="G41">
        <v>150.28100000000001</v>
      </c>
      <c r="H41">
        <v>177.49100000000001</v>
      </c>
      <c r="I41">
        <v>179.06</v>
      </c>
      <c r="J41">
        <v>179.13200000000001</v>
      </c>
      <c r="K41">
        <v>182.37299999999999</v>
      </c>
      <c r="L41">
        <v>187.477</v>
      </c>
      <c r="M41">
        <v>191.15799999999999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124</v>
      </c>
      <c r="D43" s="3">
        <v>128.85499999999999</v>
      </c>
      <c r="E43" s="3">
        <v>146.90600000000001</v>
      </c>
      <c r="F43" s="3">
        <v>105.72499999999999</v>
      </c>
      <c r="G43" s="3">
        <v>91.832999999999998</v>
      </c>
      <c r="H43" s="3">
        <v>100.554</v>
      </c>
      <c r="I43" s="3">
        <v>156.98599999999999</v>
      </c>
      <c r="J43" s="3">
        <v>181.761</v>
      </c>
      <c r="K43" s="3">
        <v>404.66500000000002</v>
      </c>
      <c r="L43" s="3">
        <v>420.21</v>
      </c>
      <c r="M43" s="3">
        <v>333.976</v>
      </c>
    </row>
    <row r="44" spans="3:13" x14ac:dyDescent="0.2">
      <c r="C44" s="3" t="s">
        <v>125</v>
      </c>
      <c r="D44" s="3">
        <v>69.388000000000005</v>
      </c>
      <c r="E44" s="3">
        <v>-14.968</v>
      </c>
      <c r="F44" s="3">
        <v>12.683999999999999</v>
      </c>
      <c r="G44" s="3">
        <v>-17.097000000000001</v>
      </c>
      <c r="H44" s="3">
        <v>20.515999999999998</v>
      </c>
      <c r="I44" s="3">
        <v>73.45</v>
      </c>
      <c r="J44" s="3">
        <v>80.801000000000002</v>
      </c>
      <c r="K44" s="3">
        <v>282.80599999999998</v>
      </c>
      <c r="L44" s="3">
        <v>304.65300000000002</v>
      </c>
      <c r="M44" s="3">
        <v>203.38900000000001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126</v>
      </c>
      <c r="D46" s="3">
        <v>366.14699999999999</v>
      </c>
      <c r="E46" s="3">
        <v>375.19200000000001</v>
      </c>
      <c r="F46" s="3">
        <v>312.36900000000003</v>
      </c>
      <c r="G46" s="3">
        <v>375.303</v>
      </c>
      <c r="H46" s="3">
        <v>438.45100000000002</v>
      </c>
      <c r="I46" s="3">
        <v>514.74900000000002</v>
      </c>
      <c r="J46" s="3">
        <v>525.09900000000005</v>
      </c>
      <c r="K46" s="3">
        <v>775.61400000000003</v>
      </c>
      <c r="L46" s="3">
        <v>811.12400000000002</v>
      </c>
      <c r="M46" s="3">
        <v>771.47400000000005</v>
      </c>
    </row>
    <row r="47" spans="3:13" x14ac:dyDescent="0.2">
      <c r="C47" s="3" t="s">
        <v>127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128</v>
      </c>
      <c r="D48" s="3">
        <v>69.388000000000005</v>
      </c>
      <c r="E48" s="3">
        <v>-14.968</v>
      </c>
      <c r="F48" s="3">
        <v>12.683999999999999</v>
      </c>
      <c r="G48" s="3">
        <v>-17.097000000000001</v>
      </c>
      <c r="H48" s="3">
        <v>20.515999999999998</v>
      </c>
      <c r="I48" s="3">
        <v>73.45</v>
      </c>
      <c r="J48" s="3">
        <v>80.801000000000002</v>
      </c>
      <c r="K48" s="3">
        <v>282.80599999999998</v>
      </c>
      <c r="L48" s="3">
        <v>304.65300000000002</v>
      </c>
      <c r="M48" s="3">
        <v>203.38900000000001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6537-86E9-42B3-AB37-1BCD061081E1}">
  <dimension ref="A3:BJ22"/>
  <sheetViews>
    <sheetView showGridLines="0" tabSelected="1" topLeftCell="W1" workbookViewId="0">
      <selection activeCell="AM21" sqref="AM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255</v>
      </c>
      <c r="C3" s="9"/>
      <c r="D3" s="9"/>
      <c r="E3" s="9"/>
      <c r="F3" s="9"/>
      <c r="H3" s="9" t="s">
        <v>256</v>
      </c>
      <c r="I3" s="9"/>
      <c r="J3" s="9"/>
      <c r="K3" s="9"/>
      <c r="L3" s="9"/>
      <c r="N3" s="11" t="s">
        <v>257</v>
      </c>
      <c r="O3" s="11"/>
      <c r="P3" s="11"/>
      <c r="Q3" s="11"/>
      <c r="R3" s="11"/>
      <c r="S3" s="11"/>
      <c r="T3" s="11"/>
      <c r="V3" s="9" t="s">
        <v>258</v>
      </c>
      <c r="W3" s="9"/>
      <c r="X3" s="9"/>
      <c r="Y3" s="9"/>
      <c r="AA3" s="9" t="s">
        <v>259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260</v>
      </c>
      <c r="C4" s="15" t="s">
        <v>261</v>
      </c>
      <c r="D4" s="14" t="s">
        <v>262</v>
      </c>
      <c r="E4" s="15" t="s">
        <v>263</v>
      </c>
      <c r="F4" s="14" t="s">
        <v>264</v>
      </c>
      <c r="H4" s="16" t="s">
        <v>265</v>
      </c>
      <c r="I4" s="17" t="s">
        <v>266</v>
      </c>
      <c r="J4" s="16" t="s">
        <v>267</v>
      </c>
      <c r="K4" s="17" t="s">
        <v>268</v>
      </c>
      <c r="L4" s="16" t="s">
        <v>269</v>
      </c>
      <c r="N4" s="18" t="s">
        <v>270</v>
      </c>
      <c r="O4" s="19" t="s">
        <v>271</v>
      </c>
      <c r="P4" s="18" t="s">
        <v>272</v>
      </c>
      <c r="Q4" s="19" t="s">
        <v>273</v>
      </c>
      <c r="R4" s="18" t="s">
        <v>274</v>
      </c>
      <c r="S4" s="19" t="s">
        <v>275</v>
      </c>
      <c r="T4" s="18" t="s">
        <v>276</v>
      </c>
      <c r="V4" s="19" t="s">
        <v>277</v>
      </c>
      <c r="W4" s="18" t="s">
        <v>278</v>
      </c>
      <c r="X4" s="19" t="s">
        <v>279</v>
      </c>
      <c r="Y4" s="18" t="s">
        <v>280</v>
      </c>
      <c r="AA4" s="20" t="s">
        <v>124</v>
      </c>
      <c r="AB4" s="21" t="s">
        <v>170</v>
      </c>
      <c r="AC4" s="20" t="s">
        <v>179</v>
      </c>
      <c r="AD4" s="21" t="s">
        <v>197</v>
      </c>
      <c r="AE4" s="20" t="s">
        <v>208</v>
      </c>
      <c r="AF4" s="21" t="s">
        <v>217</v>
      </c>
      <c r="AG4" s="20" t="s">
        <v>223</v>
      </c>
      <c r="AH4" s="21" t="s">
        <v>234</v>
      </c>
      <c r="AI4" s="20" t="s">
        <v>252</v>
      </c>
      <c r="AJ4" s="22"/>
      <c r="AK4" s="21" t="s">
        <v>250</v>
      </c>
      <c r="AL4" s="20" t="s">
        <v>251</v>
      </c>
    </row>
    <row r="5" spans="1:62" ht="63" x14ac:dyDescent="0.2">
      <c r="A5" s="23" t="s">
        <v>281</v>
      </c>
      <c r="B5" s="18" t="s">
        <v>282</v>
      </c>
      <c r="C5" s="24" t="s">
        <v>283</v>
      </c>
      <c r="D5" s="25" t="s">
        <v>284</v>
      </c>
      <c r="E5" s="19" t="s">
        <v>285</v>
      </c>
      <c r="F5" s="18" t="s">
        <v>282</v>
      </c>
      <c r="H5" s="19" t="s">
        <v>286</v>
      </c>
      <c r="I5" s="18" t="s">
        <v>287</v>
      </c>
      <c r="J5" s="19" t="s">
        <v>288</v>
      </c>
      <c r="K5" s="18" t="s">
        <v>289</v>
      </c>
      <c r="L5" s="19" t="s">
        <v>290</v>
      </c>
      <c r="N5" s="18" t="s">
        <v>291</v>
      </c>
      <c r="O5" s="19" t="s">
        <v>292</v>
      </c>
      <c r="P5" s="18" t="s">
        <v>293</v>
      </c>
      <c r="Q5" s="19" t="s">
        <v>294</v>
      </c>
      <c r="R5" s="18" t="s">
        <v>295</v>
      </c>
      <c r="S5" s="19" t="s">
        <v>296</v>
      </c>
      <c r="T5" s="18" t="s">
        <v>297</v>
      </c>
      <c r="V5" s="19" t="s">
        <v>298</v>
      </c>
      <c r="W5" s="18" t="s">
        <v>299</v>
      </c>
      <c r="X5" s="19" t="s">
        <v>300</v>
      </c>
      <c r="Y5" s="18" t="s">
        <v>301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1.9112741901614705</v>
      </c>
      <c r="C7" s="31">
        <f>(sheet!D18-sheet!D15)/sheet!D35</f>
        <v>1.3464484256363216</v>
      </c>
      <c r="D7" s="31">
        <f>sheet!D12/sheet!D35</f>
        <v>0.57375581613819482</v>
      </c>
      <c r="E7" s="31">
        <f>Sheet2!D20/sheet!D35</f>
        <v>1.1683226312706536</v>
      </c>
      <c r="F7" s="31">
        <f>sheet!D18/sheet!D35</f>
        <v>1.9112741901614705</v>
      </c>
      <c r="G7" s="29"/>
      <c r="H7" s="32">
        <f>Sheet1!D33/sheet!D51</f>
        <v>2.9948392915299243E-2</v>
      </c>
      <c r="I7" s="32">
        <f>Sheet1!D33/Sheet1!D12</f>
        <v>6.5298910000628166E-2</v>
      </c>
      <c r="J7" s="32">
        <f>Sheet1!D12/sheet!D27</f>
        <v>0.34891712352329607</v>
      </c>
      <c r="K7" s="32">
        <f>Sheet1!D30/sheet!D27</f>
        <v>1.3344057115575753E-2</v>
      </c>
      <c r="L7" s="32">
        <f>Sheet1!D38</f>
        <v>0.18</v>
      </c>
      <c r="M7" s="29"/>
      <c r="N7" s="32">
        <f>sheet!D40/sheet!D27</f>
        <v>0.23922769708999875</v>
      </c>
      <c r="O7" s="32">
        <f>sheet!D51/sheet!D27</f>
        <v>0.7607723029100012</v>
      </c>
      <c r="P7" s="32">
        <f>sheet!D40/sheet!D51</f>
        <v>0.31445374151364081</v>
      </c>
      <c r="Q7" s="31">
        <f>Sheet1!D24/Sheet1!D26</f>
        <v>-4.6053828658074307</v>
      </c>
      <c r="R7" s="31">
        <f>ABS(Sheet2!D20/(Sheet1!D26+Sheet2!D30))</f>
        <v>3.5753035478743191</v>
      </c>
      <c r="S7" s="31">
        <f>sheet!D40/Sheet1!D43</f>
        <v>1.9482441504016144</v>
      </c>
      <c r="T7" s="31">
        <f>Sheet2!D20/sheet!D40</f>
        <v>0.42109057882975293</v>
      </c>
      <c r="V7" s="31">
        <f>ABS(Sheet1!D15/sheet!D15)</f>
        <v>5.2984385395061242</v>
      </c>
      <c r="W7" s="31">
        <f>Sheet1!D12/sheet!D14</f>
        <v>9.5849999999999991</v>
      </c>
      <c r="X7" s="31">
        <f>Sheet1!D12/sheet!D27</f>
        <v>0.34891712352329607</v>
      </c>
      <c r="Y7" s="31">
        <f>Sheet1!D12/(sheet!D18-sheet!D35)</f>
        <v>4.4406752938037428</v>
      </c>
      <c r="AA7" s="17">
        <f>Sheet1!D43</f>
        <v>128.85499999999999</v>
      </c>
      <c r="AB7" s="17" t="str">
        <f>Sheet3!D17</f>
        <v>4.0x</v>
      </c>
      <c r="AC7" s="17" t="str">
        <f>Sheet3!D18</f>
        <v>8.1x</v>
      </c>
      <c r="AD7" s="17" t="str">
        <f>Sheet3!D20</f>
        <v>-4.2x</v>
      </c>
      <c r="AE7" s="17" t="str">
        <f>Sheet3!D21</f>
        <v>0.5x</v>
      </c>
      <c r="AF7" s="17" t="str">
        <f>Sheet3!D22</f>
        <v>1.1x</v>
      </c>
      <c r="AG7" s="17" t="str">
        <f>Sheet3!D24</f>
        <v>22.4x</v>
      </c>
      <c r="AH7" s="17" t="str">
        <f>Sheet3!D25</f>
        <v>0.6x</v>
      </c>
      <c r="AI7" s="17" t="str">
        <f>Sheet3!D31</f>
        <v/>
      </c>
      <c r="AK7" s="17">
        <f>Sheet3!D29</f>
        <v>8.6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2.1823019902793992</v>
      </c>
      <c r="C8" s="34">
        <f>(sheet!E18-sheet!E15)/sheet!E35</f>
        <v>1.4571940590295691</v>
      </c>
      <c r="D8" s="34">
        <f>sheet!E12/sheet!E35</f>
        <v>0.57059654076950228</v>
      </c>
      <c r="E8" s="34">
        <f>Sheet2!E20/sheet!E35</f>
        <v>1.542018518015694</v>
      </c>
      <c r="F8" s="34">
        <f>sheet!E18/sheet!E35</f>
        <v>2.1823019902793992</v>
      </c>
      <c r="G8" s="29"/>
      <c r="H8" s="35">
        <f>Sheet1!E33/sheet!E51</f>
        <v>-8.3707487499570646E-2</v>
      </c>
      <c r="I8" s="35">
        <f>Sheet1!E33/Sheet1!E12</f>
        <v>-0.18186954945734451</v>
      </c>
      <c r="J8" s="35">
        <f>Sheet1!E12/sheet!E27</f>
        <v>0.33054088460335568</v>
      </c>
      <c r="K8" s="35">
        <f>Sheet1!E30/sheet!E27</f>
        <v>-6.3980230555420958E-2</v>
      </c>
      <c r="L8" s="35">
        <f>Sheet1!E38</f>
        <v>-0.49</v>
      </c>
      <c r="M8" s="29"/>
      <c r="N8" s="35">
        <f>sheet!E40/sheet!E27</f>
        <v>0.28183968601470372</v>
      </c>
      <c r="O8" s="35">
        <f>sheet!E51/sheet!E27</f>
        <v>0.71815943299400486</v>
      </c>
      <c r="P8" s="35">
        <f>sheet!E40/sheet!E51</f>
        <v>0.39244723812888566</v>
      </c>
      <c r="Q8" s="34">
        <f>Sheet1!E24/Sheet1!E26</f>
        <v>6.8393839383938406</v>
      </c>
      <c r="R8" s="34">
        <f>ABS(Sheet2!E20/(Sheet1!E26+Sheet2!E30))</f>
        <v>3.7845528455284549</v>
      </c>
      <c r="S8" s="34">
        <f>sheet!E40/Sheet1!E43</f>
        <v>2.1776646290825425</v>
      </c>
      <c r="T8" s="34">
        <f>Sheet2!E20/sheet!E40</f>
        <v>0.35504138638125488</v>
      </c>
      <c r="U8" s="12"/>
      <c r="V8" s="34">
        <f>ABS(Sheet1!E15/sheet!E15)</f>
        <v>5.6857704549709798</v>
      </c>
      <c r="W8" s="34">
        <f>Sheet1!E12/sheet!E14</f>
        <v>15.519192587690272</v>
      </c>
      <c r="X8" s="34">
        <f>Sheet1!E12/sheet!E27</f>
        <v>0.33054088460335568</v>
      </c>
      <c r="Y8" s="34">
        <f>Sheet1!E12/(sheet!E18-sheet!E35)</f>
        <v>4.3082929517947779</v>
      </c>
      <c r="Z8" s="12"/>
      <c r="AA8" s="36">
        <f>Sheet1!E43</f>
        <v>146.90600000000001</v>
      </c>
      <c r="AB8" s="36" t="str">
        <f>Sheet3!E17</f>
        <v>4.4x</v>
      </c>
      <c r="AC8" s="36" t="str">
        <f>Sheet3!E18</f>
        <v>-14.5x</v>
      </c>
      <c r="AD8" s="36" t="str">
        <f>Sheet3!E20</f>
        <v>-5.2x</v>
      </c>
      <c r="AE8" s="36" t="str">
        <f>Sheet3!E21</f>
        <v>0.6x</v>
      </c>
      <c r="AF8" s="36" t="str">
        <f>Sheet3!E22</f>
        <v>1.4x</v>
      </c>
      <c r="AG8" s="36" t="str">
        <f>Sheet3!E24</f>
        <v>-5.4x</v>
      </c>
      <c r="AH8" s="36" t="str">
        <f>Sheet3!E25</f>
        <v>0.5x</v>
      </c>
      <c r="AI8" s="36" t="str">
        <f>Sheet3!E31</f>
        <v/>
      </c>
      <c r="AK8" s="36">
        <f>Sheet3!E29</f>
        <v>7.2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1.467138313367617</v>
      </c>
      <c r="C9" s="31">
        <f>(sheet!F18-sheet!F15)/sheet!F35</f>
        <v>0.89435510240480376</v>
      </c>
      <c r="D9" s="31">
        <f>sheet!F12/sheet!F35</f>
        <v>0.36527847963298754</v>
      </c>
      <c r="E9" s="31">
        <f>Sheet2!F20/sheet!F35</f>
        <v>1.2058301873705697</v>
      </c>
      <c r="F9" s="31">
        <f>sheet!F18/sheet!F35</f>
        <v>1.467138313367617</v>
      </c>
      <c r="G9" s="29"/>
      <c r="H9" s="32">
        <f>Sheet1!F33/sheet!F51</f>
        <v>-7.3637093686361274E-2</v>
      </c>
      <c r="I9" s="32">
        <f>Sheet1!F33/Sheet1!F12</f>
        <v>-0.20871469319938915</v>
      </c>
      <c r="J9" s="32">
        <f>Sheet1!F12/sheet!F27</f>
        <v>0.24845100400392597</v>
      </c>
      <c r="K9" s="32">
        <f>Sheet1!F30/sheet!F27</f>
        <v>-5.3017420339053149E-2</v>
      </c>
      <c r="L9" s="32">
        <f>Sheet1!F38</f>
        <v>2.8000000000000001E-2</v>
      </c>
      <c r="M9" s="29"/>
      <c r="N9" s="32">
        <f>sheet!F40/sheet!F27</f>
        <v>0.29579818431421828</v>
      </c>
      <c r="O9" s="32">
        <f>sheet!F51/sheet!F27</f>
        <v>0.70420181568578166</v>
      </c>
      <c r="P9" s="32">
        <f>sheet!F40/sheet!F51</f>
        <v>0.42004746043739954</v>
      </c>
      <c r="Q9" s="31">
        <f>Sheet1!F24/Sheet1!F26</f>
        <v>-1.9675960118168387</v>
      </c>
      <c r="R9" s="31">
        <f>ABS(Sheet2!F20/(Sheet1!F26+Sheet2!F30))</f>
        <v>3.4211177330484648</v>
      </c>
      <c r="S9" s="31">
        <f>sheet!F40/Sheet1!F43</f>
        <v>3.5175880822889574</v>
      </c>
      <c r="T9" s="31">
        <f>Sheet2!F20/sheet!F40</f>
        <v>0.32723038905933632</v>
      </c>
      <c r="V9" s="31">
        <f>ABS(Sheet1!F15/sheet!F15)</f>
        <v>5.4271455014098633</v>
      </c>
      <c r="W9" s="31">
        <f>Sheet1!F12/sheet!F14</f>
        <v>14.820372918347013</v>
      </c>
      <c r="X9" s="31">
        <f>Sheet1!F12/sheet!F27</f>
        <v>0.24845100400392597</v>
      </c>
      <c r="Y9" s="31">
        <f>Sheet1!F12/(sheet!F18-sheet!F35)</f>
        <v>6.6257079223671642</v>
      </c>
      <c r="AA9" s="17">
        <f>Sheet1!F43</f>
        <v>105.72499999999999</v>
      </c>
      <c r="AB9" s="17" t="str">
        <f>Sheet3!F17</f>
        <v>2.4x</v>
      </c>
      <c r="AC9" s="17" t="str">
        <f>Sheet3!F18</f>
        <v>6.4x</v>
      </c>
      <c r="AD9" s="17" t="str">
        <f>Sheet3!F20</f>
        <v>8.3x</v>
      </c>
      <c r="AE9" s="17" t="str">
        <f>Sheet3!F21</f>
        <v>0.3x</v>
      </c>
      <c r="AF9" s="17" t="str">
        <f>Sheet3!F22</f>
        <v>1.0x</v>
      </c>
      <c r="AG9" s="17" t="str">
        <f>Sheet3!F24</f>
        <v>5.2x</v>
      </c>
      <c r="AH9" s="17" t="str">
        <f>Sheet3!F25</f>
        <v>0.2x</v>
      </c>
      <c r="AI9" s="17" t="str">
        <f>Sheet3!F31</f>
        <v/>
      </c>
      <c r="AK9" s="17">
        <f>Sheet3!F29</f>
        <v>6.8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1.5578182186593723</v>
      </c>
      <c r="C10" s="34">
        <f>(sheet!G18-sheet!G15)/sheet!G35</f>
        <v>1.0759596266605882</v>
      </c>
      <c r="D10" s="34">
        <f>sheet!G12/sheet!G35</f>
        <v>0.19994174486784952</v>
      </c>
      <c r="E10" s="34">
        <f>Sheet2!G20/sheet!G35</f>
        <v>1.4152071223231133</v>
      </c>
      <c r="F10" s="34">
        <f>sheet!G18/sheet!G35</f>
        <v>1.5578182186593723</v>
      </c>
      <c r="G10" s="29"/>
      <c r="H10" s="35">
        <f>Sheet1!G33/sheet!G51</f>
        <v>-0.27453718130837085</v>
      </c>
      <c r="I10" s="35">
        <f>Sheet1!G33/Sheet1!G12</f>
        <v>-0.54224719759767448</v>
      </c>
      <c r="J10" s="35">
        <f>Sheet1!G12/sheet!G27</f>
        <v>0.38079984577374398</v>
      </c>
      <c r="K10" s="35">
        <f>Sheet1!G30/sheet!G27</f>
        <v>-0.20735314261362772</v>
      </c>
      <c r="L10" s="35">
        <f>Sheet1!G38</f>
        <v>-1.34</v>
      </c>
      <c r="M10" s="29"/>
      <c r="N10" s="35">
        <f>sheet!G40/sheet!G27</f>
        <v>0.24787101814695123</v>
      </c>
      <c r="O10" s="35">
        <f>sheet!G51/sheet!G27</f>
        <v>0.75212999649946988</v>
      </c>
      <c r="P10" s="35">
        <f>sheet!G40/sheet!G51</f>
        <v>0.32955874556337544</v>
      </c>
      <c r="Q10" s="34">
        <f>Sheet1!G24/Sheet1!G26</f>
        <v>13.702958491690886</v>
      </c>
      <c r="R10" s="34">
        <f>ABS(Sheet2!G20/(Sheet1!G26+Sheet2!G30))</f>
        <v>0.70633781896099457</v>
      </c>
      <c r="S10" s="34">
        <f>sheet!G40/Sheet1!G43</f>
        <v>2.660187514292248</v>
      </c>
      <c r="T10" s="34">
        <f>Sheet2!G20/sheet!G40</f>
        <v>0.45743840388386076</v>
      </c>
      <c r="U10" s="12"/>
      <c r="V10" s="34">
        <f>ABS(Sheet1!G15/sheet!G15)</f>
        <v>9.1057583642145641</v>
      </c>
      <c r="W10" s="34">
        <f>Sheet1!G12/sheet!G14</f>
        <v>9.3210560302006744</v>
      </c>
      <c r="X10" s="34">
        <f>Sheet1!G12/sheet!G27</f>
        <v>0.38079984577374398</v>
      </c>
      <c r="Y10" s="34">
        <f>Sheet1!G12/(sheet!G18-sheet!G35)</f>
        <v>8.5205121801711794</v>
      </c>
      <c r="Z10" s="12"/>
      <c r="AA10" s="36">
        <f>Sheet1!G43</f>
        <v>91.832999999999998</v>
      </c>
      <c r="AB10" s="36" t="str">
        <f>Sheet3!G17</f>
        <v>3.4x</v>
      </c>
      <c r="AC10" s="36" t="str">
        <f>Sheet3!G18</f>
        <v>1,806.9x</v>
      </c>
      <c r="AD10" s="36" t="str">
        <f>Sheet3!G20</f>
        <v>6.8x</v>
      </c>
      <c r="AE10" s="36" t="str">
        <f>Sheet3!G21</f>
        <v>0.4x</v>
      </c>
      <c r="AF10" s="36" t="str">
        <f>Sheet3!G22</f>
        <v>1.1x</v>
      </c>
      <c r="AG10" s="36" t="str">
        <f>Sheet3!G24</f>
        <v>-6.2x</v>
      </c>
      <c r="AH10" s="36" t="str">
        <f>Sheet3!G25</f>
        <v>0.4x</v>
      </c>
      <c r="AI10" s="36" t="str">
        <f>Sheet3!G31</f>
        <v/>
      </c>
      <c r="AK10" s="36">
        <f>Sheet3!G29</f>
        <v>6.9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1.2273456533365026</v>
      </c>
      <c r="C11" s="31">
        <f>(sheet!H18-sheet!H15)/sheet!H35</f>
        <v>0.87757244439162563</v>
      </c>
      <c r="D11" s="31">
        <f>sheet!H12/sheet!H35</f>
        <v>0.3581714104620991</v>
      </c>
      <c r="E11" s="31">
        <f>Sheet2!H20/sheet!H35</f>
        <v>1.3684512844890764</v>
      </c>
      <c r="F11" s="31">
        <f>sheet!H18/sheet!H35</f>
        <v>1.2273456533365026</v>
      </c>
      <c r="G11" s="29"/>
      <c r="H11" s="32">
        <f>Sheet1!H33/sheet!H51</f>
        <v>3.4278611025658737E-4</v>
      </c>
      <c r="I11" s="32">
        <f>Sheet1!H33/Sheet1!H12</f>
        <v>6.2264654431167909E-4</v>
      </c>
      <c r="J11" s="32">
        <f>Sheet1!H12/sheet!H27</f>
        <v>0.41258947887465758</v>
      </c>
      <c r="K11" s="32">
        <f>Sheet1!H30/sheet!H27</f>
        <v>-4.2722133923538672E-4</v>
      </c>
      <c r="L11" s="32">
        <f>Sheet1!H38</f>
        <v>1.5E-3</v>
      </c>
      <c r="M11" s="29"/>
      <c r="N11" s="32">
        <f>sheet!H40/sheet!H27</f>
        <v>0.25056155139689146</v>
      </c>
      <c r="O11" s="32">
        <f>sheet!H51/sheet!H27</f>
        <v>0.74943938961927425</v>
      </c>
      <c r="P11" s="32">
        <f>sheet!H40/sheet!H51</f>
        <v>0.33433197516370233</v>
      </c>
      <c r="Q11" s="31">
        <f>Sheet1!H24/Sheet1!H26</f>
        <v>-1.8875946418171228</v>
      </c>
      <c r="R11" s="31">
        <f>ABS(Sheet2!H20/(Sheet1!H26+Sheet2!H30))</f>
        <v>4.3644346178142763</v>
      </c>
      <c r="S11" s="31">
        <f>sheet!H40/Sheet1!H43</f>
        <v>2.6480000795592415</v>
      </c>
      <c r="T11" s="31">
        <f>Sheet2!H20/sheet!H40</f>
        <v>0.51894526922224682</v>
      </c>
      <c r="V11" s="31">
        <f>ABS(Sheet1!H15/sheet!H15)</f>
        <v>9.5085791947448897</v>
      </c>
      <c r="W11" s="31">
        <f>Sheet1!H12/sheet!H14</f>
        <v>16.576597353497167</v>
      </c>
      <c r="X11" s="31">
        <f>Sheet1!H12/sheet!H27</f>
        <v>0.41258947887465758</v>
      </c>
      <c r="Y11" s="31">
        <f>Sheet1!H12/(sheet!H18-sheet!H35)</f>
        <v>19.099625370273564</v>
      </c>
      <c r="AA11" s="17">
        <f>Sheet1!H43</f>
        <v>100.554</v>
      </c>
      <c r="AB11" s="17" t="str">
        <f>Sheet3!H17</f>
        <v>3.9x</v>
      </c>
      <c r="AC11" s="17" t="str">
        <f>Sheet3!H18</f>
        <v>16.2x</v>
      </c>
      <c r="AD11" s="17" t="str">
        <f>Sheet3!H20</f>
        <v>9.3x</v>
      </c>
      <c r="AE11" s="17" t="str">
        <f>Sheet3!H21</f>
        <v>0.7x</v>
      </c>
      <c r="AF11" s="17" t="str">
        <f>Sheet3!H22</f>
        <v>1.1x</v>
      </c>
      <c r="AG11" s="17" t="str">
        <f>Sheet3!H24</f>
        <v>-4.0x</v>
      </c>
      <c r="AH11" s="17" t="str">
        <f>Sheet3!H25</f>
        <v>0.7x</v>
      </c>
      <c r="AI11" s="17" t="str">
        <f>Sheet3!H31</f>
        <v/>
      </c>
      <c r="AK11" s="17">
        <f>Sheet3!H29</f>
        <v>6.9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0.90140491721023575</v>
      </c>
      <c r="C12" s="34">
        <f>(sheet!I18-sheet!I15)/sheet!I35</f>
        <v>0.53647923983943802</v>
      </c>
      <c r="D12" s="34">
        <f>sheet!I12/sheet!I35</f>
        <v>0.18238051931761165</v>
      </c>
      <c r="E12" s="34">
        <f>Sheet2!I20/sheet!I35</f>
        <v>1.0504108128449572</v>
      </c>
      <c r="F12" s="34">
        <f>sheet!I18/sheet!I35</f>
        <v>0.90140491721023575</v>
      </c>
      <c r="G12" s="29"/>
      <c r="H12" s="35">
        <f>Sheet1!I33/sheet!I51</f>
        <v>5.9720768128719418E-2</v>
      </c>
      <c r="I12" s="35">
        <f>Sheet1!I33/Sheet1!I12</f>
        <v>0.10106479080095347</v>
      </c>
      <c r="J12" s="35">
        <f>Sheet1!I12/sheet!I27</f>
        <v>0.43871301507863186</v>
      </c>
      <c r="K12" s="35">
        <f>Sheet1!I30/sheet!I27</f>
        <v>4.3244104742456421E-2</v>
      </c>
      <c r="L12" s="35">
        <f>Sheet1!I38</f>
        <v>0.28999999999999998</v>
      </c>
      <c r="M12" s="29"/>
      <c r="N12" s="35">
        <f>sheet!I40/sheet!I27</f>
        <v>0.25757085047847295</v>
      </c>
      <c r="O12" s="35">
        <f>sheet!I51/sheet!I27</f>
        <v>0.74242914952152705</v>
      </c>
      <c r="P12" s="35">
        <f>sheet!I40/sheet!I51</f>
        <v>0.34692987289692157</v>
      </c>
      <c r="Q12" s="34">
        <f>Sheet1!I24/Sheet1!I26</f>
        <v>-10.569692186266773</v>
      </c>
      <c r="R12" s="34">
        <f>ABS(Sheet2!I20/(Sheet1!I26+Sheet2!I30))</f>
        <v>14.205046649703137</v>
      </c>
      <c r="S12" s="34">
        <f>sheet!I40/Sheet1!I43</f>
        <v>1.9250888614271338</v>
      </c>
      <c r="T12" s="34">
        <f>Sheet2!I20/sheet!I40</f>
        <v>0.44333778936640506</v>
      </c>
      <c r="U12" s="12"/>
      <c r="V12" s="34">
        <f>ABS(Sheet1!I15/sheet!I15)</f>
        <v>8.001654241948998</v>
      </c>
      <c r="W12" s="34">
        <f>Sheet1!I12/sheet!I14</f>
        <v>19.033759798846326</v>
      </c>
      <c r="X12" s="34">
        <f>Sheet1!I12/sheet!I27</f>
        <v>0.43871301507863186</v>
      </c>
      <c r="Y12" s="34">
        <f>Sheet1!I12/(sheet!I18-sheet!I35)</f>
        <v>-40.931059160305324</v>
      </c>
      <c r="Z12" s="12"/>
      <c r="AA12" s="36">
        <f>Sheet1!I43</f>
        <v>156.98599999999999</v>
      </c>
      <c r="AB12" s="36" t="str">
        <f>Sheet3!I17</f>
        <v>3.9x</v>
      </c>
      <c r="AC12" s="36" t="str">
        <f>Sheet3!I18</f>
        <v>8.1x</v>
      </c>
      <c r="AD12" s="36" t="str">
        <f>Sheet3!I20</f>
        <v>123.4x</v>
      </c>
      <c r="AE12" s="36" t="str">
        <f>Sheet3!I21</f>
        <v>0.7x</v>
      </c>
      <c r="AF12" s="36" t="str">
        <f>Sheet3!I22</f>
        <v>1.2x</v>
      </c>
      <c r="AG12" s="36" t="str">
        <f>Sheet3!I24</f>
        <v>12.4x</v>
      </c>
      <c r="AH12" s="36" t="str">
        <f>Sheet3!I25</f>
        <v>0.7x</v>
      </c>
      <c r="AI12" s="36" t="str">
        <f>Sheet3!I31</f>
        <v/>
      </c>
      <c r="AK12" s="36">
        <f>Sheet3!I29</f>
        <v>7.1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0.95841649565681841</v>
      </c>
      <c r="C13" s="31">
        <f>(sheet!J18-sheet!J15)/sheet!J35</f>
        <v>0.611348494644815</v>
      </c>
      <c r="D13" s="31">
        <f>sheet!J12/sheet!J35</f>
        <v>0.21390520900683102</v>
      </c>
      <c r="E13" s="31">
        <f>Sheet2!J20/sheet!J35</f>
        <v>0.90734545863435756</v>
      </c>
      <c r="F13" s="31">
        <f>sheet!J18/sheet!J35</f>
        <v>0.95841649565681841</v>
      </c>
      <c r="G13" s="29"/>
      <c r="H13" s="32">
        <f>Sheet1!J33/sheet!J51</f>
        <v>-0.11958688968354275</v>
      </c>
      <c r="I13" s="32">
        <f>Sheet1!J33/Sheet1!J12</f>
        <v>-0.17533074715434613</v>
      </c>
      <c r="J13" s="32">
        <f>Sheet1!J12/sheet!J27</f>
        <v>0.51533950053879629</v>
      </c>
      <c r="K13" s="32">
        <f>Sheet1!J30/sheet!J27</f>
        <v>-9.1807352360987624E-2</v>
      </c>
      <c r="L13" s="32">
        <f>Sheet1!J38</f>
        <v>-0.47</v>
      </c>
      <c r="M13" s="29"/>
      <c r="N13" s="32">
        <f>sheet!J40/sheet!J27</f>
        <v>0.24444176191289363</v>
      </c>
      <c r="O13" s="32">
        <f>sheet!J51/sheet!J27</f>
        <v>0.75555823808710632</v>
      </c>
      <c r="P13" s="32">
        <f>sheet!J40/sheet!J51</f>
        <v>0.32352471271011746</v>
      </c>
      <c r="Q13" s="31">
        <f>Sheet1!J24/Sheet1!J26</f>
        <v>6.0291978177409575</v>
      </c>
      <c r="R13" s="31">
        <f>ABS(Sheet2!J20/(Sheet1!J26+Sheet2!J30))</f>
        <v>3.3101220387652543</v>
      </c>
      <c r="S13" s="31">
        <f>sheet!J40/Sheet1!J43</f>
        <v>1.3703214661010887</v>
      </c>
      <c r="T13" s="31">
        <f>Sheet2!J20/sheet!J40</f>
        <v>0.51835821914233293</v>
      </c>
      <c r="V13" s="31">
        <f>ABS(Sheet1!J15/sheet!J15)</f>
        <v>7.7442138301103576</v>
      </c>
      <c r="W13" s="31">
        <f>Sheet1!J12/sheet!J14</f>
        <v>13.437202518040841</v>
      </c>
      <c r="X13" s="31">
        <f>Sheet1!J12/sheet!J27</f>
        <v>0.51533950053879629</v>
      </c>
      <c r="Y13" s="31">
        <f>Sheet1!J12/(sheet!J18-sheet!J35)</f>
        <v>-88.744127091431452</v>
      </c>
      <c r="AA13" s="17">
        <f>Sheet1!J43</f>
        <v>181.761</v>
      </c>
      <c r="AB13" s="17" t="str">
        <f>Sheet3!J17</f>
        <v>7.1x</v>
      </c>
      <c r="AC13" s="17" t="str">
        <f>Sheet3!J18</f>
        <v>20.4x</v>
      </c>
      <c r="AD13" s="17" t="str">
        <f>Sheet3!J20</f>
        <v>14.4x</v>
      </c>
      <c r="AE13" s="17" t="str">
        <f>Sheet3!J21</f>
        <v>1.1x</v>
      </c>
      <c r="AF13" s="17" t="str">
        <f>Sheet3!J22</f>
        <v>2.1x</v>
      </c>
      <c r="AG13" s="17" t="str">
        <f>Sheet3!J24</f>
        <v>37.6x</v>
      </c>
      <c r="AH13" s="17" t="str">
        <f>Sheet3!J25</f>
        <v>1.2x</v>
      </c>
      <c r="AI13" s="17" t="str">
        <f>Sheet3!J31</f>
        <v/>
      </c>
      <c r="AK13" s="17">
        <f>Sheet3!J29</f>
        <v>7.2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3.7499815245907695</v>
      </c>
      <c r="C14" s="34">
        <f>(sheet!K18-sheet!K15)/sheet!K35</f>
        <v>3.2439770165909172</v>
      </c>
      <c r="D14" s="34">
        <f>sheet!K12/sheet!K35</f>
        <v>1.7576395817167352</v>
      </c>
      <c r="E14" s="34">
        <f>Sheet2!K20/sheet!K35</f>
        <v>2.3163636699552899</v>
      </c>
      <c r="F14" s="34">
        <f>sheet!K18/sheet!K35</f>
        <v>3.7499815245907695</v>
      </c>
      <c r="G14" s="29"/>
      <c r="H14" s="35">
        <f>Sheet1!K33/sheet!K51</f>
        <v>0.24339511974227521</v>
      </c>
      <c r="I14" s="35">
        <f>Sheet1!K33/Sheet1!K12</f>
        <v>0.32154783178230406</v>
      </c>
      <c r="J14" s="35">
        <f>Sheet1!K12/sheet!K27</f>
        <v>0.62527782681987154</v>
      </c>
      <c r="K14" s="35">
        <f>Sheet1!K30/sheet!K27</f>
        <v>0.19988858711206026</v>
      </c>
      <c r="L14" s="35">
        <f>Sheet1!K38</f>
        <v>1.41</v>
      </c>
      <c r="M14" s="29"/>
      <c r="N14" s="35">
        <f>sheet!K40/sheet!K27</f>
        <v>0.17394921603861882</v>
      </c>
      <c r="O14" s="35">
        <f>sheet!K51/sheet!K27</f>
        <v>0.82605078396138121</v>
      </c>
      <c r="P14" s="35">
        <f>sheet!K40/sheet!K51</f>
        <v>0.21057932443866689</v>
      </c>
      <c r="Q14" s="34">
        <f>Sheet1!K24/Sheet1!K26</f>
        <v>-48.045978961655919</v>
      </c>
      <c r="R14" s="34">
        <f>ABS(Sheet2!K20/(Sheet1!K26+Sheet2!K30))</f>
        <v>10.572181465553587</v>
      </c>
      <c r="S14" s="34">
        <f>sheet!K40/Sheet1!K43</f>
        <v>0.53321142179333514</v>
      </c>
      <c r="T14" s="34">
        <f>Sheet2!K20/sheet!K40</f>
        <v>1.1621109319096083</v>
      </c>
      <c r="U14" s="12"/>
      <c r="V14" s="34">
        <f>ABS(Sheet1!K15/sheet!K15)</f>
        <v>7.6856469986855549</v>
      </c>
      <c r="W14" s="34">
        <f>Sheet1!K12/sheet!K14</f>
        <v>8.2254862451481543</v>
      </c>
      <c r="X14" s="34">
        <f>Sheet1!K12/sheet!K27</f>
        <v>0.62527782681987154</v>
      </c>
      <c r="Y14" s="34">
        <f>Sheet1!K12/(sheet!K18-sheet!K35)</f>
        <v>2.6054331504815398</v>
      </c>
      <c r="Z14" s="12"/>
      <c r="AA14" s="36">
        <f>Sheet1!K43</f>
        <v>404.66500000000002</v>
      </c>
      <c r="AB14" s="36" t="str">
        <f>Sheet3!K17</f>
        <v>3.8x</v>
      </c>
      <c r="AC14" s="36" t="str">
        <f>Sheet3!K18</f>
        <v>5.8x</v>
      </c>
      <c r="AD14" s="36" t="str">
        <f>Sheet3!K20</f>
        <v>8.8x</v>
      </c>
      <c r="AE14" s="36" t="str">
        <f>Sheet3!K21</f>
        <v>1.6x</v>
      </c>
      <c r="AF14" s="36" t="str">
        <f>Sheet3!K22</f>
        <v>2.0x</v>
      </c>
      <c r="AG14" s="36" t="str">
        <f>Sheet3!K24</f>
        <v>20.8x</v>
      </c>
      <c r="AH14" s="36" t="str">
        <f>Sheet3!K25</f>
        <v>1.8x</v>
      </c>
      <c r="AI14" s="36">
        <f>Sheet3!K31</f>
        <v>0.1527</v>
      </c>
      <c r="AK14" s="36">
        <f>Sheet3!K29</f>
        <v>12.2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5.9883589105488726</v>
      </c>
      <c r="C15" s="31">
        <f>(sheet!L18-sheet!L15)/sheet!L35</f>
        <v>5.4099543757776853</v>
      </c>
      <c r="D15" s="31">
        <f>sheet!L12/sheet!L35</f>
        <v>3.8972302871100046</v>
      </c>
      <c r="E15" s="31">
        <f>Sheet2!L20/sheet!L35</f>
        <v>2.9503755933453153</v>
      </c>
      <c r="F15" s="31">
        <f>sheet!L18/sheet!L35</f>
        <v>5.9883589105488726</v>
      </c>
      <c r="G15" s="29"/>
      <c r="H15" s="32">
        <f>Sheet1!L33/sheet!L51</f>
        <v>0.20917794521734337</v>
      </c>
      <c r="I15" s="32">
        <f>Sheet1!L33/Sheet1!L12</f>
        <v>0.32754424724209857</v>
      </c>
      <c r="J15" s="32">
        <f>Sheet1!L12/sheet!L27</f>
        <v>0.54898818197631249</v>
      </c>
      <c r="K15" s="32">
        <f>Sheet1!L30/sheet!L27</f>
        <v>0.17958103241377771</v>
      </c>
      <c r="L15" s="32">
        <f>Sheet1!L38</f>
        <v>1.3</v>
      </c>
      <c r="M15" s="29"/>
      <c r="N15" s="32">
        <f>sheet!L40/sheet!L27</f>
        <v>0.14035908219959675</v>
      </c>
      <c r="O15" s="32">
        <f>sheet!L51/sheet!L27</f>
        <v>0.85964091780040319</v>
      </c>
      <c r="P15" s="32">
        <f>sheet!L40/sheet!L51</f>
        <v>0.16327640912991789</v>
      </c>
      <c r="Q15" s="31">
        <f>Sheet1!L24/Sheet1!L26</f>
        <v>-91.432044887780549</v>
      </c>
      <c r="R15" s="31">
        <f>ABS(Sheet2!L20/(Sheet1!L26+Sheet2!L30))</f>
        <v>36.206424612600379</v>
      </c>
      <c r="S15" s="31">
        <f>sheet!L40/Sheet1!L43</f>
        <v>0.49351276742581091</v>
      </c>
      <c r="T15" s="31">
        <f>Sheet2!L20/sheet!L40</f>
        <v>1.5435555191219941</v>
      </c>
      <c r="V15" s="31">
        <f>ABS(Sheet1!L15/sheet!L15)</f>
        <v>7.1964974344264903</v>
      </c>
      <c r="W15" s="31">
        <f>Sheet1!L12/sheet!L14</f>
        <v>5.6021880417440792</v>
      </c>
      <c r="X15" s="31">
        <f>Sheet1!L12/sheet!L27</f>
        <v>0.54898818197631249</v>
      </c>
      <c r="Y15" s="31">
        <f>Sheet1!L12/(sheet!L18-sheet!L35)</f>
        <v>1.4987176928819022</v>
      </c>
      <c r="AA15" s="17">
        <f>Sheet1!L43</f>
        <v>420.21</v>
      </c>
      <c r="AB15" s="17" t="str">
        <f>Sheet3!L17</f>
        <v>2.7x</v>
      </c>
      <c r="AC15" s="17" t="str">
        <f>Sheet3!L18</f>
        <v>3.8x</v>
      </c>
      <c r="AD15" s="17" t="str">
        <f>Sheet3!L20</f>
        <v>5.5x</v>
      </c>
      <c r="AE15" s="17" t="str">
        <f>Sheet3!L21</f>
        <v>1.0x</v>
      </c>
      <c r="AF15" s="17" t="str">
        <f>Sheet3!L22</f>
        <v>1.4x</v>
      </c>
      <c r="AG15" s="17" t="str">
        <f>Sheet3!L24</f>
        <v>6.3x</v>
      </c>
      <c r="AH15" s="17" t="str">
        <f>Sheet3!L25</f>
        <v>1.2x</v>
      </c>
      <c r="AI15" s="17">
        <f>Sheet3!L31</f>
        <v>0.1517</v>
      </c>
      <c r="AK15" s="17">
        <f>Sheet3!L29</f>
        <v>14.7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6.3056480937969308</v>
      </c>
      <c r="C16" s="34">
        <f>(sheet!M18-sheet!M15)/sheet!M35</f>
        <v>5.8327831860768278</v>
      </c>
      <c r="D16" s="34">
        <f>sheet!M12/sheet!M35</f>
        <v>4.4710505652667774</v>
      </c>
      <c r="E16" s="34">
        <f>Sheet2!M20/sheet!M35</f>
        <v>2.3951378671565902</v>
      </c>
      <c r="F16" s="34">
        <f>sheet!M18/sheet!M35</f>
        <v>6.3056480937969308</v>
      </c>
      <c r="G16" s="29"/>
      <c r="H16" s="35">
        <f>Sheet1!M33/sheet!M51</f>
        <v>3.6172839506172838E-2</v>
      </c>
      <c r="I16" s="35">
        <f>Sheet1!M33/Sheet1!M12</f>
        <v>6.304554657707194E-2</v>
      </c>
      <c r="J16" s="35">
        <f>Sheet1!M12/sheet!M27</f>
        <v>0.49236819532518461</v>
      </c>
      <c r="K16" s="35">
        <f>Sheet1!M30/sheet!M27</f>
        <v>3.1041621991442777E-2</v>
      </c>
      <c r="L16" s="35">
        <f>Sheet1!M38</f>
        <v>0.26</v>
      </c>
      <c r="M16" s="29"/>
      <c r="N16" s="35">
        <f>sheet!M40/sheet!M27</f>
        <v>0.14185277088502896</v>
      </c>
      <c r="O16" s="35">
        <f>sheet!M51/sheet!M27</f>
        <v>0.85814722911497099</v>
      </c>
      <c r="P16" s="35">
        <f>sheet!M40/sheet!M51</f>
        <v>0.16530120481927713</v>
      </c>
      <c r="Q16" s="34">
        <f>Sheet1!M24/Sheet1!M26</f>
        <v>18.022721836881129</v>
      </c>
      <c r="R16" s="34">
        <f>ABS(Sheet2!M20/(Sheet1!M26+Sheet2!M30))</f>
        <v>151.48842815814851</v>
      </c>
      <c r="S16" s="34">
        <f>sheet!M40/Sheet1!M43</f>
        <v>0.66550889884303066</v>
      </c>
      <c r="T16" s="34">
        <f>Sheet2!M20/sheet!M40</f>
        <v>1.4135757477594213</v>
      </c>
      <c r="U16" s="12"/>
      <c r="V16" s="34">
        <f>ABS(Sheet1!M15/sheet!M15)</f>
        <v>7.8022376630285821</v>
      </c>
      <c r="W16" s="34">
        <f>Sheet1!M12/sheet!M14</f>
        <v>5.7875887110084179</v>
      </c>
      <c r="X16" s="34">
        <f>Sheet1!M12/sheet!M27</f>
        <v>0.49236819532518461</v>
      </c>
      <c r="Y16" s="34">
        <f>Sheet1!M12/(sheet!M18-sheet!M35)</f>
        <v>1.1084731004814803</v>
      </c>
      <c r="Z16" s="12"/>
      <c r="AA16" s="36">
        <f>Sheet1!M43</f>
        <v>333.976</v>
      </c>
      <c r="AB16" s="36" t="str">
        <f>Sheet3!M17</f>
        <v>3.9x</v>
      </c>
      <c r="AC16" s="36" t="str">
        <f>Sheet3!M18</f>
        <v>6.4x</v>
      </c>
      <c r="AD16" s="36" t="str">
        <f>Sheet3!M20</f>
        <v>6.9x</v>
      </c>
      <c r="AE16" s="36" t="str">
        <f>Sheet3!M21</f>
        <v>1.0x</v>
      </c>
      <c r="AF16" s="36" t="str">
        <f>Sheet3!M22</f>
        <v>1.7x</v>
      </c>
      <c r="AG16" s="36" t="str">
        <f>Sheet3!M24</f>
        <v>39.6x</v>
      </c>
      <c r="AH16" s="36" t="str">
        <f>Sheet3!M25</f>
        <v>1.4x</v>
      </c>
      <c r="AI16" s="36">
        <f>Sheet3!M31</f>
        <v>0.21659999999999999</v>
      </c>
      <c r="AK16" s="36">
        <f>Sheet3!M29</f>
        <v>14.6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C016-F21B-4756-9C73-AF763314D4DB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129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117</v>
      </c>
      <c r="D12" s="3">
        <v>23.908999999999999</v>
      </c>
      <c r="E12" s="3">
        <v>-68.236000000000004</v>
      </c>
      <c r="F12" s="3">
        <v>-65.195999999999998</v>
      </c>
      <c r="G12" s="3">
        <v>-203.50700000000001</v>
      </c>
      <c r="H12" s="3">
        <v>0.27300000000000002</v>
      </c>
      <c r="I12" s="3">
        <v>52.023000000000003</v>
      </c>
      <c r="J12" s="3">
        <v>-92.066000000000003</v>
      </c>
      <c r="K12" s="3">
        <v>249.39699999999999</v>
      </c>
      <c r="L12" s="3">
        <v>265.67899999999997</v>
      </c>
      <c r="M12" s="3">
        <v>48.637999999999998</v>
      </c>
    </row>
    <row r="13" spans="3:13" x14ac:dyDescent="0.2">
      <c r="C13" s="3" t="s">
        <v>130</v>
      </c>
      <c r="D13" s="3">
        <v>59.466999999999999</v>
      </c>
      <c r="E13" s="3">
        <v>161.874</v>
      </c>
      <c r="F13" s="3">
        <v>93.04</v>
      </c>
      <c r="G13" s="3">
        <v>108.93</v>
      </c>
      <c r="H13" s="3">
        <v>80.037999999999997</v>
      </c>
      <c r="I13" s="3">
        <v>83.537000000000006</v>
      </c>
      <c r="J13" s="3">
        <v>105.11499999999999</v>
      </c>
      <c r="K13" s="3">
        <v>127.51</v>
      </c>
      <c r="L13" s="3">
        <v>121.657</v>
      </c>
      <c r="M13" s="3">
        <v>137.09</v>
      </c>
    </row>
    <row r="14" spans="3:13" x14ac:dyDescent="0.2">
      <c r="C14" s="3" t="s">
        <v>131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132</v>
      </c>
      <c r="D15" s="3">
        <v>5.62</v>
      </c>
      <c r="E15" s="3">
        <v>5.2949999999999999</v>
      </c>
      <c r="F15" s="3">
        <v>2.9390000000000001</v>
      </c>
      <c r="G15" s="3">
        <v>8.7029999999999994</v>
      </c>
      <c r="H15" s="3">
        <v>9.8109999999999999</v>
      </c>
      <c r="I15" s="3">
        <v>15.993</v>
      </c>
      <c r="J15" s="3">
        <v>21.417000000000002</v>
      </c>
      <c r="K15" s="3">
        <v>23.138000000000002</v>
      </c>
      <c r="L15" s="3">
        <v>5.2549999999999999</v>
      </c>
      <c r="M15" s="3">
        <v>9.1280000000000001</v>
      </c>
    </row>
    <row r="16" spans="3:13" x14ac:dyDescent="0.2">
      <c r="C16" s="3" t="s">
        <v>133</v>
      </c>
      <c r="D16" s="3">
        <v>11.669</v>
      </c>
      <c r="E16" s="3">
        <v>32.171999999999997</v>
      </c>
      <c r="F16" s="3">
        <v>8.7870000000000008</v>
      </c>
      <c r="G16" s="3">
        <v>-32.097000000000001</v>
      </c>
      <c r="H16" s="3">
        <v>9.4719999999999995</v>
      </c>
      <c r="I16" s="3">
        <v>3.2789999999999999</v>
      </c>
      <c r="J16" s="3">
        <v>-8.1519999999999992</v>
      </c>
      <c r="K16" s="3">
        <v>-63.451999999999998</v>
      </c>
      <c r="L16" s="3">
        <v>-53.350999999999999</v>
      </c>
      <c r="M16" s="3">
        <v>2.4860000000000002</v>
      </c>
    </row>
    <row r="17" spans="3:13" x14ac:dyDescent="0.2">
      <c r="C17" s="3" t="s">
        <v>134</v>
      </c>
      <c r="D17" s="3">
        <v>7.4429999999999996</v>
      </c>
      <c r="E17" s="3">
        <v>2.2999999999999998</v>
      </c>
      <c r="F17" s="3">
        <v>-3.012</v>
      </c>
      <c r="G17" s="3">
        <v>-4.1950000000000003</v>
      </c>
      <c r="H17" s="3">
        <v>0.30399999999999999</v>
      </c>
      <c r="I17" s="3">
        <v>-8.2010000000000005</v>
      </c>
      <c r="J17" s="3">
        <v>0.73499999999999999</v>
      </c>
      <c r="K17" s="3">
        <v>-3.988</v>
      </c>
      <c r="L17" s="3">
        <v>-6.4530000000000003</v>
      </c>
      <c r="M17" s="3">
        <v>2.9289999999999998</v>
      </c>
    </row>
    <row r="18" spans="3:13" x14ac:dyDescent="0.2">
      <c r="C18" s="3" t="s">
        <v>135</v>
      </c>
      <c r="D18" s="3">
        <v>-2.5369999999999999</v>
      </c>
      <c r="E18" s="3">
        <v>8.3000000000000004E-2</v>
      </c>
      <c r="F18" s="3">
        <v>0.22600000000000001</v>
      </c>
      <c r="G18" s="3">
        <v>1.6479999999999999</v>
      </c>
      <c r="H18" s="3">
        <v>4.1879999999999997</v>
      </c>
      <c r="I18" s="3">
        <v>3.367</v>
      </c>
      <c r="J18" s="3">
        <v>-0.34399999999999997</v>
      </c>
      <c r="K18" s="3">
        <v>4.8419999999999996</v>
      </c>
      <c r="L18" s="3">
        <v>-8.1709999999999994</v>
      </c>
      <c r="M18" s="3">
        <v>-3.01</v>
      </c>
    </row>
    <row r="19" spans="3:13" x14ac:dyDescent="0.2">
      <c r="C19" t="s">
        <v>136</v>
      </c>
      <c r="D19">
        <v>0.14000000000000001</v>
      </c>
      <c r="E19">
        <v>-19.905999999999999</v>
      </c>
      <c r="F19">
        <v>84.912000000000006</v>
      </c>
      <c r="G19">
        <v>232.26900000000001</v>
      </c>
      <c r="H19">
        <v>34.091999999999999</v>
      </c>
      <c r="I19">
        <v>-16.016999999999999</v>
      </c>
      <c r="J19">
        <v>102.402</v>
      </c>
      <c r="K19">
        <v>-86.695999999999998</v>
      </c>
      <c r="L19">
        <v>-4.516</v>
      </c>
      <c r="M19">
        <v>116.926</v>
      </c>
    </row>
    <row r="20" spans="3:13" x14ac:dyDescent="0.2">
      <c r="C20" s="3" t="s">
        <v>137</v>
      </c>
      <c r="D20" s="3">
        <v>105.711</v>
      </c>
      <c r="E20" s="3">
        <v>113.58199999999999</v>
      </c>
      <c r="F20" s="3">
        <v>121.696</v>
      </c>
      <c r="G20" s="3">
        <v>111.749</v>
      </c>
      <c r="H20" s="3">
        <v>138.178</v>
      </c>
      <c r="I20" s="3">
        <v>133.982</v>
      </c>
      <c r="J20" s="3">
        <v>129.108</v>
      </c>
      <c r="K20" s="3">
        <v>250.751</v>
      </c>
      <c r="L20" s="3">
        <v>320.101</v>
      </c>
      <c r="M20" s="3">
        <v>314.18700000000001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138</v>
      </c>
      <c r="D22" s="3">
        <v>-225.09700000000001</v>
      </c>
      <c r="E22" s="3">
        <v>-197.73400000000001</v>
      </c>
      <c r="F22" s="3">
        <v>-91.762</v>
      </c>
      <c r="G22" s="3">
        <v>-61.308999999999997</v>
      </c>
      <c r="H22" s="3">
        <v>-101.84699999999999</v>
      </c>
      <c r="I22" s="3">
        <v>-135.672</v>
      </c>
      <c r="J22" s="3">
        <v>-87.301000000000002</v>
      </c>
      <c r="K22" s="3">
        <v>-42.573999999999998</v>
      </c>
      <c r="L22" s="3">
        <v>-76.643000000000001</v>
      </c>
      <c r="M22" s="3">
        <v>-113.61799999999999</v>
      </c>
    </row>
    <row r="23" spans="3:13" x14ac:dyDescent="0.2">
      <c r="C23" s="3" t="s">
        <v>139</v>
      </c>
      <c r="D23" s="3" t="s">
        <v>3</v>
      </c>
      <c r="E23" s="3" t="s">
        <v>3</v>
      </c>
      <c r="F23" s="3" t="s">
        <v>3</v>
      </c>
      <c r="G23" s="3" t="s">
        <v>3</v>
      </c>
      <c r="H23" s="3">
        <v>-24.552</v>
      </c>
      <c r="I23" s="3" t="s">
        <v>3</v>
      </c>
      <c r="J23" s="3" t="s">
        <v>3</v>
      </c>
      <c r="K23" s="3" t="s">
        <v>3</v>
      </c>
      <c r="L23" s="3">
        <v>-1.984</v>
      </c>
      <c r="M23" s="3" t="s">
        <v>3</v>
      </c>
    </row>
    <row r="24" spans="3:13" x14ac:dyDescent="0.2">
      <c r="C24" s="3" t="s">
        <v>140</v>
      </c>
      <c r="D24" s="3">
        <v>2.6339999999999999</v>
      </c>
      <c r="E24" s="3">
        <v>-3.37</v>
      </c>
      <c r="F24" s="3">
        <v>-12.052</v>
      </c>
      <c r="G24" s="3">
        <v>30.265999999999998</v>
      </c>
      <c r="H24" s="3">
        <v>1.387</v>
      </c>
      <c r="I24" s="3">
        <v>-11.266999999999999</v>
      </c>
      <c r="J24" s="3">
        <v>-3.1280000000000001</v>
      </c>
      <c r="K24" s="3">
        <v>-13.224</v>
      </c>
      <c r="L24" s="3">
        <v>38.07</v>
      </c>
      <c r="M24" s="3">
        <v>-2.5630000000000002</v>
      </c>
    </row>
    <row r="25" spans="3:13" x14ac:dyDescent="0.2">
      <c r="C25" s="3" t="s">
        <v>141</v>
      </c>
      <c r="D25" s="3">
        <v>-222.46299999999999</v>
      </c>
      <c r="E25" s="3">
        <v>-201.10300000000001</v>
      </c>
      <c r="F25" s="3">
        <v>-103.81399999999999</v>
      </c>
      <c r="G25" s="3">
        <v>-31.042999999999999</v>
      </c>
      <c r="H25" s="3">
        <v>-125.012</v>
      </c>
      <c r="I25" s="3">
        <v>-146.93899999999999</v>
      </c>
      <c r="J25" s="3">
        <v>-90.429000000000002</v>
      </c>
      <c r="K25" s="3">
        <v>-55.798000000000002</v>
      </c>
      <c r="L25" s="3">
        <v>-40.557000000000002</v>
      </c>
      <c r="M25" s="3">
        <v>-116.181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142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>
        <v>-13.826000000000001</v>
      </c>
      <c r="L27" s="3">
        <v>-28</v>
      </c>
      <c r="M27" s="3">
        <v>-38.731000000000002</v>
      </c>
    </row>
    <row r="28" spans="3:13" x14ac:dyDescent="0.2">
      <c r="C28" t="s">
        <v>143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144</v>
      </c>
      <c r="D29" s="3">
        <v>21.247</v>
      </c>
      <c r="E29" s="3">
        <v>104.226</v>
      </c>
      <c r="F29" s="3">
        <v>6.9370000000000003</v>
      </c>
      <c r="G29" s="3" t="s">
        <v>3</v>
      </c>
      <c r="H29" s="3" t="s">
        <v>3</v>
      </c>
      <c r="I29" s="3">
        <v>8.19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145</v>
      </c>
      <c r="D30" s="3">
        <v>-21.652999999999999</v>
      </c>
      <c r="E30" s="3">
        <v>-21.831</v>
      </c>
      <c r="F30" s="3">
        <v>-24.74</v>
      </c>
      <c r="G30" s="3">
        <v>-144.79</v>
      </c>
      <c r="H30" s="3">
        <v>-24.792000000000002</v>
      </c>
      <c r="I30" s="3">
        <v>-3.097</v>
      </c>
      <c r="J30" s="3">
        <v>-29.106000000000002</v>
      </c>
      <c r="K30" s="3">
        <v>-17.824000000000002</v>
      </c>
      <c r="L30" s="3">
        <v>-5.633</v>
      </c>
      <c r="M30" s="3">
        <v>-6.2549999999999999</v>
      </c>
    </row>
    <row r="31" spans="3:13" x14ac:dyDescent="0.2">
      <c r="C31" s="3" t="s">
        <v>146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-12.907</v>
      </c>
      <c r="M31" s="3">
        <v>-18.439</v>
      </c>
    </row>
    <row r="32" spans="3:13" x14ac:dyDescent="0.2">
      <c r="C32" s="3" t="s">
        <v>147</v>
      </c>
      <c r="D32" s="3">
        <v>39.963000000000001</v>
      </c>
      <c r="E32" s="3">
        <v>-9.4369999999999994</v>
      </c>
      <c r="F32" s="3">
        <v>-13.568</v>
      </c>
      <c r="G32" s="3">
        <v>44.192</v>
      </c>
      <c r="H32" s="3">
        <v>33.011000000000003</v>
      </c>
      <c r="I32" s="3">
        <v>-8.1389999999999993</v>
      </c>
      <c r="J32" s="3">
        <v>-1.266</v>
      </c>
      <c r="K32" s="3">
        <v>-2.12</v>
      </c>
      <c r="L32" s="3">
        <v>4.0000000000000001E-3</v>
      </c>
      <c r="M32" s="3">
        <v>-0.81100000000000005</v>
      </c>
    </row>
    <row r="33" spans="3:13" x14ac:dyDescent="0.2">
      <c r="C33" s="3" t="s">
        <v>148</v>
      </c>
      <c r="D33" s="3">
        <v>39.557000000000002</v>
      </c>
      <c r="E33" s="3">
        <v>72.957999999999998</v>
      </c>
      <c r="F33" s="3">
        <v>-31.370999999999999</v>
      </c>
      <c r="G33" s="3">
        <v>-100.59699999999999</v>
      </c>
      <c r="H33" s="3">
        <v>8.2200000000000006</v>
      </c>
      <c r="I33" s="3">
        <v>-3.0470000000000002</v>
      </c>
      <c r="J33" s="3">
        <v>-30.372</v>
      </c>
      <c r="K33" s="3">
        <v>-33.770000000000003</v>
      </c>
      <c r="L33" s="3">
        <v>-46.536999999999999</v>
      </c>
      <c r="M33" s="3">
        <v>-64.236999999999995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149</v>
      </c>
      <c r="D35" s="3">
        <v>121.136</v>
      </c>
      <c r="E35" s="3">
        <v>51.914000000000001</v>
      </c>
      <c r="F35" s="3">
        <v>42.029000000000003</v>
      </c>
      <c r="G35" s="3">
        <v>36.865000000000002</v>
      </c>
      <c r="H35" s="3">
        <v>15.788</v>
      </c>
      <c r="I35" s="3">
        <v>36.165999999999997</v>
      </c>
      <c r="J35" s="3">
        <v>23.263000000000002</v>
      </c>
      <c r="K35" s="3">
        <v>30.437000000000001</v>
      </c>
      <c r="L35" s="3">
        <v>191.00800000000001</v>
      </c>
      <c r="M35" s="3">
        <v>422.83</v>
      </c>
    </row>
    <row r="36" spans="3:13" x14ac:dyDescent="0.2">
      <c r="C36" t="s">
        <v>150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3:13" x14ac:dyDescent="0.2">
      <c r="C37" s="3" t="s">
        <v>151</v>
      </c>
      <c r="D37" s="3">
        <v>-69.221999999999994</v>
      </c>
      <c r="E37" s="3">
        <v>-9.8859999999999992</v>
      </c>
      <c r="F37" s="3">
        <v>-5.1630000000000003</v>
      </c>
      <c r="G37" s="3">
        <v>-21.077999999999999</v>
      </c>
      <c r="H37" s="3">
        <v>20.378</v>
      </c>
      <c r="I37" s="3">
        <v>-12.901999999999999</v>
      </c>
      <c r="J37" s="3">
        <v>7.173</v>
      </c>
      <c r="K37" s="3">
        <v>160.571</v>
      </c>
      <c r="L37" s="3">
        <v>231.822</v>
      </c>
      <c r="M37" s="3">
        <v>163.66900000000001</v>
      </c>
    </row>
    <row r="38" spans="3:13" x14ac:dyDescent="0.2">
      <c r="C38" s="3" t="s">
        <v>152</v>
      </c>
      <c r="D38" s="3">
        <v>51.914000000000001</v>
      </c>
      <c r="E38" s="3">
        <v>42.029000000000003</v>
      </c>
      <c r="F38" s="3">
        <v>36.865000000000002</v>
      </c>
      <c r="G38" s="3">
        <v>15.788</v>
      </c>
      <c r="H38" s="3">
        <v>36.165999999999997</v>
      </c>
      <c r="I38" s="3">
        <v>23.263000000000002</v>
      </c>
      <c r="J38" s="3">
        <v>30.437000000000001</v>
      </c>
      <c r="K38" s="3">
        <v>191.00800000000001</v>
      </c>
      <c r="L38" s="3">
        <v>422.83</v>
      </c>
      <c r="M38" s="3">
        <v>586.49900000000002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153</v>
      </c>
      <c r="D40" s="3">
        <v>-119.386</v>
      </c>
      <c r="E40" s="3">
        <v>-84.150999999999996</v>
      </c>
      <c r="F40" s="3">
        <v>29.933</v>
      </c>
      <c r="G40" s="3">
        <v>50.44</v>
      </c>
      <c r="H40" s="3">
        <v>36.33</v>
      </c>
      <c r="I40" s="3">
        <v>-1.69</v>
      </c>
      <c r="J40" s="3">
        <v>41.805999999999997</v>
      </c>
      <c r="K40" s="3">
        <v>208.17699999999999</v>
      </c>
      <c r="L40" s="3">
        <v>243.45699999999999</v>
      </c>
      <c r="M40" s="3">
        <v>200.56899999999999</v>
      </c>
    </row>
    <row r="41" spans="3:13" x14ac:dyDescent="0.2">
      <c r="C41" t="s">
        <v>154</v>
      </c>
      <c r="D41">
        <v>6.0460000000000003</v>
      </c>
      <c r="E41">
        <v>8.7309999999999999</v>
      </c>
      <c r="F41">
        <v>13.026999999999999</v>
      </c>
      <c r="G41">
        <v>9.577</v>
      </c>
      <c r="H41">
        <v>7.625</v>
      </c>
      <c r="I41">
        <v>7.6980000000000004</v>
      </c>
      <c r="J41">
        <v>6.5819999999999999</v>
      </c>
      <c r="K41">
        <v>3.903</v>
      </c>
      <c r="L41">
        <v>3.3730000000000002</v>
      </c>
      <c r="M41">
        <v>5.383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A6FD-3372-4D88-896F-CD50831C4C7D}">
  <dimension ref="C2:M56"/>
  <sheetViews>
    <sheetView workbookViewId="0">
      <selection activeCell="R20" sqref="R20"/>
    </sheetView>
  </sheetViews>
  <sheetFormatPr defaultRowHeight="12.75" x14ac:dyDescent="0.2"/>
  <cols>
    <col min="1" max="2" width="2" customWidth="1"/>
    <col min="3" max="3" width="25" customWidth="1"/>
    <col min="15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155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156</v>
      </c>
      <c r="D12" s="3">
        <v>3.07</v>
      </c>
      <c r="E12" s="3">
        <v>2.74</v>
      </c>
      <c r="F12" s="3">
        <v>1.28</v>
      </c>
      <c r="G12" s="3">
        <v>2.25</v>
      </c>
      <c r="H12" s="3">
        <v>3</v>
      </c>
      <c r="I12" s="3">
        <v>3.6</v>
      </c>
      <c r="J12" s="3">
        <v>5.58</v>
      </c>
      <c r="K12" s="3">
        <v>9.15</v>
      </c>
      <c r="L12" s="3">
        <v>7.82</v>
      </c>
      <c r="M12" s="3">
        <v>6.51</v>
      </c>
    </row>
    <row r="13" spans="3:13" x14ac:dyDescent="0.2">
      <c r="C13" s="3" t="s">
        <v>157</v>
      </c>
      <c r="D13" s="3">
        <v>426.65499999999997</v>
      </c>
      <c r="E13" s="3">
        <v>385.178</v>
      </c>
      <c r="F13" s="3">
        <v>179.93700000000001</v>
      </c>
      <c r="G13" s="3">
        <v>361.32299999999998</v>
      </c>
      <c r="H13" s="3">
        <v>535.38199999999995</v>
      </c>
      <c r="I13" s="3">
        <v>642.65</v>
      </c>
      <c r="J13" s="3" t="s">
        <v>158</v>
      </c>
      <c r="K13" s="3" t="s">
        <v>159</v>
      </c>
      <c r="L13" s="3" t="s">
        <v>160</v>
      </c>
      <c r="M13" s="3" t="s">
        <v>161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162</v>
      </c>
      <c r="D15" s="3">
        <v>465.411</v>
      </c>
      <c r="E15" s="3">
        <v>548.65700000000004</v>
      </c>
      <c r="F15" s="3">
        <v>358.60899999999998</v>
      </c>
      <c r="G15" s="3">
        <v>403.93700000000001</v>
      </c>
      <c r="H15" s="3">
        <v>508.12799999999999</v>
      </c>
      <c r="I15" s="3">
        <v>670.85900000000004</v>
      </c>
      <c r="J15" s="3" t="s">
        <v>163</v>
      </c>
      <c r="K15" s="3" t="s">
        <v>164</v>
      </c>
      <c r="L15" s="3" t="s">
        <v>165</v>
      </c>
      <c r="M15" s="3">
        <v>683.35400000000004</v>
      </c>
    </row>
    <row r="16" spans="3:13" x14ac:dyDescent="0.2">
      <c r="C16" s="3" t="s">
        <v>166</v>
      </c>
      <c r="D16" s="3">
        <v>440.22199999999998</v>
      </c>
      <c r="E16" s="3">
        <v>533.13199999999995</v>
      </c>
      <c r="F16" s="3">
        <v>348.16300000000001</v>
      </c>
      <c r="G16" s="3">
        <v>366.37200000000001</v>
      </c>
      <c r="H16" s="3">
        <v>449.74799999999999</v>
      </c>
      <c r="I16" s="3">
        <v>632.63199999999995</v>
      </c>
      <c r="J16" s="3">
        <v>966.08299999999997</v>
      </c>
      <c r="K16" s="3" t="s">
        <v>167</v>
      </c>
      <c r="L16" s="3" t="s">
        <v>168</v>
      </c>
      <c r="M16" s="3" t="s">
        <v>169</v>
      </c>
    </row>
    <row r="17" spans="3:13" x14ac:dyDescent="0.2">
      <c r="C17" s="3" t="s">
        <v>170</v>
      </c>
      <c r="D17" s="3" t="s">
        <v>171</v>
      </c>
      <c r="E17" s="3" t="s">
        <v>172</v>
      </c>
      <c r="F17" s="3" t="s">
        <v>173</v>
      </c>
      <c r="G17" s="3" t="s">
        <v>174</v>
      </c>
      <c r="H17" s="3" t="s">
        <v>175</v>
      </c>
      <c r="I17" s="3" t="s">
        <v>175</v>
      </c>
      <c r="J17" s="3" t="s">
        <v>176</v>
      </c>
      <c r="K17" s="3" t="s">
        <v>177</v>
      </c>
      <c r="L17" s="3" t="s">
        <v>178</v>
      </c>
      <c r="M17" s="3" t="s">
        <v>175</v>
      </c>
    </row>
    <row r="18" spans="3:13" x14ac:dyDescent="0.2">
      <c r="C18" s="3" t="s">
        <v>179</v>
      </c>
      <c r="D18" s="3" t="s">
        <v>180</v>
      </c>
      <c r="E18" s="3" t="s">
        <v>181</v>
      </c>
      <c r="F18" s="3" t="s">
        <v>182</v>
      </c>
      <c r="G18" s="3" t="s">
        <v>183</v>
      </c>
      <c r="H18" s="3" t="s">
        <v>184</v>
      </c>
      <c r="I18" s="3" t="s">
        <v>180</v>
      </c>
      <c r="J18" s="3" t="s">
        <v>185</v>
      </c>
      <c r="K18" s="3" t="s">
        <v>186</v>
      </c>
      <c r="L18" s="3" t="s">
        <v>177</v>
      </c>
      <c r="M18" s="3" t="s">
        <v>182</v>
      </c>
    </row>
    <row r="19" spans="3:13" x14ac:dyDescent="0.2">
      <c r="C19" t="s">
        <v>187</v>
      </c>
      <c r="D19" t="s">
        <v>188</v>
      </c>
      <c r="E19" t="s">
        <v>189</v>
      </c>
      <c r="F19" t="s">
        <v>176</v>
      </c>
      <c r="G19" t="s">
        <v>190</v>
      </c>
      <c r="H19" t="s">
        <v>191</v>
      </c>
      <c r="I19" t="s">
        <v>192</v>
      </c>
      <c r="J19" t="s">
        <v>193</v>
      </c>
      <c r="K19" t="s">
        <v>194</v>
      </c>
      <c r="L19" t="s">
        <v>195</v>
      </c>
      <c r="M19" t="s">
        <v>196</v>
      </c>
    </row>
    <row r="20" spans="3:13" x14ac:dyDescent="0.2">
      <c r="C20" s="3" t="s">
        <v>197</v>
      </c>
      <c r="D20" s="3" t="s">
        <v>198</v>
      </c>
      <c r="E20" s="3" t="s">
        <v>199</v>
      </c>
      <c r="F20" s="3" t="s">
        <v>200</v>
      </c>
      <c r="G20" s="3" t="s">
        <v>201</v>
      </c>
      <c r="H20" s="3" t="s">
        <v>202</v>
      </c>
      <c r="I20" s="3" t="s">
        <v>203</v>
      </c>
      <c r="J20" s="3" t="s">
        <v>204</v>
      </c>
      <c r="K20" s="3" t="s">
        <v>205</v>
      </c>
      <c r="L20" s="3" t="s">
        <v>206</v>
      </c>
      <c r="M20" s="3" t="s">
        <v>207</v>
      </c>
    </row>
    <row r="21" spans="3:13" x14ac:dyDescent="0.2">
      <c r="C21" s="3" t="s">
        <v>208</v>
      </c>
      <c r="D21" s="3" t="s">
        <v>209</v>
      </c>
      <c r="E21" s="3" t="s">
        <v>210</v>
      </c>
      <c r="F21" s="3" t="s">
        <v>211</v>
      </c>
      <c r="G21" s="3" t="s">
        <v>212</v>
      </c>
      <c r="H21" s="3" t="s">
        <v>213</v>
      </c>
      <c r="I21" s="3" t="s">
        <v>213</v>
      </c>
      <c r="J21" s="3" t="s">
        <v>214</v>
      </c>
      <c r="K21" s="3" t="s">
        <v>215</v>
      </c>
      <c r="L21" s="3" t="s">
        <v>216</v>
      </c>
      <c r="M21" s="3" t="s">
        <v>216</v>
      </c>
    </row>
    <row r="22" spans="3:13" x14ac:dyDescent="0.2">
      <c r="C22" s="3" t="s">
        <v>217</v>
      </c>
      <c r="D22" s="3" t="s">
        <v>214</v>
      </c>
      <c r="E22" s="3" t="s">
        <v>218</v>
      </c>
      <c r="F22" s="3" t="s">
        <v>216</v>
      </c>
      <c r="G22" s="3" t="s">
        <v>214</v>
      </c>
      <c r="H22" s="3" t="s">
        <v>214</v>
      </c>
      <c r="I22" s="3" t="s">
        <v>219</v>
      </c>
      <c r="J22" s="3" t="s">
        <v>220</v>
      </c>
      <c r="K22" s="3" t="s">
        <v>221</v>
      </c>
      <c r="L22" s="3" t="s">
        <v>218</v>
      </c>
      <c r="M22" s="3" t="s">
        <v>222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223</v>
      </c>
      <c r="D24" s="3" t="s">
        <v>224</v>
      </c>
      <c r="E24" s="3" t="s">
        <v>225</v>
      </c>
      <c r="F24" s="3" t="s">
        <v>226</v>
      </c>
      <c r="G24" s="3" t="s">
        <v>227</v>
      </c>
      <c r="H24" s="3" t="s">
        <v>228</v>
      </c>
      <c r="I24" s="3" t="s">
        <v>229</v>
      </c>
      <c r="J24" s="3" t="s">
        <v>230</v>
      </c>
      <c r="K24" s="3" t="s">
        <v>231</v>
      </c>
      <c r="L24" s="3" t="s">
        <v>232</v>
      </c>
      <c r="M24" s="3" t="s">
        <v>233</v>
      </c>
    </row>
    <row r="25" spans="3:13" x14ac:dyDescent="0.2">
      <c r="C25" s="3" t="s">
        <v>234</v>
      </c>
      <c r="D25" s="3" t="s">
        <v>210</v>
      </c>
      <c r="E25" s="3" t="s">
        <v>209</v>
      </c>
      <c r="F25" s="3" t="s">
        <v>235</v>
      </c>
      <c r="G25" s="3" t="s">
        <v>212</v>
      </c>
      <c r="H25" s="3" t="s">
        <v>213</v>
      </c>
      <c r="I25" s="3" t="s">
        <v>213</v>
      </c>
      <c r="J25" s="3" t="s">
        <v>219</v>
      </c>
      <c r="K25" s="3" t="s">
        <v>236</v>
      </c>
      <c r="L25" s="3" t="s">
        <v>219</v>
      </c>
      <c r="M25" s="3" t="s">
        <v>218</v>
      </c>
    </row>
    <row r="26" spans="3:13" x14ac:dyDescent="0.2">
      <c r="C26" s="3" t="s">
        <v>237</v>
      </c>
      <c r="D26" s="3" t="s">
        <v>238</v>
      </c>
      <c r="E26" s="3" t="s">
        <v>239</v>
      </c>
      <c r="F26" s="3" t="s">
        <v>240</v>
      </c>
      <c r="G26" s="3" t="s">
        <v>178</v>
      </c>
      <c r="H26" s="3" t="s">
        <v>172</v>
      </c>
      <c r="I26" s="3" t="s">
        <v>241</v>
      </c>
      <c r="J26" s="3" t="s">
        <v>242</v>
      </c>
      <c r="K26" s="3" t="s">
        <v>243</v>
      </c>
      <c r="L26" s="3" t="s">
        <v>244</v>
      </c>
      <c r="M26" s="3" t="s">
        <v>245</v>
      </c>
    </row>
    <row r="27" spans="3:13" x14ac:dyDescent="0.2">
      <c r="C27" s="3" t="s">
        <v>246</v>
      </c>
      <c r="D27" s="3" t="s">
        <v>214</v>
      </c>
      <c r="E27" s="3" t="s">
        <v>216</v>
      </c>
      <c r="F27" s="3" t="s">
        <v>209</v>
      </c>
      <c r="G27" s="3" t="s">
        <v>214</v>
      </c>
      <c r="H27" s="3" t="s">
        <v>240</v>
      </c>
      <c r="I27" s="3" t="s">
        <v>219</v>
      </c>
      <c r="J27" s="3" t="s">
        <v>220</v>
      </c>
      <c r="K27" s="3" t="s">
        <v>247</v>
      </c>
      <c r="L27" s="3" t="s">
        <v>248</v>
      </c>
      <c r="M27" s="3" t="s">
        <v>249</v>
      </c>
    </row>
    <row r="29" spans="3:13" x14ac:dyDescent="0.2">
      <c r="C29" s="3" t="s">
        <v>250</v>
      </c>
      <c r="D29" s="3">
        <v>8.6</v>
      </c>
      <c r="E29" s="3">
        <v>7.2</v>
      </c>
      <c r="F29" s="3">
        <v>6.8</v>
      </c>
      <c r="G29" s="3">
        <v>6.9</v>
      </c>
      <c r="H29" s="3">
        <v>6.9</v>
      </c>
      <c r="I29" s="3">
        <v>7.1</v>
      </c>
      <c r="J29" s="3">
        <v>7.2</v>
      </c>
      <c r="K29" s="3">
        <v>12.2</v>
      </c>
      <c r="L29" s="3">
        <v>14.7</v>
      </c>
      <c r="M29" s="3">
        <v>14.6</v>
      </c>
    </row>
    <row r="30" spans="3:13" x14ac:dyDescent="0.2">
      <c r="C30" s="3" t="s">
        <v>251</v>
      </c>
      <c r="D30" s="3">
        <v>3</v>
      </c>
      <c r="E30" s="3">
        <v>3</v>
      </c>
      <c r="F30" s="3">
        <v>4</v>
      </c>
      <c r="G30" s="3">
        <v>6</v>
      </c>
      <c r="H30" s="3">
        <v>6</v>
      </c>
      <c r="I30" s="3">
        <v>7</v>
      </c>
      <c r="J30" s="3">
        <v>6</v>
      </c>
      <c r="K30" s="3">
        <v>8</v>
      </c>
      <c r="L30" s="3">
        <v>5</v>
      </c>
      <c r="M30" s="3">
        <v>6</v>
      </c>
    </row>
    <row r="31" spans="3:13" x14ac:dyDescent="0.2">
      <c r="C31" s="3" t="s">
        <v>252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>
        <v>0.1527</v>
      </c>
      <c r="L31" s="3">
        <v>0.1517</v>
      </c>
      <c r="M31" s="3">
        <v>0.21659999999999999</v>
      </c>
    </row>
    <row r="32" spans="3:13" x14ac:dyDescent="0.2">
      <c r="C32" s="3" t="s">
        <v>253</v>
      </c>
      <c r="D32" s="3" t="s">
        <v>254</v>
      </c>
      <c r="E32" s="3" t="s">
        <v>254</v>
      </c>
      <c r="F32" s="3" t="s">
        <v>254</v>
      </c>
      <c r="G32" s="3" t="s">
        <v>254</v>
      </c>
      <c r="H32" s="3" t="s">
        <v>254</v>
      </c>
      <c r="I32" s="3" t="s">
        <v>254</v>
      </c>
      <c r="J32" s="3" t="s">
        <v>254</v>
      </c>
      <c r="K32" s="3" t="s">
        <v>254</v>
      </c>
      <c r="L32" s="3" t="s">
        <v>254</v>
      </c>
      <c r="M32" s="3" t="s">
        <v>254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Sheet4</vt:lpstr>
      <vt:lpstr>Sheet2</vt:lpstr>
      <vt:lpstr>Sheet3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2023-04-24T08:41:53Z</dcterms:created>
  <dcterms:modified xsi:type="dcterms:W3CDTF">2023-05-07T02:33:15Z</dcterms:modified>
  <cp:category/>
  <dc:identifier/>
  <cp:version/>
</cp:coreProperties>
</file>