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38" documentId="8_{B3E935FE-3025-4EA6-97C2-19EC2A7DF9B8}" xr6:coauthVersionLast="47" xr6:coauthVersionMax="47" xr10:uidLastSave="{0A319C5C-A6C7-45F8-841C-EAB299C4955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<sst xmlns="http://schemas.openxmlformats.org/spreadsheetml/2006/main" count="484" uniqueCount="262">
  <si>
    <t>Ero Copper Corp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</si>
  <si>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</si>
  <si>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</si>
  <si>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</si>
  <si>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</si>
  <si>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</si>
  <si>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</si>
  <si>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</si>
  <si>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</si>
  <si>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</si>
  <si>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</si>
  <si>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</si>
  <si>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</si>
  <si>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</si>
  <si>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</si>
  <si>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</si>
  <si>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</si>
  <si>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</si>
  <si>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</si>
  <si>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</si>
  <si>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</si>
  <si>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</si>
  <si>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</si>
  <si>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</si>
  <si>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</si>
  <si>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</si>
  <si>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</si>
  <si>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</si>
  <si>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1,043.841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</si>
  <si>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</si>
  <si>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</si>
  <si>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</si>
  <si>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</si>
  <si>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</si>
  <si>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</si>
  <si>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</si>
  <si>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1,608.595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</si>
  <si>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</si>
  <si>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</si>
  <si>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</si>
  <si>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</si>
  <si>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</si>
  <si>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</si>
  <si>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</si>
  <si>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</si>
  <si>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</si>
  <si>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</si>
  <si>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</si>
  <si>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</si>
  <si>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</si>
  <si>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</si>
  <si>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</si>
  <si>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</si>
  <si>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</si>
  <si>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</si>
  <si>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</si>
  <si>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</si>
  <si>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</si>
  <si>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</si>
  <si>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</si>
  <si>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</si>
  <si>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</si>
  <si>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</si>
  <si>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</si>
  <si>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</si>
  <si>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57.2%</t>
  </si>
  <si>
    <t>22.2%</t>
  </si>
  <si>
    <t>13.8%</t>
  </si>
  <si>
    <t>51.2%</t>
  </si>
  <si>
    <t>-13.0%</t>
  </si>
  <si>
    <t>Cost of Revenues</t>
  </si>
  <si>
    <t>Gross Profit</t>
  </si>
  <si>
    <t>Gross Profit Margin</t>
  </si>
  <si>
    <t>12.1%</t>
  </si>
  <si>
    <t>35.3%</t>
  </si>
  <si>
    <t>41.1%</t>
  </si>
  <si>
    <t>58.1%</t>
  </si>
  <si>
    <t>65.1%</t>
  </si>
  <si>
    <t>43.9%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</si>
  <si>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</si>
  <si>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</si>
  <si>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</si>
  <si>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</si>
  <si>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</si>
  <si>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</si>
  <si>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</si>
  <si>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</si>
  <si>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</si>
  <si>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</si>
  <si>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</si>
  <si>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</si>
  <si>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</si>
  <si>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</si>
  <si>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</si>
  <si>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</si>
  <si>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</si>
  <si>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</si>
  <si>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</si>
  <si>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</si>
  <si>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</si>
  <si>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</si>
  <si>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</si>
  <si>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</si>
  <si>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</si>
  <si>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</si>
  <si>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</si>
  <si>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</si>
  <si>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</si>
  <si>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</si>
  <si>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</si>
  <si>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</si>
  <si>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</si>
  <si>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</si>
  <si>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</si>
  <si>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</si>
  <si>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</si>
  <si>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</si>
  <si>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</si>
  <si>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</si>
  <si>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</si>
  <si>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</si>
  <si>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</si>
  <si>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</si>
  <si>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</si>
  <si>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</si>
  <si>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</si>
  <si>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</si>
  <si>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</si>
  <si>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</si>
  <si>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</si>
  <si>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</si>
  <si>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</si>
  <si>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2,020.394</t>
  </si>
  <si>
    <t>1,773.326</t>
  </si>
  <si>
    <t>1,731.139</t>
  </si>
  <si>
    <t>1,698.341</t>
  </si>
  <si>
    <t>Total Enterprise Value (TEV)</t>
  </si>
  <si>
    <t>2,205.432</t>
  </si>
  <si>
    <t>1,934.897</t>
  </si>
  <si>
    <t>1,661.188</t>
  </si>
  <si>
    <t>1,783.078</t>
  </si>
  <si>
    <t>Enterprise Value (EV)</t>
  </si>
  <si>
    <t>NA</t>
  </si>
  <si>
    <t>2,632.779</t>
  </si>
  <si>
    <t>EV/EBITDA</t>
  </si>
  <si>
    <t>10.3x</t>
  </si>
  <si>
    <t>11.4x</t>
  </si>
  <si>
    <t>9.6x</t>
  </si>
  <si>
    <t>4.4x</t>
  </si>
  <si>
    <t>10.4x</t>
  </si>
  <si>
    <t>EV / EBIT</t>
  </si>
  <si>
    <t>-50.9x</t>
  </si>
  <si>
    <t>35.8x</t>
  </si>
  <si>
    <t>16.4x</t>
  </si>
  <si>
    <t>12.7x</t>
  </si>
  <si>
    <t>5.1x</t>
  </si>
  <si>
    <t>15.2x</t>
  </si>
  <si>
    <t>EV / LTM EBITDA - CAPEX</t>
  </si>
  <si>
    <t>-18.7x</t>
  </si>
  <si>
    <t>-18.2x</t>
  </si>
  <si>
    <t>31.3x</t>
  </si>
  <si>
    <t>40.6x</t>
  </si>
  <si>
    <t>9.4x</t>
  </si>
  <si>
    <t>-18.0x</t>
  </si>
  <si>
    <t>EV / Free Cash Flow</t>
  </si>
  <si>
    <t>-21.8x</t>
  </si>
  <si>
    <t>-16.3x</t>
  </si>
  <si>
    <t>65.8x</t>
  </si>
  <si>
    <t>24.6x</t>
  </si>
  <si>
    <t>15.5x</t>
  </si>
  <si>
    <t>-14.8x</t>
  </si>
  <si>
    <t>EV / Invested Capital</t>
  </si>
  <si>
    <t>2.7x</t>
  </si>
  <si>
    <t>3.1x</t>
  </si>
  <si>
    <t>5.5x</t>
  </si>
  <si>
    <t>3.2x</t>
  </si>
  <si>
    <t>2.0x</t>
  </si>
  <si>
    <t>EV / Revenue</t>
  </si>
  <si>
    <t>7.7x</t>
  </si>
  <si>
    <t>3.3x</t>
  </si>
  <si>
    <t>5.8x</t>
  </si>
  <si>
    <t>4.9x</t>
  </si>
  <si>
    <t>2.9x</t>
  </si>
  <si>
    <t>4.6x</t>
  </si>
  <si>
    <t>P/E Ratio</t>
  </si>
  <si>
    <t>152.4x</t>
  </si>
  <si>
    <t>596.5x</t>
  </si>
  <si>
    <t>26.9x</t>
  </si>
  <si>
    <t>44.9x</t>
  </si>
  <si>
    <t>6.6x</t>
  </si>
  <si>
    <t>18.0x</t>
  </si>
  <si>
    <t>Price/Book</t>
  </si>
  <si>
    <t>8.6x</t>
  </si>
  <si>
    <t>6.7x</t>
  </si>
  <si>
    <t>10.7x</t>
  </si>
  <si>
    <t>11.2x</t>
  </si>
  <si>
    <t>3.9x</t>
  </si>
  <si>
    <t>3.4x</t>
  </si>
  <si>
    <t>Price / Operating Cash Flow</t>
  </si>
  <si>
    <t>-151.4x</t>
  </si>
  <si>
    <t>7.3x</t>
  </si>
  <si>
    <t>13.4x</t>
  </si>
  <si>
    <t>8.7x</t>
  </si>
  <si>
    <t>4.1x</t>
  </si>
  <si>
    <t>12.8x</t>
  </si>
  <si>
    <t>Price / LTM Sales</t>
  </si>
  <si>
    <t>2.8x</t>
  </si>
  <si>
    <t>5.3x</t>
  </si>
  <si>
    <t>4.5x</t>
  </si>
  <si>
    <t>4.3x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</si>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</sst>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8F2F4887-B59C-EBEB-3101-B6EA65FBF7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G14" sqref="G14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0.85546875" customWidth="1"/>
  </cols>
  <sheetData>
    <row r="1" spans="3:15" ht="13.5" customHeight="1" x14ac:dyDescent="0.2"/>
    <row r="2" spans="3:15" ht="33" customHeight="1" x14ac:dyDescent="0.4">
      <c r="C2" s="4" t="s">
        <v>0</v>
      </c>
      <c r="D2" s="4"/>
      <c r="E2" s="4"/>
      <c r="F2" s="4"/>
      <c r="G2" s="5"/>
      <c r="H2" s="5"/>
    </row>
    <row r="3" spans="3:15" ht="12.75" x14ac:dyDescent="0.2">
      <c r="C3" s="1" t="s">
        <v>1</v>
      </c>
      <c r="D3" s="1"/>
      <c r="E3" s="1"/>
      <c r="F3" s="1"/>
    </row>
    <row r="4" spans="3:15" ht="12.75" x14ac:dyDescent="0.2"/>
    <row r="5" spans="3:15" ht="12.75" x14ac:dyDescent="0.2"/>
    <row r="6" spans="3:15" x14ac:dyDescent="0.25">
      <c r="C6" s="6" t="s">
        <v>2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3">
        <v>2013</v>
      </c>
      <c r="E10" s="3">
        <v>2014</v>
      </c>
      <c r="F10" s="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3"/>
      <c r="E12" s="3"/>
      <c r="F12" s="3"/>
      <c r="G12" s="3">
        <v>24.597999999999999</v>
      </c>
      <c r="H12" s="3">
        <v>64.239999999999995</v>
      </c>
      <c r="I12" s="3">
        <v>25.853999999999999</v>
      </c>
      <c r="J12" s="3">
        <v>27.898</v>
      </c>
      <c r="K12" s="3">
        <v>79.536000000000001</v>
      </c>
      <c r="L12" s="3">
        <v>164.55199999999999</v>
      </c>
      <c r="M12" s="3">
        <v>240.6</v>
      </c>
    </row>
    <row r="13" spans="3:15" ht="12.75" x14ac:dyDescent="0.2">
      <c r="C13" s="3" t="s">
        <v>20</v>
      </c>
      <c r="D13" s="3"/>
      <c r="E13" s="3"/>
      <c r="F13" s="3"/>
      <c r="G13" s="3" t="s">
        <v>21</v>
      </c>
      <c r="H13" s="3" t="s">
        <v>21</v>
      </c>
      <c r="I13" s="3" t="s">
        <v>21</v>
      </c>
      <c r="J13" s="3" t="s">
        <v>21</v>
      </c>
      <c r="K13" s="3" t="s">
        <v>21</v>
      </c>
      <c r="L13" s="3" t="s">
        <v>21</v>
      </c>
      <c r="M13" s="3">
        <v>189.14699999999999</v>
      </c>
    </row>
    <row r="14" spans="3:15" ht="12.75" x14ac:dyDescent="0.2">
      <c r="C14" s="3" t="s">
        <v>22</v>
      </c>
      <c r="D14" s="3"/>
      <c r="E14" s="3"/>
      <c r="F14" s="3"/>
      <c r="G14" s="39">
        <f>H14</f>
        <v>2.7869999999999999</v>
      </c>
      <c r="H14" s="3">
        <v>2.7869999999999999</v>
      </c>
      <c r="I14" s="3">
        <v>9.8539999999999992</v>
      </c>
      <c r="J14" s="3">
        <v>9.9719999999999995</v>
      </c>
      <c r="K14" s="3">
        <v>25.898</v>
      </c>
      <c r="L14" s="3">
        <v>38.826000000000001</v>
      </c>
      <c r="M14" s="3">
        <v>13.930999999999999</v>
      </c>
    </row>
    <row r="15" spans="3:15" ht="12.75" x14ac:dyDescent="0.2">
      <c r="C15" s="3" t="s">
        <v>23</v>
      </c>
      <c r="D15" s="3"/>
      <c r="E15" s="3"/>
      <c r="F15" s="3"/>
      <c r="G15" s="3">
        <v>6.9569999999999999</v>
      </c>
      <c r="H15" s="3">
        <v>10.657999999999999</v>
      </c>
      <c r="I15" s="3">
        <v>19.989999999999998</v>
      </c>
      <c r="J15" s="3">
        <v>25.161000000000001</v>
      </c>
      <c r="K15" s="3">
        <v>32.442</v>
      </c>
      <c r="L15" s="3">
        <v>32.902000000000001</v>
      </c>
      <c r="M15" s="3">
        <v>41.911999999999999</v>
      </c>
    </row>
    <row r="16" spans="3:15" ht="12.75" x14ac:dyDescent="0.2">
      <c r="C16" s="3" t="s">
        <v>24</v>
      </c>
      <c r="D16" s="3"/>
      <c r="E16" s="3"/>
      <c r="F16" s="3"/>
      <c r="G16" s="3">
        <v>2.9260000000000002</v>
      </c>
      <c r="H16" s="3">
        <v>3.8959999999999999</v>
      </c>
      <c r="I16" s="3">
        <v>2.9870000000000001</v>
      </c>
      <c r="J16" s="3">
        <v>6.2050000000000001</v>
      </c>
      <c r="K16" s="3">
        <v>3.3530000000000002</v>
      </c>
      <c r="L16" s="3">
        <v>7.4160000000000004</v>
      </c>
      <c r="M16" s="3">
        <v>9.0350000000000001</v>
      </c>
    </row>
    <row r="17" spans="3:13" ht="12.75" x14ac:dyDescent="0.2">
      <c r="C17" s="3" t="s">
        <v>25</v>
      </c>
      <c r="D17" s="3"/>
      <c r="E17" s="3"/>
      <c r="F17" s="3"/>
      <c r="G17" s="3">
        <v>38.579000000000001</v>
      </c>
      <c r="H17" s="3">
        <v>41.487000000000002</v>
      </c>
      <c r="I17" s="3">
        <v>10.867000000000001</v>
      </c>
      <c r="J17" s="3">
        <v>28.884</v>
      </c>
      <c r="K17" s="3">
        <v>21.056999999999999</v>
      </c>
      <c r="L17" s="3">
        <v>20.193000000000001</v>
      </c>
      <c r="M17" s="3">
        <v>36.703000000000003</v>
      </c>
    </row>
    <row r="18" spans="3:13" ht="12.75" x14ac:dyDescent="0.2">
      <c r="C18" s="3" t="s">
        <v>26</v>
      </c>
      <c r="D18" s="3"/>
      <c r="E18" s="3"/>
      <c r="F18" s="3"/>
      <c r="G18" s="3">
        <v>73.06</v>
      </c>
      <c r="H18" s="3">
        <v>123.069</v>
      </c>
      <c r="I18" s="3">
        <v>69.551000000000002</v>
      </c>
      <c r="J18" s="3">
        <v>98.12</v>
      </c>
      <c r="K18" s="3">
        <v>162.286</v>
      </c>
      <c r="L18" s="3">
        <v>263.89</v>
      </c>
      <c r="M18" s="3">
        <v>531.327</v>
      </c>
    </row>
    <row r="19" spans="3:13" ht="12.75" x14ac:dyDescent="0.2"/>
    <row r="20" spans="3:13" ht="12.75" x14ac:dyDescent="0.2">
      <c r="C20" s="3" t="s">
        <v>27</v>
      </c>
      <c r="D20" s="3"/>
      <c r="E20" s="3"/>
      <c r="F20" s="3"/>
      <c r="G20" s="3">
        <v>351.14100000000002</v>
      </c>
      <c r="H20" s="3">
        <v>352.84399999999999</v>
      </c>
      <c r="I20" s="3">
        <v>418.185</v>
      </c>
      <c r="J20" s="3">
        <v>474.46</v>
      </c>
      <c r="K20" s="3">
        <v>451.36</v>
      </c>
      <c r="L20" s="3">
        <v>603.77</v>
      </c>
      <c r="M20" s="3" t="s">
        <v>28</v>
      </c>
    </row>
    <row r="21" spans="3:13" ht="12.75" x14ac:dyDescent="0.2">
      <c r="C21" s="3" t="s">
        <v>29</v>
      </c>
      <c r="D21" s="3"/>
      <c r="E21" s="3"/>
      <c r="F21" s="3"/>
      <c r="G21" s="3" t="s">
        <v>21</v>
      </c>
      <c r="H21" s="3" t="s">
        <v>21</v>
      </c>
      <c r="I21" s="3" t="s">
        <v>21</v>
      </c>
      <c r="J21" s="3" t="s">
        <v>21</v>
      </c>
      <c r="K21" s="3" t="s">
        <v>21</v>
      </c>
      <c r="L21" s="3" t="s">
        <v>21</v>
      </c>
      <c r="M21" s="3" t="s">
        <v>21</v>
      </c>
    </row>
    <row r="22" spans="3:13" ht="12.75" x14ac:dyDescent="0.2">
      <c r="C22" s="3" t="s">
        <v>30</v>
      </c>
      <c r="D22" s="3"/>
      <c r="E22" s="3"/>
      <c r="F22" s="3"/>
      <c r="G22" s="3" t="s">
        <v>21</v>
      </c>
      <c r="H22" s="3" t="s">
        <v>21</v>
      </c>
      <c r="I22" s="3" t="s">
        <v>21</v>
      </c>
      <c r="J22" s="3" t="s">
        <v>21</v>
      </c>
      <c r="K22" s="3" t="s">
        <v>21</v>
      </c>
      <c r="L22" s="3" t="s">
        <v>21</v>
      </c>
      <c r="M22" s="3" t="s">
        <v>21</v>
      </c>
    </row>
    <row r="23" spans="3:13" ht="12.75" x14ac:dyDescent="0.2">
      <c r="C23" s="3" t="s">
        <v>31</v>
      </c>
      <c r="D23" s="3"/>
      <c r="E23" s="3"/>
      <c r="F23" s="3"/>
      <c r="G23" s="3" t="s">
        <v>21</v>
      </c>
      <c r="H23" s="3">
        <v>0.94699999999999995</v>
      </c>
      <c r="I23" s="3">
        <v>0.93600000000000005</v>
      </c>
      <c r="J23" s="3" t="s">
        <v>21</v>
      </c>
      <c r="K23" s="3" t="s">
        <v>21</v>
      </c>
      <c r="L23" s="3" t="s">
        <v>21</v>
      </c>
      <c r="M23" s="3" t="s">
        <v>21</v>
      </c>
    </row>
    <row r="24" spans="3:13" ht="12.75" x14ac:dyDescent="0.2">
      <c r="C24" s="3" t="s">
        <v>32</v>
      </c>
      <c r="D24" s="3"/>
      <c r="E24" s="3"/>
      <c r="F24" s="3"/>
      <c r="G24" s="3" t="s">
        <v>21</v>
      </c>
      <c r="H24" s="3" t="s">
        <v>21</v>
      </c>
      <c r="I24" s="3" t="s">
        <v>21</v>
      </c>
      <c r="J24" s="3" t="s">
        <v>21</v>
      </c>
      <c r="K24" s="3" t="s">
        <v>21</v>
      </c>
      <c r="L24" s="3" t="s">
        <v>21</v>
      </c>
      <c r="M24" s="3" t="s">
        <v>21</v>
      </c>
    </row>
    <row r="25" spans="3:13" ht="12.75" x14ac:dyDescent="0.2">
      <c r="C25" s="3" t="s">
        <v>33</v>
      </c>
      <c r="D25" s="3"/>
      <c r="E25" s="3"/>
      <c r="F25" s="3"/>
      <c r="G25" s="3" t="s">
        <v>21</v>
      </c>
      <c r="H25" s="3" t="s">
        <v>21</v>
      </c>
      <c r="I25" s="3" t="s">
        <v>21</v>
      </c>
      <c r="J25" s="3" t="s">
        <v>21</v>
      </c>
      <c r="K25" s="3" t="s">
        <v>21</v>
      </c>
      <c r="L25" s="3" t="s">
        <v>21</v>
      </c>
      <c r="M25" s="3" t="s">
        <v>21</v>
      </c>
    </row>
    <row r="26" spans="3:13" ht="12.75" x14ac:dyDescent="0.2">
      <c r="C26" s="3" t="s">
        <v>34</v>
      </c>
      <c r="D26" s="3"/>
      <c r="E26" s="3"/>
      <c r="F26" s="3"/>
      <c r="G26" s="3">
        <v>4.2060000000000004</v>
      </c>
      <c r="H26" s="3">
        <v>2.5609999999999999</v>
      </c>
      <c r="I26" s="3">
        <v>3.32</v>
      </c>
      <c r="J26" s="3">
        <v>28.196999999999999</v>
      </c>
      <c r="K26" s="3">
        <v>18.873000000000001</v>
      </c>
      <c r="L26" s="3">
        <v>4.5650000000000004</v>
      </c>
      <c r="M26" s="3">
        <v>33.427999999999997</v>
      </c>
    </row>
    <row r="27" spans="3:13" ht="12.75" x14ac:dyDescent="0.2">
      <c r="C27" s="3" t="s">
        <v>35</v>
      </c>
      <c r="D27" s="3"/>
      <c r="E27" s="3"/>
      <c r="F27" s="3"/>
      <c r="G27" s="3">
        <v>428.40699999999998</v>
      </c>
      <c r="H27" s="3">
        <v>479.42099999999999</v>
      </c>
      <c r="I27" s="3">
        <v>491.99200000000002</v>
      </c>
      <c r="J27" s="3">
        <v>600.77800000000002</v>
      </c>
      <c r="K27" s="3">
        <v>632.51900000000001</v>
      </c>
      <c r="L27" s="3">
        <v>872.22500000000002</v>
      </c>
      <c r="M27" s="3" t="s">
        <v>36</v>
      </c>
    </row>
    <row r="28" spans="3:13" ht="12.75" x14ac:dyDescent="0.2"/>
    <row r="29" spans="3:13" ht="12.75" x14ac:dyDescent="0.2">
      <c r="C29" s="3" t="s">
        <v>37</v>
      </c>
      <c r="D29" s="3"/>
      <c r="E29" s="3"/>
      <c r="F29" s="3"/>
      <c r="G29" s="3">
        <v>20.513000000000002</v>
      </c>
      <c r="H29" s="3">
        <v>16.760000000000002</v>
      </c>
      <c r="I29" s="3">
        <v>25.943999999999999</v>
      </c>
      <c r="J29" s="3">
        <v>28.321000000000002</v>
      </c>
      <c r="K29" s="3">
        <v>18.425000000000001</v>
      </c>
      <c r="L29" s="3">
        <v>32.124000000000002</v>
      </c>
      <c r="M29" s="3">
        <v>58.125999999999998</v>
      </c>
    </row>
    <row r="30" spans="3:13" ht="12.75" x14ac:dyDescent="0.2">
      <c r="C30" s="3" t="s">
        <v>38</v>
      </c>
      <c r="D30" s="3"/>
      <c r="E30" s="3"/>
      <c r="F30" s="3"/>
      <c r="G30" s="3">
        <v>47.667000000000002</v>
      </c>
      <c r="H30" s="3">
        <v>18.222000000000001</v>
      </c>
      <c r="I30" s="3">
        <v>37.941000000000003</v>
      </c>
      <c r="J30" s="3">
        <v>45.146999999999998</v>
      </c>
      <c r="K30" s="3">
        <v>41.688000000000002</v>
      </c>
      <c r="L30" s="3">
        <v>51.82</v>
      </c>
      <c r="M30" s="3">
        <v>56.421999999999997</v>
      </c>
    </row>
    <row r="31" spans="3:13" ht="12.75" x14ac:dyDescent="0.2">
      <c r="C31" s="3" t="s">
        <v>39</v>
      </c>
      <c r="D31" s="3"/>
      <c r="E31" s="3"/>
      <c r="F31" s="3"/>
      <c r="G31" s="3" t="s">
        <v>21</v>
      </c>
      <c r="H31" s="3" t="s">
        <v>21</v>
      </c>
      <c r="I31" s="3">
        <v>0.14499999999999999</v>
      </c>
      <c r="J31" s="3">
        <v>0.87</v>
      </c>
      <c r="K31" s="3">
        <v>7.2119999999999997</v>
      </c>
      <c r="L31" s="3" t="s">
        <v>21</v>
      </c>
      <c r="M31" s="3" t="s">
        <v>21</v>
      </c>
    </row>
    <row r="32" spans="3:13" ht="12.75" x14ac:dyDescent="0.2">
      <c r="C32" s="3" t="s">
        <v>40</v>
      </c>
      <c r="D32" s="3"/>
      <c r="E32" s="3"/>
      <c r="F32" s="3"/>
      <c r="G32" s="3">
        <v>145.209</v>
      </c>
      <c r="H32" s="3">
        <v>7.0419999999999998</v>
      </c>
      <c r="I32" s="3">
        <v>14.327</v>
      </c>
      <c r="J32" s="3">
        <v>24.625</v>
      </c>
      <c r="K32" s="3">
        <v>8.7430000000000003</v>
      </c>
      <c r="L32" s="3">
        <v>5.4930000000000003</v>
      </c>
      <c r="M32" s="3">
        <v>21.260999999999999</v>
      </c>
    </row>
    <row r="33" spans="3:13" ht="12.75" x14ac:dyDescent="0.2">
      <c r="C33" s="3" t="s">
        <v>41</v>
      </c>
      <c r="D33" s="3"/>
      <c r="E33" s="3"/>
      <c r="F33" s="3"/>
      <c r="G33" s="3" t="s">
        <v>21</v>
      </c>
      <c r="H33" s="3" t="s">
        <v>21</v>
      </c>
      <c r="I33" s="3" t="s">
        <v>21</v>
      </c>
      <c r="J33" s="3">
        <v>4.1020000000000003</v>
      </c>
      <c r="K33" s="3">
        <v>1.784</v>
      </c>
      <c r="L33" s="3">
        <v>5.9569999999999999</v>
      </c>
      <c r="M33" s="3">
        <v>8.4260000000000002</v>
      </c>
    </row>
    <row r="34" spans="3:13" ht="12.75" x14ac:dyDescent="0.2">
      <c r="C34" s="3" t="s">
        <v>42</v>
      </c>
      <c r="D34" s="3"/>
      <c r="E34" s="3"/>
      <c r="F34" s="3"/>
      <c r="G34" s="3">
        <v>33.363999999999997</v>
      </c>
      <c r="H34" s="3">
        <v>27.54</v>
      </c>
      <c r="I34" s="3">
        <v>3.9039999999999999</v>
      </c>
      <c r="J34" s="3">
        <v>1.4390000000000001</v>
      </c>
      <c r="K34" s="3">
        <v>38.854999999999997</v>
      </c>
      <c r="L34" s="3">
        <v>59.712000000000003</v>
      </c>
      <c r="M34" s="3">
        <v>30.588000000000001</v>
      </c>
    </row>
    <row r="35" spans="3:13" ht="12.75" x14ac:dyDescent="0.2">
      <c r="C35" s="3" t="s">
        <v>43</v>
      </c>
      <c r="D35" s="3"/>
      <c r="E35" s="3"/>
      <c r="F35" s="3"/>
      <c r="G35" s="3">
        <v>246.75299999999999</v>
      </c>
      <c r="H35" s="3">
        <v>69.563000000000002</v>
      </c>
      <c r="I35" s="3">
        <v>82.260999999999996</v>
      </c>
      <c r="J35" s="3">
        <v>104.504</v>
      </c>
      <c r="K35" s="3">
        <v>116.706</v>
      </c>
      <c r="L35" s="3">
        <v>155.107</v>
      </c>
      <c r="M35" s="3">
        <v>174.82300000000001</v>
      </c>
    </row>
    <row r="36" spans="3:13" ht="12.75" x14ac:dyDescent="0.2"/>
    <row r="37" spans="3:13" ht="12.75" x14ac:dyDescent="0.2">
      <c r="C37" s="3" t="s">
        <v>44</v>
      </c>
      <c r="D37" s="3"/>
      <c r="E37" s="3"/>
      <c r="F37" s="3"/>
      <c r="G37" s="3">
        <v>72.495000000000005</v>
      </c>
      <c r="H37" s="3">
        <v>167.917</v>
      </c>
      <c r="I37" s="3">
        <v>193.32499999999999</v>
      </c>
      <c r="J37" s="3">
        <v>183.66499999999999</v>
      </c>
      <c r="K37" s="3">
        <v>197.941</v>
      </c>
      <c r="L37" s="3">
        <v>69.430000000000007</v>
      </c>
      <c r="M37" s="3">
        <v>544.76700000000005</v>
      </c>
    </row>
    <row r="38" spans="3:13" ht="12.75" x14ac:dyDescent="0.2">
      <c r="C38" s="3" t="s">
        <v>45</v>
      </c>
      <c r="D38" s="3"/>
      <c r="E38" s="3"/>
      <c r="F38" s="3"/>
      <c r="G38" s="3" t="s">
        <v>21</v>
      </c>
      <c r="H38" s="3" t="s">
        <v>21</v>
      </c>
      <c r="I38" s="3" t="s">
        <v>21</v>
      </c>
      <c r="J38" s="3">
        <v>0.63200000000000001</v>
      </c>
      <c r="K38" s="3">
        <v>0.44</v>
      </c>
      <c r="L38" s="3">
        <v>3.0339999999999998</v>
      </c>
      <c r="M38" s="3">
        <v>6.4180000000000001</v>
      </c>
    </row>
    <row r="39" spans="3:13" ht="12.75" x14ac:dyDescent="0.2">
      <c r="C39" s="3" t="s">
        <v>46</v>
      </c>
      <c r="D39" s="3"/>
      <c r="E39" s="3"/>
      <c r="F39" s="3"/>
      <c r="G39" s="3">
        <v>76.430999999999997</v>
      </c>
      <c r="H39" s="3">
        <v>78.825999999999993</v>
      </c>
      <c r="I39" s="3">
        <v>74.691999999999993</v>
      </c>
      <c r="J39" s="3">
        <v>53.502000000000002</v>
      </c>
      <c r="K39" s="3">
        <v>45.036999999999999</v>
      </c>
      <c r="L39" s="3">
        <v>144.54499999999999</v>
      </c>
      <c r="M39" s="3">
        <v>148.523</v>
      </c>
    </row>
    <row r="40" spans="3:13" ht="12.75" x14ac:dyDescent="0.2">
      <c r="C40" s="3" t="s">
        <v>47</v>
      </c>
      <c r="D40" s="3"/>
      <c r="E40" s="3"/>
      <c r="F40" s="3"/>
      <c r="G40" s="3">
        <v>395.678</v>
      </c>
      <c r="H40" s="3">
        <v>316.30500000000001</v>
      </c>
      <c r="I40" s="3">
        <v>350.27699999999999</v>
      </c>
      <c r="J40" s="3">
        <v>342.303</v>
      </c>
      <c r="K40" s="3">
        <v>360.125</v>
      </c>
      <c r="L40" s="3">
        <v>372.11599999999999</v>
      </c>
      <c r="M40" s="3">
        <v>874.53099999999995</v>
      </c>
    </row>
    <row r="41" spans="3:13" ht="12.75" x14ac:dyDescent="0.2"/>
    <row r="42" spans="3:13" ht="12.75" x14ac:dyDescent="0.2">
      <c r="C42" s="3" t="s">
        <v>48</v>
      </c>
      <c r="D42" s="3"/>
      <c r="E42" s="3"/>
      <c r="F42" s="3"/>
      <c r="G42" s="3">
        <v>37.53</v>
      </c>
      <c r="H42" s="3">
        <v>142.125</v>
      </c>
      <c r="I42" s="3">
        <v>160.99100000000001</v>
      </c>
      <c r="J42" s="3">
        <v>156.458</v>
      </c>
      <c r="K42" s="3">
        <v>160.518</v>
      </c>
      <c r="L42" s="3">
        <v>168.274</v>
      </c>
      <c r="M42" s="3">
        <v>200.459</v>
      </c>
    </row>
    <row r="43" spans="3:13" ht="12.75" x14ac:dyDescent="0.2">
      <c r="C43" s="3" t="s">
        <v>49</v>
      </c>
      <c r="D43" s="3"/>
      <c r="E43" s="3"/>
      <c r="F43" s="3"/>
      <c r="G43" s="3" t="s">
        <v>21</v>
      </c>
      <c r="H43" s="3">
        <v>1.105</v>
      </c>
      <c r="I43" s="3">
        <v>5.319</v>
      </c>
      <c r="J43" s="3">
        <v>11.795</v>
      </c>
      <c r="K43" s="3">
        <v>19.896999999999998</v>
      </c>
      <c r="L43" s="3">
        <v>15.393000000000001</v>
      </c>
      <c r="M43" s="3">
        <v>15.144</v>
      </c>
    </row>
    <row r="44" spans="3:13" ht="12.75" x14ac:dyDescent="0.2">
      <c r="C44" s="3" t="s">
        <v>50</v>
      </c>
      <c r="D44" s="3"/>
      <c r="E44" s="3"/>
      <c r="F44" s="3"/>
      <c r="G44" s="3">
        <v>-4.09</v>
      </c>
      <c r="H44" s="3">
        <v>17.614000000000001</v>
      </c>
      <c r="I44" s="3">
        <v>14.11</v>
      </c>
      <c r="J44" s="3">
        <v>132.732</v>
      </c>
      <c r="K44" s="3">
        <v>195.75200000000001</v>
      </c>
      <c r="L44" s="3">
        <v>448.77499999999998</v>
      </c>
      <c r="M44" s="3">
        <v>618.38400000000001</v>
      </c>
    </row>
    <row r="45" spans="3:13" ht="12.75" x14ac:dyDescent="0.2">
      <c r="C45" s="3" t="s">
        <v>51</v>
      </c>
      <c r="D45" s="3"/>
      <c r="E45" s="3"/>
      <c r="F45" s="3"/>
      <c r="G45" s="3" t="s">
        <v>21</v>
      </c>
      <c r="H45" s="3" t="s">
        <v>21</v>
      </c>
      <c r="I45" s="3" t="s">
        <v>21</v>
      </c>
      <c r="J45" s="3" t="s">
        <v>21</v>
      </c>
      <c r="K45" s="3" t="s">
        <v>21</v>
      </c>
      <c r="L45" s="3" t="s">
        <v>21</v>
      </c>
      <c r="M45" s="3" t="s">
        <v>21</v>
      </c>
    </row>
    <row r="46" spans="3:13" ht="12.75" x14ac:dyDescent="0.2">
      <c r="C46" s="3" t="s">
        <v>52</v>
      </c>
      <c r="D46" s="3"/>
      <c r="E46" s="3"/>
      <c r="F46" s="3"/>
      <c r="G46" s="3">
        <v>-0.16800000000000001</v>
      </c>
      <c r="H46" s="3">
        <v>2.5760000000000001</v>
      </c>
      <c r="I46" s="3">
        <v>-39.109000000000002</v>
      </c>
      <c r="J46" s="3">
        <v>-43.594000000000001</v>
      </c>
      <c r="K46" s="3">
        <v>-105.51900000000001</v>
      </c>
      <c r="L46" s="3">
        <v>-135.41</v>
      </c>
      <c r="M46" s="3">
        <v>-104.761</v>
      </c>
    </row>
    <row r="47" spans="3:13" ht="12.75" x14ac:dyDescent="0.2">
      <c r="C47" s="3" t="s">
        <v>53</v>
      </c>
      <c r="D47" s="3"/>
      <c r="E47" s="3"/>
      <c r="F47" s="3"/>
      <c r="G47" s="3">
        <v>33.271999999999998</v>
      </c>
      <c r="H47" s="3">
        <v>163.42099999999999</v>
      </c>
      <c r="I47" s="3">
        <v>141.31100000000001</v>
      </c>
      <c r="J47" s="3">
        <v>257.39100000000002</v>
      </c>
      <c r="K47" s="3">
        <v>270.64800000000002</v>
      </c>
      <c r="L47" s="3">
        <v>497.03199999999998</v>
      </c>
      <c r="M47" s="3">
        <v>729.22699999999998</v>
      </c>
    </row>
    <row r="48" spans="3:13" ht="12.75" x14ac:dyDescent="0.2">
      <c r="C48" s="3" t="s">
        <v>54</v>
      </c>
      <c r="D48" s="3"/>
      <c r="E48" s="3"/>
      <c r="F48" s="3"/>
      <c r="G48" s="3" t="s">
        <v>21</v>
      </c>
      <c r="H48" s="3" t="s">
        <v>21</v>
      </c>
      <c r="I48" s="3" t="s">
        <v>21</v>
      </c>
      <c r="J48" s="3" t="s">
        <v>21</v>
      </c>
      <c r="K48" s="3" t="s">
        <v>21</v>
      </c>
      <c r="L48" s="3" t="s">
        <v>21</v>
      </c>
      <c r="M48" s="3" t="s">
        <v>21</v>
      </c>
    </row>
    <row r="49" spans="3:13" ht="12.75" x14ac:dyDescent="0.2">
      <c r="C49" s="3" t="s">
        <v>55</v>
      </c>
      <c r="D49" s="3"/>
      <c r="E49" s="3"/>
      <c r="F49" s="3"/>
      <c r="G49" s="3">
        <v>-0.54400000000000004</v>
      </c>
      <c r="H49" s="3">
        <v>-0.30499999999999999</v>
      </c>
      <c r="I49" s="3">
        <v>0.40400000000000003</v>
      </c>
      <c r="J49" s="3">
        <v>1.0840000000000001</v>
      </c>
      <c r="K49" s="3">
        <v>1.746</v>
      </c>
      <c r="L49" s="3">
        <v>3.077</v>
      </c>
      <c r="M49" s="3">
        <v>4.8380000000000001</v>
      </c>
    </row>
    <row r="50" spans="3:13" ht="12.75" x14ac:dyDescent="0.2">
      <c r="C50" s="3" t="s">
        <v>56</v>
      </c>
      <c r="D50" s="3"/>
      <c r="E50" s="3"/>
      <c r="F50" s="3"/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57</v>
      </c>
      <c r="D51" s="3"/>
      <c r="E51" s="3"/>
      <c r="F51" s="3"/>
      <c r="G51" s="3">
        <v>32.728999999999999</v>
      </c>
      <c r="H51" s="3">
        <v>163.11500000000001</v>
      </c>
      <c r="I51" s="3">
        <v>141.715</v>
      </c>
      <c r="J51" s="3">
        <v>258.47500000000002</v>
      </c>
      <c r="K51" s="3">
        <v>272.39299999999997</v>
      </c>
      <c r="L51" s="3">
        <v>500.10899999999998</v>
      </c>
      <c r="M51" s="3">
        <v>734.06399999999996</v>
      </c>
    </row>
    <row r="52" spans="3:13" ht="12.75" x14ac:dyDescent="0.2"/>
    <row r="53" spans="3:13" ht="12.75" x14ac:dyDescent="0.2">
      <c r="C53" s="3" t="s">
        <v>58</v>
      </c>
      <c r="D53" s="3"/>
      <c r="E53" s="3"/>
      <c r="F53" s="3"/>
      <c r="G53" s="3">
        <v>428.40699999999998</v>
      </c>
      <c r="H53" s="3">
        <v>479.42099999999999</v>
      </c>
      <c r="I53" s="3">
        <v>491.99200000000002</v>
      </c>
      <c r="J53" s="3">
        <v>600.77800000000002</v>
      </c>
      <c r="K53" s="3">
        <v>632.51900000000001</v>
      </c>
      <c r="L53" s="3">
        <v>872.22500000000002</v>
      </c>
      <c r="M53" s="3" t="s">
        <v>36</v>
      </c>
    </row>
    <row r="54" spans="3:13" ht="12.75" x14ac:dyDescent="0.2"/>
    <row r="55" spans="3:13" ht="12.75" x14ac:dyDescent="0.2">
      <c r="C55" s="3" t="s">
        <v>59</v>
      </c>
      <c r="D55" s="3"/>
      <c r="E55" s="3"/>
      <c r="F55" s="3"/>
      <c r="G55" s="3">
        <v>24.597999999999999</v>
      </c>
      <c r="H55" s="3">
        <v>64.239999999999995</v>
      </c>
      <c r="I55" s="3">
        <v>25.853999999999999</v>
      </c>
      <c r="J55" s="3">
        <v>27.898</v>
      </c>
      <c r="K55" s="3">
        <v>79.536000000000001</v>
      </c>
      <c r="L55" s="3">
        <v>164.55199999999999</v>
      </c>
      <c r="M55" s="3">
        <v>429.74599999999998</v>
      </c>
    </row>
    <row r="56" spans="3:13" ht="12.75" x14ac:dyDescent="0.2">
      <c r="C56" s="3" t="s">
        <v>60</v>
      </c>
      <c r="D56" s="3"/>
      <c r="E56" s="3"/>
      <c r="F56" s="3"/>
      <c r="G56" s="3">
        <v>217.703</v>
      </c>
      <c r="H56" s="3">
        <v>174.958</v>
      </c>
      <c r="I56" s="3">
        <v>207.79599999999999</v>
      </c>
      <c r="J56" s="3">
        <v>213.89400000000001</v>
      </c>
      <c r="K56" s="3">
        <v>216.12100000000001</v>
      </c>
      <c r="L56" s="3">
        <v>83.914000000000001</v>
      </c>
      <c r="M56" s="3">
        <v>580.87199999999996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4082-4338-4CFA-88DF-CA89D2DFCBE5}">
  <dimension ref="C2:S56"/>
  <sheetViews>
    <sheetView workbookViewId="0">
      <selection activeCell="G12" sqref="G12"/>
    </sheetView>
  </sheetViews>
  <sheetFormatPr defaultRowHeight="12.75" x14ac:dyDescent="0.2"/>
  <cols>
    <col min="1" max="2" width="2" customWidth="1"/>
    <col min="3" max="3" width="25" customWidth="1"/>
    <col min="4" max="6" width="10.85546875" customWidth="1"/>
    <col min="7" max="15" width="15"/>
    <col min="16" max="17" width="2" customWidth="1"/>
    <col min="18" max="18" width="25" customWidth="1"/>
    <col min="19" max="19" width="10.85546875" customWidth="1"/>
  </cols>
  <sheetData>
    <row r="2" spans="3:19" ht="26.25" x14ac:dyDescent="0.4">
      <c r="C2" s="4" t="s">
        <v>0</v>
      </c>
      <c r="D2" s="4"/>
      <c r="E2" s="4"/>
      <c r="F2" s="4"/>
      <c r="G2" s="5"/>
      <c r="H2" s="5"/>
      <c r="R2" s="4"/>
    </row>
    <row r="3" spans="3:19" x14ac:dyDescent="0.2">
      <c r="C3" s="1" t="s">
        <v>1</v>
      </c>
      <c r="D3" s="1"/>
      <c r="E3" s="1"/>
      <c r="F3" s="1"/>
      <c r="R3" s="1"/>
      <c r="S3" s="1"/>
    </row>
    <row r="6" spans="3:19" ht="15" x14ac:dyDescent="0.25">
      <c r="C6" s="6" t="s">
        <v>61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  <c r="R6" s="6"/>
    </row>
    <row r="8" spans="3:19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  <c r="R8" s="3"/>
      <c r="S8" s="3"/>
    </row>
    <row r="10" spans="3:19" x14ac:dyDescent="0.2">
      <c r="C10" s="3" t="s">
        <v>11</v>
      </c>
      <c r="D10" s="3">
        <v>2013</v>
      </c>
      <c r="E10" s="3">
        <v>2014</v>
      </c>
      <c r="F10" s="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  <c r="R10" s="3"/>
      <c r="S10" s="3"/>
    </row>
    <row r="12" spans="3:19" x14ac:dyDescent="0.2">
      <c r="C12" s="3" t="s">
        <v>62</v>
      </c>
      <c r="D12" s="3"/>
      <c r="E12" s="3"/>
      <c r="F12" s="3"/>
      <c r="G12" s="39">
        <v>0</v>
      </c>
      <c r="H12" s="3">
        <v>186.36699999999999</v>
      </c>
      <c r="I12" s="3">
        <v>318.18400000000003</v>
      </c>
      <c r="J12" s="3">
        <v>369.86599999999999</v>
      </c>
      <c r="K12" s="3">
        <v>412.36099999999999</v>
      </c>
      <c r="L12" s="3">
        <v>619.51199999999994</v>
      </c>
      <c r="M12" s="3">
        <v>577.31299999999999</v>
      </c>
      <c r="R12" s="3"/>
      <c r="S12" s="3"/>
    </row>
    <row r="13" spans="3:19" x14ac:dyDescent="0.2">
      <c r="C13" s="3" t="s">
        <v>63</v>
      </c>
      <c r="D13" s="3"/>
      <c r="E13" s="3"/>
      <c r="F13" s="3"/>
      <c r="G13" s="3" t="s">
        <v>64</v>
      </c>
      <c r="H13" s="3" t="s">
        <v>64</v>
      </c>
      <c r="I13" s="3" t="s">
        <v>65</v>
      </c>
      <c r="J13" s="3" t="s">
        <v>66</v>
      </c>
      <c r="K13" s="3" t="s">
        <v>67</v>
      </c>
      <c r="L13" s="3" t="s">
        <v>68</v>
      </c>
      <c r="M13" s="3" t="s">
        <v>69</v>
      </c>
      <c r="R13" s="3"/>
      <c r="S13" s="3"/>
    </row>
    <row r="14" spans="3:19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R14" s="3"/>
      <c r="S14" s="3"/>
    </row>
    <row r="15" spans="3:19" x14ac:dyDescent="0.2">
      <c r="C15" s="3" t="s">
        <v>70</v>
      </c>
      <c r="D15" s="3"/>
      <c r="E15" s="3"/>
      <c r="F15" s="3"/>
      <c r="G15" s="3">
        <v>0</v>
      </c>
      <c r="H15" s="3">
        <v>-163.72900000000001</v>
      </c>
      <c r="I15" s="3">
        <v>-205.947</v>
      </c>
      <c r="J15" s="3">
        <v>-217.85900000000001</v>
      </c>
      <c r="K15" s="3">
        <v>-172.97200000000001</v>
      </c>
      <c r="L15" s="3">
        <v>-216.30699999999999</v>
      </c>
      <c r="M15" s="3">
        <v>-323.88799999999998</v>
      </c>
      <c r="R15" s="3"/>
      <c r="S15" s="3"/>
    </row>
    <row r="16" spans="3:19" x14ac:dyDescent="0.2">
      <c r="C16" s="3" t="s">
        <v>71</v>
      </c>
      <c r="D16" s="3"/>
      <c r="E16" s="3"/>
      <c r="F16" s="3"/>
      <c r="G16" s="3" t="s">
        <v>3</v>
      </c>
      <c r="H16" s="3">
        <v>22.638000000000002</v>
      </c>
      <c r="I16" s="3">
        <v>112.23699999999999</v>
      </c>
      <c r="J16" s="3">
        <v>152.006</v>
      </c>
      <c r="K16" s="3">
        <v>239.38900000000001</v>
      </c>
      <c r="L16" s="3">
        <v>403.20600000000002</v>
      </c>
      <c r="M16" s="3">
        <v>253.42599999999999</v>
      </c>
      <c r="R16" s="3"/>
      <c r="S16" s="3"/>
    </row>
    <row r="17" spans="3:19" x14ac:dyDescent="0.2">
      <c r="C17" s="3" t="s">
        <v>72</v>
      </c>
      <c r="D17" s="3"/>
      <c r="E17" s="3"/>
      <c r="F17" s="3"/>
      <c r="G17" s="3" t="s">
        <v>3</v>
      </c>
      <c r="H17" s="3" t="s">
        <v>73</v>
      </c>
      <c r="I17" s="3" t="s">
        <v>74</v>
      </c>
      <c r="J17" s="3" t="s">
        <v>75</v>
      </c>
      <c r="K17" s="3" t="s">
        <v>76</v>
      </c>
      <c r="L17" s="3" t="s">
        <v>77</v>
      </c>
      <c r="M17" s="3" t="s">
        <v>78</v>
      </c>
      <c r="R17" s="3"/>
      <c r="S17" s="3"/>
    </row>
    <row r="18" spans="3:1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R18" s="3"/>
      <c r="S18" s="3"/>
    </row>
    <row r="19" spans="3:19" x14ac:dyDescent="0.2">
      <c r="C19" t="s">
        <v>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9" x14ac:dyDescent="0.2">
      <c r="C20" s="3" t="s">
        <v>80</v>
      </c>
      <c r="D20" s="3"/>
      <c r="E20" s="3"/>
      <c r="F20" s="3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R20" s="3"/>
      <c r="S20" s="3"/>
    </row>
    <row r="21" spans="3:19" x14ac:dyDescent="0.2">
      <c r="C21" s="3" t="s">
        <v>81</v>
      </c>
      <c r="D21" s="3"/>
      <c r="E21" s="3"/>
      <c r="F21" s="3"/>
      <c r="G21" s="3">
        <v>-3.714</v>
      </c>
      <c r="H21" s="3">
        <v>-28.84</v>
      </c>
      <c r="I21" s="3">
        <v>-39.584000000000003</v>
      </c>
      <c r="J21" s="3">
        <v>-42.613</v>
      </c>
      <c r="K21" s="3">
        <v>-35.534999999999997</v>
      </c>
      <c r="L21" s="3">
        <v>-49.122</v>
      </c>
      <c r="M21" s="3">
        <v>-66.965000000000003</v>
      </c>
      <c r="R21" s="3"/>
      <c r="S21" s="3"/>
    </row>
    <row r="22" spans="3:19" x14ac:dyDescent="0.2">
      <c r="C22" s="3" t="s">
        <v>82</v>
      </c>
      <c r="D22" s="3"/>
      <c r="E22" s="3"/>
      <c r="F22" s="3"/>
      <c r="G22" s="3">
        <v>-1.329</v>
      </c>
      <c r="H22" s="3">
        <v>24.978999999999999</v>
      </c>
      <c r="I22" s="3">
        <v>-50.372</v>
      </c>
      <c r="J22" s="3">
        <v>4.2619999999999996</v>
      </c>
      <c r="K22" s="3">
        <v>-111.035</v>
      </c>
      <c r="L22" s="3">
        <v>-51.798000000000002</v>
      </c>
      <c r="M22" s="3">
        <v>-1.893</v>
      </c>
      <c r="R22" s="3"/>
      <c r="S22" s="3"/>
    </row>
    <row r="23" spans="3:19" x14ac:dyDescent="0.2">
      <c r="C23" s="3" t="s">
        <v>83</v>
      </c>
      <c r="D23" s="3"/>
      <c r="E23" s="3"/>
      <c r="F23" s="3"/>
      <c r="G23" s="3">
        <v>-5.0439999999999996</v>
      </c>
      <c r="H23" s="3">
        <v>-3.8610000000000002</v>
      </c>
      <c r="I23" s="3">
        <v>-89.956000000000003</v>
      </c>
      <c r="J23" s="3">
        <v>-38.350999999999999</v>
      </c>
      <c r="K23" s="3">
        <v>-146.57</v>
      </c>
      <c r="L23" s="3">
        <v>-100.92</v>
      </c>
      <c r="M23" s="3">
        <v>-68.858000000000004</v>
      </c>
      <c r="R23" s="3"/>
      <c r="S23" s="3"/>
    </row>
    <row r="24" spans="3:19" x14ac:dyDescent="0.2">
      <c r="C24" s="3" t="s">
        <v>84</v>
      </c>
      <c r="D24" s="3"/>
      <c r="E24" s="3"/>
      <c r="F24" s="3"/>
      <c r="G24" s="3">
        <v>-5.0439999999999996</v>
      </c>
      <c r="H24" s="3">
        <v>18.777000000000001</v>
      </c>
      <c r="I24" s="3">
        <v>22.280999999999999</v>
      </c>
      <c r="J24" s="3">
        <v>113.65600000000001</v>
      </c>
      <c r="K24" s="3">
        <v>92.819000000000003</v>
      </c>
      <c r="L24" s="3">
        <v>302.286</v>
      </c>
      <c r="M24" s="3">
        <v>184.56800000000001</v>
      </c>
      <c r="R24" s="3"/>
      <c r="S24" s="3"/>
    </row>
    <row r="25" spans="3:1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R25" s="3"/>
      <c r="S25" s="3"/>
    </row>
    <row r="26" spans="3:19" x14ac:dyDescent="0.2">
      <c r="C26" s="3" t="s">
        <v>85</v>
      </c>
      <c r="D26" s="3"/>
      <c r="E26" s="3"/>
      <c r="F26" s="3"/>
      <c r="G26" s="3">
        <v>-2.0219999999999998</v>
      </c>
      <c r="H26" s="3">
        <v>-16.295999999999999</v>
      </c>
      <c r="I26" s="3">
        <v>-18.648</v>
      </c>
      <c r="J26" s="3">
        <v>-16.491</v>
      </c>
      <c r="K26" s="3">
        <v>-14.663</v>
      </c>
      <c r="L26" s="3">
        <v>-2.6930000000000001</v>
      </c>
      <c r="M26" s="3">
        <v>-13.451000000000001</v>
      </c>
      <c r="R26" s="3"/>
      <c r="S26" s="3"/>
    </row>
    <row r="27" spans="3:19" x14ac:dyDescent="0.2">
      <c r="C27" s="3" t="s">
        <v>86</v>
      </c>
      <c r="D27" s="3"/>
      <c r="E27" s="3"/>
      <c r="F27" s="3"/>
      <c r="G27" s="3">
        <v>-7.0659999999999998</v>
      </c>
      <c r="H27" s="3">
        <v>2.4820000000000002</v>
      </c>
      <c r="I27" s="3">
        <v>3.6320000000000001</v>
      </c>
      <c r="J27" s="3">
        <v>97.165000000000006</v>
      </c>
      <c r="K27" s="3">
        <v>78.156000000000006</v>
      </c>
      <c r="L27" s="3">
        <v>299.59199999999998</v>
      </c>
      <c r="M27" s="3">
        <v>171.11600000000001</v>
      </c>
      <c r="R27" s="3"/>
      <c r="S27" s="3"/>
    </row>
    <row r="28" spans="3:19" x14ac:dyDescent="0.2">
      <c r="C28" t="s">
        <v>87</v>
      </c>
      <c r="G28">
        <v>-0.13100000000000001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9" x14ac:dyDescent="0.2">
      <c r="C29" s="3" t="s">
        <v>88</v>
      </c>
      <c r="D29" s="3"/>
      <c r="E29" s="3"/>
      <c r="F29" s="3"/>
      <c r="G29" s="3">
        <v>0.24399999999999999</v>
      </c>
      <c r="H29" s="3">
        <v>19.498999999999999</v>
      </c>
      <c r="I29" s="3">
        <v>-7.7149999999999999</v>
      </c>
      <c r="J29" s="3">
        <v>22.887</v>
      </c>
      <c r="K29" s="3">
        <v>-11.356</v>
      </c>
      <c r="L29" s="3">
        <v>-43.357999999999997</v>
      </c>
      <c r="M29" s="3">
        <v>-31.568999999999999</v>
      </c>
      <c r="R29" s="3"/>
      <c r="S29" s="3"/>
    </row>
    <row r="30" spans="3:19" x14ac:dyDescent="0.2">
      <c r="C30" s="3" t="s">
        <v>89</v>
      </c>
      <c r="D30" s="3"/>
      <c r="E30" s="3"/>
      <c r="F30" s="3"/>
      <c r="G30" s="3">
        <v>-6.9530000000000003</v>
      </c>
      <c r="H30" s="3">
        <v>21.981000000000002</v>
      </c>
      <c r="I30" s="3">
        <v>-4.0830000000000002</v>
      </c>
      <c r="J30" s="3">
        <v>120.05200000000001</v>
      </c>
      <c r="K30" s="3">
        <v>66.8</v>
      </c>
      <c r="L30" s="3">
        <v>256.23399999999998</v>
      </c>
      <c r="M30" s="3">
        <v>139.548</v>
      </c>
      <c r="R30" s="3"/>
      <c r="S30" s="3"/>
    </row>
    <row r="31" spans="3:1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R31" s="3"/>
      <c r="S31" s="3"/>
    </row>
    <row r="32" spans="3:19" x14ac:dyDescent="0.2">
      <c r="C32" s="3" t="s">
        <v>90</v>
      </c>
      <c r="D32" s="3"/>
      <c r="E32" s="3"/>
      <c r="F32" s="3"/>
      <c r="G32" s="3">
        <v>0.81799999999999995</v>
      </c>
      <c r="H32" s="3">
        <v>6.2629999999999999</v>
      </c>
      <c r="I32" s="3">
        <v>-0.224</v>
      </c>
      <c r="J32" s="3">
        <v>-0.74299999999999999</v>
      </c>
      <c r="K32" s="3">
        <v>-1.115</v>
      </c>
      <c r="L32" s="3">
        <v>-1.9970000000000001</v>
      </c>
      <c r="M32" s="3">
        <v>-1.673</v>
      </c>
      <c r="R32" s="3"/>
      <c r="S32" s="3"/>
    </row>
    <row r="33" spans="3:19" x14ac:dyDescent="0.2">
      <c r="C33" s="3" t="s">
        <v>91</v>
      </c>
      <c r="D33" s="3"/>
      <c r="E33" s="3"/>
      <c r="F33" s="3"/>
      <c r="G33" s="3">
        <v>-6.1349999999999998</v>
      </c>
      <c r="H33" s="3">
        <v>28.244</v>
      </c>
      <c r="I33" s="3">
        <v>-4.3070000000000004</v>
      </c>
      <c r="J33" s="3">
        <v>119.309</v>
      </c>
      <c r="K33" s="3">
        <v>65.685000000000002</v>
      </c>
      <c r="L33" s="3">
        <v>254.238</v>
      </c>
      <c r="M33" s="3">
        <v>137.874</v>
      </c>
      <c r="R33" s="3"/>
      <c r="S33" s="3"/>
    </row>
    <row r="34" spans="3:1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R34" s="3"/>
      <c r="S34" s="3"/>
    </row>
    <row r="35" spans="3:19" x14ac:dyDescent="0.2">
      <c r="C35" s="3" t="s">
        <v>92</v>
      </c>
      <c r="D35" s="3"/>
      <c r="E35" s="3"/>
      <c r="F35" s="3"/>
      <c r="G35" s="3">
        <v>0.13100000000000001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R35" s="3"/>
      <c r="S35" s="3"/>
    </row>
    <row r="36" spans="3:19" x14ac:dyDescent="0.2">
      <c r="C36" t="s">
        <v>93</v>
      </c>
      <c r="G36">
        <v>-6.0039999999999996</v>
      </c>
      <c r="H36">
        <v>28.244</v>
      </c>
      <c r="I36">
        <v>-4.3070000000000004</v>
      </c>
      <c r="J36">
        <v>119.309</v>
      </c>
      <c r="K36">
        <v>65.685000000000002</v>
      </c>
      <c r="L36">
        <v>254.238</v>
      </c>
      <c r="M36">
        <v>137.874</v>
      </c>
    </row>
    <row r="37" spans="3:1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R37" s="3"/>
      <c r="S37" s="3"/>
    </row>
    <row r="38" spans="3:19" x14ac:dyDescent="0.2">
      <c r="C38" s="3" t="s">
        <v>94</v>
      </c>
      <c r="D38" s="3"/>
      <c r="E38" s="3"/>
      <c r="F38" s="3"/>
      <c r="G38" s="3">
        <v>-0.87</v>
      </c>
      <c r="H38" s="3">
        <v>0.5</v>
      </c>
      <c r="I38" s="3">
        <v>-5.0999999999999997E-2</v>
      </c>
      <c r="J38" s="3">
        <v>1.4</v>
      </c>
      <c r="K38" s="3">
        <v>0.76</v>
      </c>
      <c r="L38" s="3">
        <v>2.87</v>
      </c>
      <c r="M38" s="3">
        <v>1.52</v>
      </c>
      <c r="R38" s="3"/>
      <c r="S38" s="3"/>
    </row>
    <row r="39" spans="3:19" x14ac:dyDescent="0.2">
      <c r="C39" s="3" t="s">
        <v>95</v>
      </c>
      <c r="D39" s="3"/>
      <c r="E39" s="3"/>
      <c r="F39" s="3"/>
      <c r="G39" s="3">
        <v>-0.87</v>
      </c>
      <c r="H39" s="3">
        <v>0.43</v>
      </c>
      <c r="I39" s="3">
        <v>-5.5E-2</v>
      </c>
      <c r="J39" s="3">
        <v>1.31</v>
      </c>
      <c r="K39" s="3">
        <v>0.71</v>
      </c>
      <c r="L39" s="3">
        <v>2.79</v>
      </c>
      <c r="M39" s="3">
        <v>1.49</v>
      </c>
      <c r="R39" s="3"/>
      <c r="S39" s="3"/>
    </row>
    <row r="40" spans="3:19" x14ac:dyDescent="0.2">
      <c r="C40" s="3" t="s">
        <v>96</v>
      </c>
      <c r="D40" s="3"/>
      <c r="E40" s="3"/>
      <c r="F40" s="3"/>
      <c r="G40" s="3">
        <v>6.9320000000000004</v>
      </c>
      <c r="H40" s="3">
        <v>56.252000000000002</v>
      </c>
      <c r="I40" s="3">
        <v>83.927999999999997</v>
      </c>
      <c r="J40" s="3">
        <v>85.244</v>
      </c>
      <c r="K40" s="3">
        <v>86.369</v>
      </c>
      <c r="L40" s="3">
        <v>88.602000000000004</v>
      </c>
      <c r="M40" s="3">
        <v>90.79</v>
      </c>
      <c r="R40" s="3"/>
      <c r="S40" s="3"/>
    </row>
    <row r="41" spans="3:19" x14ac:dyDescent="0.2">
      <c r="C41" t="s">
        <v>97</v>
      </c>
      <c r="G41">
        <v>6.9320000000000004</v>
      </c>
      <c r="H41">
        <v>66.003</v>
      </c>
      <c r="I41">
        <v>83.927999999999997</v>
      </c>
      <c r="J41">
        <v>91.39</v>
      </c>
      <c r="K41">
        <v>92.213999999999999</v>
      </c>
      <c r="L41">
        <v>90.962999999999994</v>
      </c>
      <c r="M41">
        <v>92.171000000000006</v>
      </c>
    </row>
    <row r="42" spans="3:1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R42" s="3"/>
      <c r="S42" s="3"/>
    </row>
    <row r="43" spans="3:19" x14ac:dyDescent="0.2">
      <c r="C43" s="3" t="s">
        <v>98</v>
      </c>
      <c r="D43" s="3"/>
      <c r="E43" s="3"/>
      <c r="F43" s="3"/>
      <c r="G43" s="3">
        <v>-9.4969999999999999</v>
      </c>
      <c r="H43" s="3">
        <v>40.645000000000003</v>
      </c>
      <c r="I43" s="3">
        <v>124.938</v>
      </c>
      <c r="J43" s="3">
        <v>180.273</v>
      </c>
      <c r="K43" s="3">
        <v>248.77699999999999</v>
      </c>
      <c r="L43" s="3">
        <v>402.714</v>
      </c>
      <c r="M43" s="3">
        <v>254.32599999999999</v>
      </c>
      <c r="R43" s="3"/>
      <c r="S43" s="3"/>
    </row>
    <row r="44" spans="3:19" x14ac:dyDescent="0.2">
      <c r="C44" s="3" t="s">
        <v>99</v>
      </c>
      <c r="D44" s="3"/>
      <c r="E44" s="3"/>
      <c r="F44" s="3"/>
      <c r="G44" s="3">
        <v>-11.141</v>
      </c>
      <c r="H44" s="3">
        <v>-7.3070000000000004</v>
      </c>
      <c r="I44" s="3">
        <v>63.107999999999997</v>
      </c>
      <c r="J44" s="3">
        <v>125.345</v>
      </c>
      <c r="K44" s="3">
        <v>202.48</v>
      </c>
      <c r="L44" s="3">
        <v>342.798</v>
      </c>
      <c r="M44" s="3">
        <v>172.756</v>
      </c>
      <c r="R44" s="3"/>
      <c r="S44" s="3"/>
    </row>
    <row r="45" spans="3:1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R45" s="3"/>
      <c r="S45" s="3"/>
    </row>
    <row r="46" spans="3:19" x14ac:dyDescent="0.2">
      <c r="C46" s="3" t="s">
        <v>100</v>
      </c>
      <c r="D46" s="3"/>
      <c r="E46" s="3"/>
      <c r="F46" s="3"/>
      <c r="G46" s="3" t="s">
        <v>3</v>
      </c>
      <c r="H46" s="3">
        <v>186.36699999999999</v>
      </c>
      <c r="I46" s="3">
        <v>318.18400000000003</v>
      </c>
      <c r="J46" s="3">
        <v>369.86599999999999</v>
      </c>
      <c r="K46" s="3">
        <v>412.36099999999999</v>
      </c>
      <c r="L46" s="3">
        <v>619.51199999999994</v>
      </c>
      <c r="M46" s="3">
        <v>577.31299999999999</v>
      </c>
      <c r="R46" s="3"/>
      <c r="S46" s="3"/>
    </row>
    <row r="47" spans="3:19" x14ac:dyDescent="0.2">
      <c r="C47" s="3" t="s">
        <v>101</v>
      </c>
      <c r="D47" s="3"/>
      <c r="E47" s="3"/>
      <c r="F47" s="3"/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  <c r="R47" s="3"/>
      <c r="S47" s="3"/>
    </row>
    <row r="48" spans="3:19" x14ac:dyDescent="0.2">
      <c r="C48" s="3" t="s">
        <v>102</v>
      </c>
      <c r="D48" s="3"/>
      <c r="E48" s="3"/>
      <c r="F48" s="3"/>
      <c r="G48" s="3">
        <v>-11.141</v>
      </c>
      <c r="H48" s="3">
        <v>-7.3070000000000004</v>
      </c>
      <c r="I48" s="3">
        <v>63.107999999999997</v>
      </c>
      <c r="J48" s="3">
        <v>125.345</v>
      </c>
      <c r="K48" s="3">
        <v>202.48</v>
      </c>
      <c r="L48" s="3">
        <v>342.798</v>
      </c>
      <c r="M48" s="3">
        <v>172.756</v>
      </c>
      <c r="R48" s="3"/>
      <c r="S48" s="3"/>
    </row>
    <row r="49" spans="3:1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R49" s="3"/>
      <c r="S49" s="3"/>
    </row>
    <row r="50" spans="3:1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R50" s="3"/>
      <c r="S50" s="3"/>
    </row>
    <row r="51" spans="3:1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R51" s="3"/>
      <c r="S51" s="3"/>
    </row>
    <row r="53" spans="3:1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R53" s="3"/>
      <c r="S53" s="3"/>
    </row>
    <row r="55" spans="3:1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R55" s="3"/>
      <c r="S55" s="3"/>
    </row>
    <row r="56" spans="3:1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R56" s="3"/>
      <c r="S56" s="3"/>
    </row>
  </sheetData>
  <mergeCells count="4">
    <mergeCell ref="C2:H2"/>
    <mergeCell ref="C6:G6"/>
    <mergeCell ref="R2:S2"/>
    <mergeCell ref="R6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6E97-FE77-4E2D-9EE2-72F04B0001F2}">
  <dimension ref="C2:O56"/>
  <sheetViews>
    <sheetView workbookViewId="0">
      <selection activeCell="G30" sqref="G30"/>
    </sheetView>
  </sheetViews>
  <sheetFormatPr defaultRowHeight="12.75" x14ac:dyDescent="0.2"/>
  <cols>
    <col min="1" max="2" width="2" customWidth="1"/>
    <col min="3" max="3" width="25" customWidth="1"/>
    <col min="4" max="6" width="10.85546875" customWidth="1"/>
    <col min="16" max="17" width="2" customWidth="1"/>
  </cols>
  <sheetData>
    <row r="2" spans="3:15" ht="26.25" x14ac:dyDescent="0.4">
      <c r="C2" s="4" t="s">
        <v>0</v>
      </c>
      <c r="D2" s="4"/>
      <c r="E2" s="4"/>
      <c r="F2" s="4"/>
      <c r="G2" s="5"/>
      <c r="H2" s="5"/>
    </row>
    <row r="3" spans="3:15" x14ac:dyDescent="0.2">
      <c r="C3" s="1" t="s">
        <v>1</v>
      </c>
      <c r="D3" s="1"/>
      <c r="E3" s="1"/>
      <c r="F3" s="1"/>
    </row>
    <row r="6" spans="3:15" ht="15" x14ac:dyDescent="0.25">
      <c r="C6" s="6" t="s">
        <v>103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</row>
    <row r="8" spans="3:15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">
        <v>2013</v>
      </c>
      <c r="E10" s="3">
        <v>2014</v>
      </c>
      <c r="F10" s="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91</v>
      </c>
      <c r="D12" s="3"/>
      <c r="E12" s="3"/>
      <c r="F12" s="3"/>
      <c r="G12" s="3">
        <v>-6.1349999999999998</v>
      </c>
      <c r="H12" s="3">
        <v>28.244</v>
      </c>
      <c r="I12" s="3">
        <v>-4.3070000000000004</v>
      </c>
      <c r="J12" s="3">
        <v>119.309</v>
      </c>
      <c r="K12" s="3">
        <v>65.685000000000002</v>
      </c>
      <c r="L12" s="3">
        <v>254.238</v>
      </c>
      <c r="M12" s="3">
        <v>137.874</v>
      </c>
    </row>
    <row r="13" spans="3:15" x14ac:dyDescent="0.2">
      <c r="C13" s="3" t="s">
        <v>104</v>
      </c>
      <c r="D13" s="3"/>
      <c r="E13" s="3"/>
      <c r="F13" s="3"/>
      <c r="G13" s="3">
        <v>1.6439999999999999</v>
      </c>
      <c r="H13" s="3">
        <v>47.951999999999998</v>
      </c>
      <c r="I13" s="3">
        <v>61.829000000000001</v>
      </c>
      <c r="J13" s="3">
        <v>59.953000000000003</v>
      </c>
      <c r="K13" s="3">
        <v>51.215000000000003</v>
      </c>
      <c r="L13" s="3">
        <v>61.161999999999999</v>
      </c>
      <c r="M13" s="3">
        <v>82.808000000000007</v>
      </c>
    </row>
    <row r="14" spans="3:15" x14ac:dyDescent="0.2">
      <c r="C14" s="3" t="s">
        <v>105</v>
      </c>
      <c r="D14" s="3"/>
      <c r="E14" s="3"/>
      <c r="F14" s="3"/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5" x14ac:dyDescent="0.2">
      <c r="C15" s="3" t="s">
        <v>106</v>
      </c>
      <c r="D15" s="3"/>
      <c r="E15" s="3"/>
      <c r="F15" s="3"/>
      <c r="G15" s="3" t="s">
        <v>3</v>
      </c>
      <c r="H15" s="3">
        <v>1.105</v>
      </c>
      <c r="I15" s="3">
        <v>4.4020000000000001</v>
      </c>
      <c r="J15" s="3">
        <v>7.5209999999999999</v>
      </c>
      <c r="K15" s="3">
        <v>11.532999999999999</v>
      </c>
      <c r="L15" s="3">
        <v>9.9239999999999995</v>
      </c>
      <c r="M15" s="3">
        <v>10.738</v>
      </c>
    </row>
    <row r="16" spans="3:15" x14ac:dyDescent="0.2">
      <c r="C16" s="3" t="s">
        <v>107</v>
      </c>
      <c r="D16" s="3"/>
      <c r="E16" s="3"/>
      <c r="F16" s="3"/>
      <c r="G16" s="3">
        <v>0.03</v>
      </c>
      <c r="H16" s="3">
        <v>-4.13</v>
      </c>
      <c r="I16" s="3">
        <v>-6.3010000000000002</v>
      </c>
      <c r="J16" s="3">
        <v>-0.98199999999999998</v>
      </c>
      <c r="K16" s="3">
        <v>-16.88</v>
      </c>
      <c r="L16" s="3">
        <v>-15.401999999999999</v>
      </c>
      <c r="M16" s="3">
        <v>-2.532</v>
      </c>
    </row>
    <row r="17" spans="3:13" x14ac:dyDescent="0.2">
      <c r="C17" s="3" t="s">
        <v>108</v>
      </c>
      <c r="D17" s="3"/>
      <c r="E17" s="3"/>
      <c r="F17" s="3"/>
      <c r="G17" s="3">
        <v>-0.25</v>
      </c>
      <c r="H17" s="3">
        <v>-1.4770000000000001</v>
      </c>
      <c r="I17" s="3">
        <v>-7.1319999999999997</v>
      </c>
      <c r="J17" s="3">
        <v>-7.7210000000000001</v>
      </c>
      <c r="K17" s="3">
        <v>-8.093</v>
      </c>
      <c r="L17" s="3">
        <v>-2.94</v>
      </c>
      <c r="M17" s="3">
        <v>-2.3140000000000001</v>
      </c>
    </row>
    <row r="18" spans="3:13" x14ac:dyDescent="0.2">
      <c r="C18" s="3" t="s">
        <v>109</v>
      </c>
      <c r="D18" s="3"/>
      <c r="E18" s="3"/>
      <c r="F18" s="3"/>
      <c r="G18" s="3">
        <v>0.71299999999999997</v>
      </c>
      <c r="H18" s="3">
        <v>1.506</v>
      </c>
      <c r="I18" s="3">
        <v>-5.98</v>
      </c>
      <c r="J18" s="3">
        <v>-5.9640000000000004</v>
      </c>
      <c r="K18" s="3">
        <v>17.786999999999999</v>
      </c>
      <c r="L18" s="3">
        <v>-10.492000000000001</v>
      </c>
      <c r="M18" s="3">
        <v>-18.733000000000001</v>
      </c>
    </row>
    <row r="19" spans="3:13" x14ac:dyDescent="0.2">
      <c r="C19" t="s">
        <v>110</v>
      </c>
      <c r="G19">
        <v>-13.566000000000001</v>
      </c>
      <c r="H19">
        <v>-29.535</v>
      </c>
      <c r="I19">
        <v>70.701999999999998</v>
      </c>
      <c r="J19">
        <v>-6.13</v>
      </c>
      <c r="K19">
        <v>85.948999999999998</v>
      </c>
      <c r="L19">
        <v>164.54400000000001</v>
      </c>
      <c r="M19">
        <v>-13.702999999999999</v>
      </c>
    </row>
    <row r="20" spans="3:13" x14ac:dyDescent="0.2">
      <c r="C20" s="3" t="s">
        <v>111</v>
      </c>
      <c r="D20" s="3"/>
      <c r="E20" s="3"/>
      <c r="F20" s="3"/>
      <c r="G20" s="3">
        <v>-17.564</v>
      </c>
      <c r="H20" s="3">
        <v>43.664999999999999</v>
      </c>
      <c r="I20" s="3">
        <v>113.214</v>
      </c>
      <c r="J20" s="3">
        <v>165.98599999999999</v>
      </c>
      <c r="K20" s="3">
        <v>207.197</v>
      </c>
      <c r="L20" s="3">
        <v>461.03399999999999</v>
      </c>
      <c r="M20" s="3">
        <v>194.137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112</v>
      </c>
      <c r="D22" s="3"/>
      <c r="E22" s="3"/>
      <c r="F22" s="3"/>
      <c r="G22" s="3">
        <v>-0.40699999999999997</v>
      </c>
      <c r="H22" s="3">
        <v>-80.537000000000006</v>
      </c>
      <c r="I22" s="3">
        <v>-138.09800000000001</v>
      </c>
      <c r="J22" s="3">
        <v>-137.99600000000001</v>
      </c>
      <c r="K22" s="3">
        <v>-149.899</v>
      </c>
      <c r="L22" s="3">
        <v>-229.93100000000001</v>
      </c>
      <c r="M22" s="3">
        <v>-400.524</v>
      </c>
    </row>
    <row r="23" spans="3:13" x14ac:dyDescent="0.2">
      <c r="C23" s="3" t="s">
        <v>113</v>
      </c>
      <c r="D23" s="3"/>
      <c r="E23" s="3"/>
      <c r="F23" s="3"/>
      <c r="G23" s="3">
        <v>0.26400000000000001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114</v>
      </c>
      <c r="D24" s="3"/>
      <c r="E24" s="3"/>
      <c r="F24" s="3"/>
      <c r="G24" s="3">
        <v>0</v>
      </c>
      <c r="H24" s="3">
        <v>1.046</v>
      </c>
      <c r="I24" s="3">
        <v>0.27</v>
      </c>
      <c r="J24" s="3">
        <v>-0.60599999999999998</v>
      </c>
      <c r="K24" s="3">
        <v>1.591</v>
      </c>
      <c r="L24" s="3">
        <v>2.915</v>
      </c>
      <c r="M24" s="3">
        <v>-175.99600000000001</v>
      </c>
    </row>
    <row r="25" spans="3:13" x14ac:dyDescent="0.2">
      <c r="C25" s="3" t="s">
        <v>115</v>
      </c>
      <c r="D25" s="3"/>
      <c r="E25" s="3"/>
      <c r="F25" s="3"/>
      <c r="G25" s="3">
        <v>-0.14299999999999999</v>
      </c>
      <c r="H25" s="3">
        <v>-79.491</v>
      </c>
      <c r="I25" s="3">
        <v>-137.827</v>
      </c>
      <c r="J25" s="3">
        <v>-138.602</v>
      </c>
      <c r="K25" s="3">
        <v>-148.30799999999999</v>
      </c>
      <c r="L25" s="3">
        <v>-227.01599999999999</v>
      </c>
      <c r="M25" s="3">
        <v>-576.52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116</v>
      </c>
      <c r="D27" s="3"/>
      <c r="E27" s="3"/>
      <c r="F27" s="3"/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117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118</v>
      </c>
      <c r="D29" s="3"/>
      <c r="E29" s="3"/>
      <c r="F29" s="3"/>
      <c r="G29" s="3" t="s">
        <v>3</v>
      </c>
      <c r="H29" s="3">
        <v>71.959999999999994</v>
      </c>
      <c r="I29" s="3">
        <v>193.12799999999999</v>
      </c>
      <c r="J29" s="3">
        <v>49.17</v>
      </c>
      <c r="K29" s="3">
        <v>87.793000000000006</v>
      </c>
      <c r="L29" s="3">
        <v>6.9180000000000001</v>
      </c>
      <c r="M29" s="3">
        <v>543.60400000000004</v>
      </c>
    </row>
    <row r="30" spans="3:13" x14ac:dyDescent="0.2">
      <c r="C30" s="3" t="s">
        <v>119</v>
      </c>
      <c r="D30" s="3"/>
      <c r="E30" s="3"/>
      <c r="F30" s="3"/>
      <c r="G30" s="39">
        <f>H30</f>
        <v>-20.666</v>
      </c>
      <c r="H30" s="3">
        <v>-20.666</v>
      </c>
      <c r="I30" s="3">
        <v>-173.85599999999999</v>
      </c>
      <c r="J30" s="3">
        <v>-58.935000000000002</v>
      </c>
      <c r="K30" s="3">
        <v>-78.587000000000003</v>
      </c>
      <c r="L30" s="3">
        <v>-149.31899999999999</v>
      </c>
      <c r="M30" s="3">
        <v>-85.402000000000001</v>
      </c>
    </row>
    <row r="31" spans="3:13" x14ac:dyDescent="0.2">
      <c r="C31" s="3" t="s">
        <v>120</v>
      </c>
      <c r="D31" s="3"/>
      <c r="E31" s="3"/>
      <c r="F31" s="3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121</v>
      </c>
      <c r="D32" s="3"/>
      <c r="E32" s="3"/>
      <c r="F32" s="3"/>
      <c r="G32" s="3">
        <v>54.726999999999997</v>
      </c>
      <c r="H32" s="3">
        <v>23.887</v>
      </c>
      <c r="I32" s="3">
        <v>-29.28</v>
      </c>
      <c r="J32" s="3">
        <v>-13.635</v>
      </c>
      <c r="K32" s="3">
        <v>-8.84</v>
      </c>
      <c r="L32" s="3">
        <v>-3.5630000000000002</v>
      </c>
      <c r="M32" s="3">
        <v>-15.055999999999999</v>
      </c>
    </row>
    <row r="33" spans="3:13" x14ac:dyDescent="0.2">
      <c r="C33" s="3" t="s">
        <v>122</v>
      </c>
      <c r="D33" s="3"/>
      <c r="E33" s="3"/>
      <c r="F33" s="3"/>
      <c r="G33" s="3">
        <v>54.726999999999997</v>
      </c>
      <c r="H33" s="3">
        <v>75.180999999999997</v>
      </c>
      <c r="I33" s="3">
        <v>-10.007999999999999</v>
      </c>
      <c r="J33" s="3">
        <v>-23.4</v>
      </c>
      <c r="K33" s="3">
        <v>0.36599999999999999</v>
      </c>
      <c r="L33" s="3">
        <v>-145.965</v>
      </c>
      <c r="M33" s="3">
        <v>443.14600000000002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123</v>
      </c>
      <c r="D35" s="3"/>
      <c r="E35" s="3"/>
      <c r="F35" s="3"/>
      <c r="G35" s="3" t="s">
        <v>3</v>
      </c>
      <c r="H35" s="3" t="s">
        <v>3</v>
      </c>
      <c r="I35" s="3">
        <v>64.301000000000002</v>
      </c>
      <c r="J35" s="3">
        <v>25.853999999999999</v>
      </c>
      <c r="K35" s="3">
        <v>27.898</v>
      </c>
      <c r="L35" s="3">
        <v>79.536000000000001</v>
      </c>
      <c r="M35" s="3">
        <v>164.55199999999999</v>
      </c>
    </row>
    <row r="36" spans="3:13" x14ac:dyDescent="0.2">
      <c r="C36" t="s">
        <v>124</v>
      </c>
      <c r="G36">
        <v>-0.123</v>
      </c>
      <c r="H36">
        <v>1.915</v>
      </c>
      <c r="I36">
        <v>-9.3390000000000004</v>
      </c>
      <c r="J36">
        <v>-0.68</v>
      </c>
      <c r="K36">
        <v>-7.0570000000000004</v>
      </c>
      <c r="L36">
        <v>-2.544</v>
      </c>
      <c r="M36">
        <v>3.6480000000000001</v>
      </c>
    </row>
    <row r="37" spans="3:13" x14ac:dyDescent="0.2">
      <c r="C37" s="3" t="s">
        <v>125</v>
      </c>
      <c r="D37" s="3"/>
      <c r="E37" s="3"/>
      <c r="F37" s="3"/>
      <c r="G37" s="3" t="s">
        <v>3</v>
      </c>
      <c r="H37" s="3" t="s">
        <v>3</v>
      </c>
      <c r="I37" s="3">
        <v>-29.108000000000001</v>
      </c>
      <c r="J37" s="3">
        <v>2.7240000000000002</v>
      </c>
      <c r="K37" s="3">
        <v>58.695</v>
      </c>
      <c r="L37" s="3">
        <v>87.56</v>
      </c>
      <c r="M37" s="3">
        <v>72.400000000000006</v>
      </c>
    </row>
    <row r="38" spans="3:13" x14ac:dyDescent="0.2">
      <c r="C38" s="3" t="s">
        <v>126</v>
      </c>
      <c r="D38" s="3"/>
      <c r="E38" s="3"/>
      <c r="F38" s="3"/>
      <c r="G38" s="3" t="s">
        <v>3</v>
      </c>
      <c r="H38" s="3">
        <v>64.301000000000002</v>
      </c>
      <c r="I38" s="3">
        <v>25.853999999999999</v>
      </c>
      <c r="J38" s="3">
        <v>27.898</v>
      </c>
      <c r="K38" s="3">
        <v>79.536000000000001</v>
      </c>
      <c r="L38" s="3">
        <v>164.55199999999999</v>
      </c>
      <c r="M38" s="3">
        <v>240.6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127</v>
      </c>
      <c r="D40" s="3"/>
      <c r="E40" s="3"/>
      <c r="F40" s="3"/>
      <c r="G40" s="3">
        <v>-17.971</v>
      </c>
      <c r="H40" s="3">
        <v>-36.872</v>
      </c>
      <c r="I40" s="3">
        <v>-24.884</v>
      </c>
      <c r="J40" s="3">
        <v>27.99</v>
      </c>
      <c r="K40" s="3">
        <v>57.298000000000002</v>
      </c>
      <c r="L40" s="3">
        <v>231.10300000000001</v>
      </c>
      <c r="M40" s="3">
        <v>-206.387</v>
      </c>
    </row>
    <row r="41" spans="3:13" x14ac:dyDescent="0.2">
      <c r="C41" t="s">
        <v>128</v>
      </c>
      <c r="G41">
        <v>0.95099999999999996</v>
      </c>
      <c r="H41">
        <v>5.96</v>
      </c>
      <c r="I41">
        <v>15.727</v>
      </c>
      <c r="J41">
        <v>13.343</v>
      </c>
      <c r="K41">
        <v>12.334</v>
      </c>
      <c r="L41">
        <v>5.266</v>
      </c>
      <c r="M41">
        <v>20.827999999999999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AE09-37C8-4C24-A66A-653A6049839D}">
  <dimension ref="C2:O56"/>
  <sheetViews>
    <sheetView workbookViewId="0">
      <selection activeCell="E39" sqref="E39"/>
    </sheetView>
  </sheetViews>
  <sheetFormatPr defaultRowHeight="12.75" x14ac:dyDescent="0.2"/>
  <cols>
    <col min="1" max="2" width="2" customWidth="1"/>
    <col min="3" max="3" width="25" customWidth="1"/>
    <col min="4" max="6" width="10.85546875" customWidth="1"/>
    <col min="16" max="17" width="2" customWidth="1"/>
  </cols>
  <sheetData>
    <row r="2" spans="3:15" ht="26.25" x14ac:dyDescent="0.4">
      <c r="C2" s="4" t="s">
        <v>0</v>
      </c>
      <c r="D2" s="4"/>
      <c r="E2" s="4"/>
      <c r="F2" s="4"/>
      <c r="G2" s="5"/>
      <c r="H2" s="5"/>
    </row>
    <row r="3" spans="3:15" x14ac:dyDescent="0.2">
      <c r="C3" s="1" t="s">
        <v>1</v>
      </c>
      <c r="D3" s="1"/>
      <c r="E3" s="1"/>
      <c r="F3" s="1"/>
    </row>
    <row r="6" spans="3:15" ht="15" x14ac:dyDescent="0.25">
      <c r="C6" s="6" t="s">
        <v>129</v>
      </c>
      <c r="D6" s="6"/>
      <c r="E6" s="6"/>
      <c r="F6" s="6"/>
      <c r="G6" s="7"/>
      <c r="H6" s="2"/>
      <c r="I6" s="2"/>
      <c r="J6" s="2"/>
      <c r="K6" s="2"/>
      <c r="L6" s="2"/>
      <c r="M6" s="2"/>
      <c r="N6" s="2"/>
      <c r="O6" s="2"/>
    </row>
    <row r="8" spans="3:15" x14ac:dyDescent="0.2">
      <c r="C8" s="3" t="s">
        <v>3</v>
      </c>
      <c r="D8" s="3"/>
      <c r="E8" s="3"/>
      <c r="F8" s="3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">
        <v>2013</v>
      </c>
      <c r="E10" s="3">
        <v>2014</v>
      </c>
      <c r="F10" s="3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130</v>
      </c>
      <c r="D12" s="3"/>
      <c r="E12" s="3"/>
      <c r="F12" s="3"/>
      <c r="G12" s="3" t="s">
        <v>3</v>
      </c>
      <c r="H12" s="3">
        <v>7.58</v>
      </c>
      <c r="I12" s="3">
        <v>9.81</v>
      </c>
      <c r="J12" s="3">
        <v>23.61</v>
      </c>
      <c r="K12" s="3">
        <v>20.420000000000002</v>
      </c>
      <c r="L12" s="3">
        <v>19.3</v>
      </c>
      <c r="M12" s="3">
        <v>18.64</v>
      </c>
    </row>
    <row r="13" spans="3:15" x14ac:dyDescent="0.2">
      <c r="C13" s="3" t="s">
        <v>131</v>
      </c>
      <c r="D13" s="3"/>
      <c r="E13" s="3"/>
      <c r="F13" s="3"/>
      <c r="G13" s="3" t="s">
        <v>3</v>
      </c>
      <c r="H13" s="3">
        <v>565.45299999999997</v>
      </c>
      <c r="I13" s="3">
        <v>831.28599999999994</v>
      </c>
      <c r="J13" s="3" t="s">
        <v>132</v>
      </c>
      <c r="K13" s="3" t="s">
        <v>133</v>
      </c>
      <c r="L13" s="3" t="s">
        <v>134</v>
      </c>
      <c r="M13" s="3" t="s">
        <v>135</v>
      </c>
    </row>
    <row r="14" spans="3:15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5" x14ac:dyDescent="0.2">
      <c r="C15" s="3" t="s">
        <v>136</v>
      </c>
      <c r="D15" s="3"/>
      <c r="E15" s="3"/>
      <c r="F15" s="3"/>
      <c r="G15" s="3" t="s">
        <v>3</v>
      </c>
      <c r="H15" s="3">
        <v>754.79600000000005</v>
      </c>
      <c r="I15" s="3">
        <v>988.27499999999998</v>
      </c>
      <c r="J15" s="3" t="s">
        <v>137</v>
      </c>
      <c r="K15" s="3" t="s">
        <v>138</v>
      </c>
      <c r="L15" s="3" t="s">
        <v>139</v>
      </c>
      <c r="M15" s="3" t="s">
        <v>140</v>
      </c>
    </row>
    <row r="16" spans="3:15" x14ac:dyDescent="0.2">
      <c r="C16" s="3" t="s">
        <v>141</v>
      </c>
      <c r="D16" s="3"/>
      <c r="E16" s="3"/>
      <c r="F16" s="3"/>
      <c r="G16" s="3" t="s">
        <v>142</v>
      </c>
      <c r="H16" s="3">
        <v>754.79600000000005</v>
      </c>
      <c r="I16" s="3">
        <v>988.27499999999998</v>
      </c>
      <c r="J16" s="3" t="s">
        <v>137</v>
      </c>
      <c r="K16" s="3" t="s">
        <v>138</v>
      </c>
      <c r="L16" s="3" t="s">
        <v>139</v>
      </c>
      <c r="M16" s="3" t="s">
        <v>143</v>
      </c>
    </row>
    <row r="17" spans="3:13" x14ac:dyDescent="0.2">
      <c r="C17" s="3" t="s">
        <v>144</v>
      </c>
      <c r="D17" s="3"/>
      <c r="E17" s="3"/>
      <c r="F17" s="3"/>
      <c r="G17" s="3" t="s">
        <v>142</v>
      </c>
      <c r="H17" s="3" t="s">
        <v>142</v>
      </c>
      <c r="I17" s="3" t="s">
        <v>145</v>
      </c>
      <c r="J17" s="3" t="s">
        <v>146</v>
      </c>
      <c r="K17" s="3" t="s">
        <v>147</v>
      </c>
      <c r="L17" s="3" t="s">
        <v>148</v>
      </c>
      <c r="M17" s="3" t="s">
        <v>149</v>
      </c>
    </row>
    <row r="18" spans="3:13" x14ac:dyDescent="0.2">
      <c r="C18" s="3" t="s">
        <v>150</v>
      </c>
      <c r="D18" s="3"/>
      <c r="E18" s="3"/>
      <c r="F18" s="3"/>
      <c r="G18" s="3" t="s">
        <v>142</v>
      </c>
      <c r="H18" s="3" t="s">
        <v>151</v>
      </c>
      <c r="I18" s="3" t="s">
        <v>152</v>
      </c>
      <c r="J18" s="3" t="s">
        <v>153</v>
      </c>
      <c r="K18" s="3" t="s">
        <v>154</v>
      </c>
      <c r="L18" s="3" t="s">
        <v>155</v>
      </c>
      <c r="M18" s="3" t="s">
        <v>156</v>
      </c>
    </row>
    <row r="19" spans="3:13" x14ac:dyDescent="0.2">
      <c r="C19" t="s">
        <v>157</v>
      </c>
      <c r="G19" t="s">
        <v>142</v>
      </c>
      <c r="H19" t="s">
        <v>158</v>
      </c>
      <c r="I19" t="s">
        <v>159</v>
      </c>
      <c r="J19" t="s">
        <v>160</v>
      </c>
      <c r="K19" t="s">
        <v>161</v>
      </c>
      <c r="L19" t="s">
        <v>162</v>
      </c>
      <c r="M19" t="s">
        <v>163</v>
      </c>
    </row>
    <row r="20" spans="3:13" x14ac:dyDescent="0.2">
      <c r="C20" s="3" t="s">
        <v>164</v>
      </c>
      <c r="D20" s="3"/>
      <c r="E20" s="3"/>
      <c r="F20" s="3"/>
      <c r="G20" s="3" t="s">
        <v>64</v>
      </c>
      <c r="H20" s="3" t="s">
        <v>165</v>
      </c>
      <c r="I20" s="3" t="s">
        <v>166</v>
      </c>
      <c r="J20" s="3" t="s">
        <v>167</v>
      </c>
      <c r="K20" s="3" t="s">
        <v>168</v>
      </c>
      <c r="L20" s="3" t="s">
        <v>169</v>
      </c>
      <c r="M20" s="3" t="s">
        <v>170</v>
      </c>
    </row>
    <row r="21" spans="3:13" x14ac:dyDescent="0.2">
      <c r="C21" s="3" t="s">
        <v>171</v>
      </c>
      <c r="D21" s="3"/>
      <c r="E21" s="3"/>
      <c r="F21" s="3"/>
      <c r="G21" s="3" t="s">
        <v>64</v>
      </c>
      <c r="H21" s="3" t="s">
        <v>172</v>
      </c>
      <c r="I21" s="3" t="s">
        <v>173</v>
      </c>
      <c r="J21" s="3" t="s">
        <v>174</v>
      </c>
      <c r="K21" s="3" t="s">
        <v>155</v>
      </c>
      <c r="L21" s="3" t="s">
        <v>175</v>
      </c>
      <c r="M21" s="3" t="s">
        <v>176</v>
      </c>
    </row>
    <row r="22" spans="3:13" x14ac:dyDescent="0.2">
      <c r="C22" s="3" t="s">
        <v>177</v>
      </c>
      <c r="D22" s="3"/>
      <c r="E22" s="3"/>
      <c r="F22" s="3"/>
      <c r="G22" s="3" t="s">
        <v>142</v>
      </c>
      <c r="H22" s="3" t="s">
        <v>178</v>
      </c>
      <c r="I22" s="3" t="s">
        <v>179</v>
      </c>
      <c r="J22" s="3" t="s">
        <v>180</v>
      </c>
      <c r="K22" s="3" t="s">
        <v>181</v>
      </c>
      <c r="L22" s="3" t="s">
        <v>182</v>
      </c>
      <c r="M22" s="3" t="s">
        <v>183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184</v>
      </c>
      <c r="D24" s="3"/>
      <c r="E24" s="3"/>
      <c r="F24" s="3"/>
      <c r="G24" s="3" t="s">
        <v>142</v>
      </c>
      <c r="H24" s="3" t="s">
        <v>185</v>
      </c>
      <c r="I24" s="3" t="s">
        <v>186</v>
      </c>
      <c r="J24" s="3" t="s">
        <v>187</v>
      </c>
      <c r="K24" s="3" t="s">
        <v>188</v>
      </c>
      <c r="L24" s="3" t="s">
        <v>189</v>
      </c>
      <c r="M24" s="3" t="s">
        <v>190</v>
      </c>
    </row>
    <row r="25" spans="3:13" x14ac:dyDescent="0.2">
      <c r="C25" s="3" t="s">
        <v>191</v>
      </c>
      <c r="D25" s="3"/>
      <c r="E25" s="3"/>
      <c r="F25" s="3"/>
      <c r="G25" s="3" t="s">
        <v>142</v>
      </c>
      <c r="H25" s="3" t="s">
        <v>192</v>
      </c>
      <c r="I25" s="3" t="s">
        <v>193</v>
      </c>
      <c r="J25" s="3" t="s">
        <v>194</v>
      </c>
      <c r="K25" s="3" t="s">
        <v>195</v>
      </c>
      <c r="L25" s="3" t="s">
        <v>196</v>
      </c>
      <c r="M25" s="3" t="s">
        <v>197</v>
      </c>
    </row>
    <row r="26" spans="3:13" x14ac:dyDescent="0.2">
      <c r="C26" s="3" t="s">
        <v>198</v>
      </c>
      <c r="D26" s="3"/>
      <c r="E26" s="3"/>
      <c r="F26" s="3"/>
      <c r="G26" s="3" t="s">
        <v>142</v>
      </c>
      <c r="H26" s="3" t="s">
        <v>199</v>
      </c>
      <c r="I26" s="3" t="s">
        <v>200</v>
      </c>
      <c r="J26" s="3" t="s">
        <v>201</v>
      </c>
      <c r="K26" s="3" t="s">
        <v>202</v>
      </c>
      <c r="L26" s="3" t="s">
        <v>203</v>
      </c>
      <c r="M26" s="3" t="s">
        <v>204</v>
      </c>
    </row>
    <row r="27" spans="3:13" x14ac:dyDescent="0.2">
      <c r="C27" s="3" t="s">
        <v>205</v>
      </c>
      <c r="D27" s="3"/>
      <c r="E27" s="3"/>
      <c r="F27" s="3"/>
      <c r="G27" s="3" t="s">
        <v>142</v>
      </c>
      <c r="H27" s="3" t="s">
        <v>180</v>
      </c>
      <c r="I27" s="3" t="s">
        <v>206</v>
      </c>
      <c r="J27" s="3" t="s">
        <v>207</v>
      </c>
      <c r="K27" s="3" t="s">
        <v>208</v>
      </c>
      <c r="L27" s="3" t="s">
        <v>173</v>
      </c>
      <c r="M27" s="3" t="s">
        <v>209</v>
      </c>
    </row>
    <row r="29" spans="3:13" x14ac:dyDescent="0.2">
      <c r="C29" s="3" t="s">
        <v>210</v>
      </c>
      <c r="D29" s="3"/>
      <c r="E29" s="3"/>
      <c r="F29" s="3"/>
      <c r="G29" s="3">
        <v>0.5</v>
      </c>
      <c r="H29" s="3">
        <v>4.5</v>
      </c>
      <c r="I29" s="3">
        <v>4.5</v>
      </c>
      <c r="J29" s="3">
        <v>6.1</v>
      </c>
      <c r="K29" s="3">
        <v>7.7</v>
      </c>
      <c r="L29" s="3">
        <v>9.8000000000000007</v>
      </c>
      <c r="M29" s="3">
        <v>7.6</v>
      </c>
    </row>
    <row r="30" spans="3:13" x14ac:dyDescent="0.2">
      <c r="C30" s="3" t="s">
        <v>211</v>
      </c>
      <c r="D30" s="3"/>
      <c r="E30" s="3"/>
      <c r="F30" s="3"/>
      <c r="G30" s="3">
        <v>1</v>
      </c>
      <c r="H30" s="3">
        <v>7</v>
      </c>
      <c r="I30" s="3">
        <v>5</v>
      </c>
      <c r="J30" s="3">
        <v>7</v>
      </c>
      <c r="K30" s="3">
        <v>7</v>
      </c>
      <c r="L30" s="3">
        <v>9</v>
      </c>
      <c r="M30" s="3">
        <v>3</v>
      </c>
    </row>
    <row r="31" spans="3:13" x14ac:dyDescent="0.2">
      <c r="C31" s="3" t="s">
        <v>212</v>
      </c>
      <c r="D31" s="3"/>
      <c r="E31" s="3"/>
      <c r="F31" s="3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213</v>
      </c>
      <c r="D32" s="3"/>
      <c r="E32" s="3"/>
      <c r="F32" s="3"/>
      <c r="G32" s="3" t="s">
        <v>3</v>
      </c>
      <c r="H32" s="3" t="s">
        <v>214</v>
      </c>
      <c r="I32" s="3" t="s">
        <v>214</v>
      </c>
      <c r="J32" s="3" t="s">
        <v>214</v>
      </c>
      <c r="K32" s="3" t="s">
        <v>214</v>
      </c>
      <c r="L32" s="3" t="s">
        <v>214</v>
      </c>
      <c r="M32" s="3" t="s">
        <v>214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177D-0A6E-441F-9C0E-B3FDB8033872}">
  <dimension ref="A3:BJ22"/>
  <sheetViews>
    <sheetView showGridLines="0" tabSelected="1" topLeftCell="T1" workbookViewId="0">
      <selection activeCell="AH23" sqref="AH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215</v>
      </c>
      <c r="C3" s="9"/>
      <c r="D3" s="9"/>
      <c r="E3" s="9"/>
      <c r="F3" s="9"/>
      <c r="H3" s="9" t="s">
        <v>216</v>
      </c>
      <c r="I3" s="9"/>
      <c r="J3" s="9"/>
      <c r="K3" s="9"/>
      <c r="L3" s="9"/>
      <c r="N3" s="11" t="s">
        <v>217</v>
      </c>
      <c r="O3" s="11"/>
      <c r="P3" s="11"/>
      <c r="Q3" s="11"/>
      <c r="R3" s="11"/>
      <c r="S3" s="11"/>
      <c r="T3" s="11"/>
      <c r="V3" s="9" t="s">
        <v>218</v>
      </c>
      <c r="W3" s="9"/>
      <c r="X3" s="9"/>
      <c r="Y3" s="9"/>
      <c r="AA3" s="9" t="s">
        <v>219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220</v>
      </c>
      <c r="C4" s="15" t="s">
        <v>221</v>
      </c>
      <c r="D4" s="14" t="s">
        <v>222</v>
      </c>
      <c r="E4" s="15" t="s">
        <v>223</v>
      </c>
      <c r="F4" s="14" t="s">
        <v>224</v>
      </c>
      <c r="H4" s="16" t="s">
        <v>225</v>
      </c>
      <c r="I4" s="17" t="s">
        <v>226</v>
      </c>
      <c r="J4" s="16" t="s">
        <v>227</v>
      </c>
      <c r="K4" s="17" t="s">
        <v>228</v>
      </c>
      <c r="L4" s="16" t="s">
        <v>229</v>
      </c>
      <c r="N4" s="18" t="s">
        <v>230</v>
      </c>
      <c r="O4" s="19" t="s">
        <v>231</v>
      </c>
      <c r="P4" s="18" t="s">
        <v>232</v>
      </c>
      <c r="Q4" s="19" t="s">
        <v>233</v>
      </c>
      <c r="R4" s="18" t="s">
        <v>234</v>
      </c>
      <c r="S4" s="19" t="s">
        <v>235</v>
      </c>
      <c r="T4" s="18" t="s">
        <v>236</v>
      </c>
      <c r="V4" s="19" t="s">
        <v>237</v>
      </c>
      <c r="W4" s="18" t="s">
        <v>238</v>
      </c>
      <c r="X4" s="19" t="s">
        <v>239</v>
      </c>
      <c r="Y4" s="18" t="s">
        <v>240</v>
      </c>
      <c r="AA4" s="20" t="s">
        <v>98</v>
      </c>
      <c r="AB4" s="21" t="s">
        <v>144</v>
      </c>
      <c r="AC4" s="20" t="s">
        <v>150</v>
      </c>
      <c r="AD4" s="21" t="s">
        <v>164</v>
      </c>
      <c r="AE4" s="20" t="s">
        <v>171</v>
      </c>
      <c r="AF4" s="21" t="s">
        <v>177</v>
      </c>
      <c r="AG4" s="20" t="s">
        <v>184</v>
      </c>
      <c r="AH4" s="21" t="s">
        <v>191</v>
      </c>
      <c r="AI4" s="20" t="s">
        <v>212</v>
      </c>
      <c r="AJ4" s="22"/>
      <c r="AK4" s="21" t="s">
        <v>210</v>
      </c>
      <c r="AL4" s="20" t="s">
        <v>211</v>
      </c>
    </row>
    <row r="5" spans="1:62" ht="63" x14ac:dyDescent="0.2">
      <c r="A5" s="23" t="s">
        <v>241</v>
      </c>
      <c r="B5" s="18" t="s">
        <v>242</v>
      </c>
      <c r="C5" s="24" t="s">
        <v>243</v>
      </c>
      <c r="D5" s="25" t="s">
        <v>244</v>
      </c>
      <c r="E5" s="19" t="s">
        <v>245</v>
      </c>
      <c r="F5" s="18" t="s">
        <v>242</v>
      </c>
      <c r="H5" s="19" t="s">
        <v>246</v>
      </c>
      <c r="I5" s="18" t="s">
        <v>247</v>
      </c>
      <c r="J5" s="19" t="s">
        <v>248</v>
      </c>
      <c r="K5" s="18" t="s">
        <v>249</v>
      </c>
      <c r="L5" s="19" t="s">
        <v>250</v>
      </c>
      <c r="N5" s="18" t="s">
        <v>251</v>
      </c>
      <c r="O5" s="19" t="s">
        <v>252</v>
      </c>
      <c r="P5" s="18" t="s">
        <v>253</v>
      </c>
      <c r="Q5" s="19" t="s">
        <v>254</v>
      </c>
      <c r="R5" s="18" t="s">
        <v>255</v>
      </c>
      <c r="S5" s="19" t="s">
        <v>256</v>
      </c>
      <c r="T5" s="18" t="s">
        <v>257</v>
      </c>
      <c r="V5" s="19" t="s">
        <v>258</v>
      </c>
      <c r="W5" s="18" t="s">
        <v>259</v>
      </c>
      <c r="X5" s="19" t="s">
        <v>260</v>
      </c>
      <c r="Y5" s="18" t="s">
        <v>261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#DIV/0!</v>
      </c>
      <c r="C7" s="31" t="e">
        <f>(sheet!D18-sheet!D15)/sheet!D35</f>
        <v>#DIV/0!</v>
      </c>
      <c r="D7" s="31" t="e">
        <f>sheet!D12/sheet!D35</f>
        <v>#DIV/0!</v>
      </c>
      <c r="E7" s="31" t="e">
        <f>Sheet2!D20/sheet!D35</f>
        <v>#DIV/0!</v>
      </c>
      <c r="F7" s="31" t="e">
        <f>sheet!D18/sheet!D35</f>
        <v>#DIV/0!</v>
      </c>
      <c r="G7" s="29"/>
      <c r="H7" s="32" t="e">
        <f>Sheet1!D33/sheet!D51</f>
        <v>#DIV/0!</v>
      </c>
      <c r="I7" s="32" t="e">
        <f>Sheet1!D33/Sheet1!D12</f>
        <v>#DIV/0!</v>
      </c>
      <c r="J7" s="32" t="e">
        <f>Sheet1!D12/sheet!D27</f>
        <v>#DIV/0!</v>
      </c>
      <c r="K7" s="32" t="e">
        <f>Sheet1!D30/sheet!D27</f>
        <v>#DIV/0!</v>
      </c>
      <c r="L7" s="32">
        <f>Sheet1!D38</f>
        <v>0</v>
      </c>
      <c r="M7" s="29"/>
      <c r="N7" s="32" t="e">
        <f>sheet!D40/sheet!D27</f>
        <v>#DIV/0!</v>
      </c>
      <c r="O7" s="32" t="e">
        <f>sheet!D51/sheet!D27</f>
        <v>#DIV/0!</v>
      </c>
      <c r="P7" s="32" t="e">
        <f>sheet!D40/sheet!D51</f>
        <v>#DIV/0!</v>
      </c>
      <c r="Q7" s="31" t="e">
        <f>Sheet1!D24/Sheet1!D26</f>
        <v>#DIV/0!</v>
      </c>
      <c r="R7" s="31" t="e">
        <f>ABS(Sheet2!D20/(Sheet1!D26+Sheet2!D30))</f>
        <v>#DIV/0!</v>
      </c>
      <c r="S7" s="31" t="e">
        <f>sheet!D40/Sheet1!D43</f>
        <v>#DIV/0!</v>
      </c>
      <c r="T7" s="31" t="e">
        <f>Sheet2!D20/sheet!D40</f>
        <v>#DIV/0!</v>
      </c>
      <c r="V7" s="31" t="e">
        <f>ABS(Sheet1!D15/sheet!D15)</f>
        <v>#DIV/0!</v>
      </c>
      <c r="W7" s="31" t="e">
        <f>Sheet1!D12/sheet!D14</f>
        <v>#DIV/0!</v>
      </c>
      <c r="X7" s="31" t="e">
        <f>Sheet1!D12/sheet!D27</f>
        <v>#DIV/0!</v>
      </c>
      <c r="Y7" s="31" t="e">
        <f>Sheet1!D12/(sheet!D18-sheet!D35)</f>
        <v>#DIV/0!</v>
      </c>
      <c r="AA7" s="17">
        <f>Sheet1!D43</f>
        <v>0</v>
      </c>
      <c r="AB7" s="17">
        <f>Sheet3!D17</f>
        <v>0</v>
      </c>
      <c r="AC7" s="17">
        <f>Sheet3!D18</f>
        <v>0</v>
      </c>
      <c r="AD7" s="17">
        <f>Sheet3!D20</f>
        <v>0</v>
      </c>
      <c r="AE7" s="17">
        <f>Sheet3!D21</f>
        <v>0</v>
      </c>
      <c r="AF7" s="17">
        <f>Sheet3!D22</f>
        <v>0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 t="e">
        <f>sheet!E18/sheet!E35</f>
        <v>#DIV/0!</v>
      </c>
      <c r="C8" s="34" t="e">
        <f>(sheet!E18-sheet!E15)/sheet!E35</f>
        <v>#DIV/0!</v>
      </c>
      <c r="D8" s="34" t="e">
        <f>sheet!E12/sheet!E35</f>
        <v>#DIV/0!</v>
      </c>
      <c r="E8" s="34" t="e">
        <f>Sheet2!E20/sheet!E35</f>
        <v>#DIV/0!</v>
      </c>
      <c r="F8" s="34" t="e">
        <f>sheet!E18/sheet!E35</f>
        <v>#DIV/0!</v>
      </c>
      <c r="G8" s="29"/>
      <c r="H8" s="35" t="e">
        <f>Sheet1!E33/sheet!E51</f>
        <v>#DIV/0!</v>
      </c>
      <c r="I8" s="35" t="e">
        <f>Sheet1!E33/Sheet1!E12</f>
        <v>#DIV/0!</v>
      </c>
      <c r="J8" s="35" t="e">
        <f>Sheet1!E12/sheet!E27</f>
        <v>#DIV/0!</v>
      </c>
      <c r="K8" s="35" t="e">
        <f>Sheet1!E30/sheet!E27</f>
        <v>#DIV/0!</v>
      </c>
      <c r="L8" s="35">
        <f>Sheet1!E38</f>
        <v>0</v>
      </c>
      <c r="M8" s="29"/>
      <c r="N8" s="35" t="e">
        <f>sheet!E40/sheet!E27</f>
        <v>#DIV/0!</v>
      </c>
      <c r="O8" s="35" t="e">
        <f>sheet!E51/sheet!E27</f>
        <v>#DIV/0!</v>
      </c>
      <c r="P8" s="35" t="e">
        <f>sheet!E40/sheet!E51</f>
        <v>#DIV/0!</v>
      </c>
      <c r="Q8" s="34" t="e">
        <f>Sheet1!E24/Sheet1!E26</f>
        <v>#DIV/0!</v>
      </c>
      <c r="R8" s="34" t="e">
        <f>ABS(Sheet2!E20/(Sheet1!E26+Sheet2!E30))</f>
        <v>#DIV/0!</v>
      </c>
      <c r="S8" s="34" t="e">
        <f>sheet!E40/Sheet1!E43</f>
        <v>#DIV/0!</v>
      </c>
      <c r="T8" s="34" t="e">
        <f>Sheet2!E20/sheet!E40</f>
        <v>#DIV/0!</v>
      </c>
      <c r="U8" s="12"/>
      <c r="V8" s="34" t="e">
        <f>ABS(Sheet1!E15/sheet!E15)</f>
        <v>#DIV/0!</v>
      </c>
      <c r="W8" s="34" t="e">
        <f>Sheet1!E12/sheet!E14</f>
        <v>#DIV/0!</v>
      </c>
      <c r="X8" s="34" t="e">
        <f>Sheet1!E12/sheet!E27</f>
        <v>#DIV/0!</v>
      </c>
      <c r="Y8" s="34" t="e">
        <f>Sheet1!E12/(sheet!E18-sheet!E35)</f>
        <v>#DIV/0!</v>
      </c>
      <c r="Z8" s="12"/>
      <c r="AA8" s="36">
        <f>Sheet1!E43</f>
        <v>0</v>
      </c>
      <c r="AB8" s="36">
        <f>Sheet3!E17</f>
        <v>0</v>
      </c>
      <c r="AC8" s="36">
        <f>Sheet3!E18</f>
        <v>0</v>
      </c>
      <c r="AD8" s="36">
        <f>Sheet3!E20</f>
        <v>0</v>
      </c>
      <c r="AE8" s="36">
        <f>Sheet3!E21</f>
        <v>0</v>
      </c>
      <c r="AF8" s="36">
        <f>Sheet3!E22</f>
        <v>0</v>
      </c>
      <c r="AG8" s="36">
        <f>Sheet3!E24</f>
        <v>0</v>
      </c>
      <c r="AH8" s="36">
        <f>Sheet3!E25</f>
        <v>0</v>
      </c>
      <c r="AI8" s="36">
        <f>Sheet3!E31</f>
        <v>0</v>
      </c>
      <c r="AK8" s="36">
        <f>Sheet3!E29</f>
        <v>0</v>
      </c>
      <c r="AL8" s="36">
        <f>Sheet3!E30</f>
        <v>0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 t="e">
        <f>sheet!F18/sheet!F35</f>
        <v>#DIV/0!</v>
      </c>
      <c r="C9" s="31" t="e">
        <f>(sheet!F18-sheet!F15)/sheet!F35</f>
        <v>#DIV/0!</v>
      </c>
      <c r="D9" s="31" t="e">
        <f>sheet!F12/sheet!F35</f>
        <v>#DIV/0!</v>
      </c>
      <c r="E9" s="31" t="e">
        <f>Sheet2!F20/sheet!F35</f>
        <v>#DIV/0!</v>
      </c>
      <c r="F9" s="31" t="e">
        <f>sheet!F18/sheet!F35</f>
        <v>#DIV/0!</v>
      </c>
      <c r="G9" s="29"/>
      <c r="H9" s="32" t="e">
        <f>Sheet1!F33/sheet!F51</f>
        <v>#DIV/0!</v>
      </c>
      <c r="I9" s="32" t="e">
        <f>Sheet1!F33/Sheet1!F12</f>
        <v>#DIV/0!</v>
      </c>
      <c r="J9" s="32" t="e">
        <f>Sheet1!F12/sheet!F27</f>
        <v>#DIV/0!</v>
      </c>
      <c r="K9" s="32" t="e">
        <f>Sheet1!F30/sheet!F27</f>
        <v>#DIV/0!</v>
      </c>
      <c r="L9" s="32">
        <f>Sheet1!F38</f>
        <v>0</v>
      </c>
      <c r="M9" s="29"/>
      <c r="N9" s="32" t="e">
        <f>sheet!F40/sheet!F27</f>
        <v>#DIV/0!</v>
      </c>
      <c r="O9" s="32" t="e">
        <f>sheet!F51/sheet!F27</f>
        <v>#DIV/0!</v>
      </c>
      <c r="P9" s="32" t="e">
        <f>sheet!F40/sheet!F51</f>
        <v>#DIV/0!</v>
      </c>
      <c r="Q9" s="31" t="e">
        <f>Sheet1!F24/Sheet1!F26</f>
        <v>#DIV/0!</v>
      </c>
      <c r="R9" s="31" t="e">
        <f>ABS(Sheet2!F20/(Sheet1!F26+Sheet2!F30))</f>
        <v>#DIV/0!</v>
      </c>
      <c r="S9" s="31" t="e">
        <f>sheet!F40/Sheet1!F43</f>
        <v>#DIV/0!</v>
      </c>
      <c r="T9" s="31" t="e">
        <f>Sheet2!F20/sheet!F40</f>
        <v>#DIV/0!</v>
      </c>
      <c r="V9" s="31" t="e">
        <f>ABS(Sheet1!F15/sheet!F15)</f>
        <v>#DIV/0!</v>
      </c>
      <c r="W9" s="31" t="e">
        <f>Sheet1!F12/sheet!F14</f>
        <v>#DIV/0!</v>
      </c>
      <c r="X9" s="31" t="e">
        <f>Sheet1!F12/sheet!F27</f>
        <v>#DIV/0!</v>
      </c>
      <c r="Y9" s="31" t="e">
        <f>Sheet1!F12/(sheet!F18-sheet!F35)</f>
        <v>#DIV/0!</v>
      </c>
      <c r="AA9" s="17">
        <f>Sheet1!F43</f>
        <v>0</v>
      </c>
      <c r="AB9" s="17">
        <f>Sheet3!F17</f>
        <v>0</v>
      </c>
      <c r="AC9" s="17">
        <f>Sheet3!F18</f>
        <v>0</v>
      </c>
      <c r="AD9" s="17">
        <f>Sheet3!F20</f>
        <v>0</v>
      </c>
      <c r="AE9" s="17">
        <f>Sheet3!F21</f>
        <v>0</v>
      </c>
      <c r="AF9" s="17">
        <f>Sheet3!F22</f>
        <v>0</v>
      </c>
      <c r="AG9" s="17">
        <f>Sheet3!F24</f>
        <v>0</v>
      </c>
      <c r="AH9" s="17">
        <f>Sheet3!F25</f>
        <v>0</v>
      </c>
      <c r="AI9" s="17">
        <f>Sheet3!F31</f>
        <v>0</v>
      </c>
      <c r="AK9" s="17">
        <f>Sheet3!F29</f>
        <v>0</v>
      </c>
      <c r="AL9" s="17">
        <f>Sheet3!F30</f>
        <v>0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0.29608555924345403</v>
      </c>
      <c r="C10" s="34">
        <f>(sheet!G18-sheet!G15)/sheet!G35</f>
        <v>0.2678913731545311</v>
      </c>
      <c r="D10" s="34">
        <f>sheet!G12/sheet!G35</f>
        <v>9.9686731265678633E-2</v>
      </c>
      <c r="E10" s="34">
        <f>Sheet2!G20/sheet!G35</f>
        <v>-7.118049223312381E-2</v>
      </c>
      <c r="F10" s="34">
        <f>sheet!G18/sheet!G35</f>
        <v>0.29608555924345403</v>
      </c>
      <c r="G10" s="29"/>
      <c r="H10" s="35">
        <f>Sheet1!G33/sheet!G51</f>
        <v>-0.18744844022121054</v>
      </c>
      <c r="I10" s="35" t="e">
        <f>Sheet1!G33/Sheet1!G12</f>
        <v>#DIV/0!</v>
      </c>
      <c r="J10" s="35">
        <f>Sheet1!G12/sheet!G27</f>
        <v>0</v>
      </c>
      <c r="K10" s="35">
        <f>Sheet1!G30/sheet!G27</f>
        <v>-1.6229893535819911E-2</v>
      </c>
      <c r="L10" s="35">
        <f>Sheet1!G38</f>
        <v>-0.87</v>
      </c>
      <c r="M10" s="29"/>
      <c r="N10" s="35">
        <f>sheet!G40/sheet!G27</f>
        <v>0.9236030223595787</v>
      </c>
      <c r="O10" s="35">
        <f>sheet!G51/sheet!G27</f>
        <v>7.6396977640421374E-2</v>
      </c>
      <c r="P10" s="35">
        <f>sheet!G40/sheet!G51</f>
        <v>12.089523052949984</v>
      </c>
      <c r="Q10" s="34">
        <f>Sheet1!G24/Sheet1!G26</f>
        <v>2.4945598417408505</v>
      </c>
      <c r="R10" s="34">
        <f>ABS(Sheet2!G20/(Sheet1!G26+Sheet2!G30))</f>
        <v>0.77415373765867423</v>
      </c>
      <c r="S10" s="34">
        <f>sheet!G40/Sheet1!G43</f>
        <v>-41.663472675581765</v>
      </c>
      <c r="T10" s="34">
        <f>Sheet2!G20/sheet!G40</f>
        <v>-4.4389629951627332E-2</v>
      </c>
      <c r="U10" s="12"/>
      <c r="V10" s="34">
        <f>ABS(Sheet1!G15/sheet!G15)</f>
        <v>0</v>
      </c>
      <c r="W10" s="34">
        <f>Sheet1!G12/sheet!G14</f>
        <v>0</v>
      </c>
      <c r="X10" s="34">
        <f>Sheet1!G12/sheet!G27</f>
        <v>0</v>
      </c>
      <c r="Y10" s="34">
        <f>Sheet1!G12/(sheet!G18-sheet!G35)</f>
        <v>0</v>
      </c>
      <c r="Z10" s="12"/>
      <c r="AA10" s="36">
        <f>Sheet1!G43</f>
        <v>-9.4969999999999999</v>
      </c>
      <c r="AB10" s="36" t="str">
        <f>Sheet3!G17</f>
        <v>NA</v>
      </c>
      <c r="AC10" s="36" t="str">
        <f>Sheet3!G18</f>
        <v>NA</v>
      </c>
      <c r="AD10" s="36" t="str">
        <f>Sheet3!G20</f>
        <v>NM</v>
      </c>
      <c r="AE10" s="36" t="str">
        <f>Sheet3!G21</f>
        <v>NM</v>
      </c>
      <c r="AF10" s="36" t="str">
        <f>Sheet3!G22</f>
        <v>NA</v>
      </c>
      <c r="AG10" s="36" t="str">
        <f>Sheet3!G24</f>
        <v>NA</v>
      </c>
      <c r="AH10" s="36" t="str">
        <f>Sheet3!G25</f>
        <v>NA</v>
      </c>
      <c r="AI10" s="36" t="str">
        <f>Sheet3!G31</f>
        <v/>
      </c>
      <c r="AK10" s="36">
        <f>Sheet3!G29</f>
        <v>0.5</v>
      </c>
      <c r="AL10" s="36">
        <f>Sheet3!G30</f>
        <v>1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1.7691732673978984</v>
      </c>
      <c r="C11" s="31">
        <f>(sheet!H18-sheet!H15)/sheet!H35</f>
        <v>1.6159596337133246</v>
      </c>
      <c r="D11" s="31">
        <f>sheet!H12/sheet!H35</f>
        <v>0.92347943590701942</v>
      </c>
      <c r="E11" s="31">
        <f>Sheet2!H20/sheet!H35</f>
        <v>0.62770438307721055</v>
      </c>
      <c r="F11" s="31">
        <f>sheet!H18/sheet!H35</f>
        <v>1.7691732673978984</v>
      </c>
      <c r="G11" s="29"/>
      <c r="H11" s="32">
        <f>Sheet1!H33/sheet!H51</f>
        <v>0.1731539098182264</v>
      </c>
      <c r="I11" s="32">
        <f>Sheet1!H33/Sheet1!H12</f>
        <v>0.15155043543116539</v>
      </c>
      <c r="J11" s="32">
        <f>Sheet1!H12/sheet!H27</f>
        <v>0.38873349310939653</v>
      </c>
      <c r="K11" s="32">
        <f>Sheet1!H30/sheet!H27</f>
        <v>4.5849055423104121E-2</v>
      </c>
      <c r="L11" s="32">
        <f>Sheet1!H38</f>
        <v>0.5</v>
      </c>
      <c r="M11" s="29"/>
      <c r="N11" s="32">
        <f>sheet!H40/sheet!H27</f>
        <v>0.6597645910379395</v>
      </c>
      <c r="O11" s="32">
        <f>sheet!H51/sheet!H27</f>
        <v>0.34023332311267135</v>
      </c>
      <c r="P11" s="32">
        <f>sheet!H40/sheet!H51</f>
        <v>1.9391533580602642</v>
      </c>
      <c r="Q11" s="31">
        <f>Sheet1!H24/Sheet1!H26</f>
        <v>-1.1522459499263624</v>
      </c>
      <c r="R11" s="31">
        <f>ABS(Sheet2!H20/(Sheet1!H26+Sheet2!H30))</f>
        <v>1.1813484118824737</v>
      </c>
      <c r="S11" s="31">
        <f>sheet!H40/Sheet1!H43</f>
        <v>7.7821380243572387</v>
      </c>
      <c r="T11" s="31">
        <f>Sheet2!H20/sheet!H40</f>
        <v>0.13804713804713803</v>
      </c>
      <c r="V11" s="31">
        <f>ABS(Sheet1!H15/sheet!H15)</f>
        <v>15.36207543629199</v>
      </c>
      <c r="W11" s="31">
        <f>Sheet1!H12/sheet!H14</f>
        <v>66.870111230714031</v>
      </c>
      <c r="X11" s="31">
        <f>Sheet1!H12/sheet!H27</f>
        <v>0.38873349310939653</v>
      </c>
      <c r="Y11" s="31">
        <f>Sheet1!H12/(sheet!H18-sheet!H35)</f>
        <v>3.4831046985384813</v>
      </c>
      <c r="AA11" s="17">
        <f>Sheet1!H43</f>
        <v>40.645000000000003</v>
      </c>
      <c r="AB11" s="17" t="str">
        <f>Sheet3!H17</f>
        <v>NA</v>
      </c>
      <c r="AC11" s="17" t="str">
        <f>Sheet3!H18</f>
        <v>-50.9x</v>
      </c>
      <c r="AD11" s="17" t="str">
        <f>Sheet3!H20</f>
        <v>-21.8x</v>
      </c>
      <c r="AE11" s="17" t="str">
        <f>Sheet3!H21</f>
        <v>2.7x</v>
      </c>
      <c r="AF11" s="17" t="str">
        <f>Sheet3!H22</f>
        <v>7.7x</v>
      </c>
      <c r="AG11" s="17" t="str">
        <f>Sheet3!H24</f>
        <v>152.4x</v>
      </c>
      <c r="AH11" s="17" t="str">
        <f>Sheet3!H25</f>
        <v>8.6x</v>
      </c>
      <c r="AI11" s="17" t="str">
        <f>Sheet3!H31</f>
        <v/>
      </c>
      <c r="AK11" s="17">
        <f>Sheet3!H29</f>
        <v>4.5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0.84549178833225958</v>
      </c>
      <c r="C12" s="34">
        <f>(sheet!I18-sheet!I15)/sheet!I35</f>
        <v>0.60248477407276846</v>
      </c>
      <c r="D12" s="34">
        <f>sheet!I12/sheet!I35</f>
        <v>0.31429231348998921</v>
      </c>
      <c r="E12" s="34">
        <f>Sheet2!I20/sheet!I35</f>
        <v>1.3762779445909969</v>
      </c>
      <c r="F12" s="34">
        <f>sheet!I18/sheet!I35</f>
        <v>0.84549178833225958</v>
      </c>
      <c r="G12" s="29"/>
      <c r="H12" s="35">
        <f>Sheet1!I33/sheet!I51</f>
        <v>-3.0391983911371417E-2</v>
      </c>
      <c r="I12" s="35">
        <f>Sheet1!I33/Sheet1!I12</f>
        <v>-1.3536192894677293E-2</v>
      </c>
      <c r="J12" s="35">
        <f>Sheet1!I12/sheet!I27</f>
        <v>0.64672596302378904</v>
      </c>
      <c r="K12" s="35">
        <f>Sheet1!I30/sheet!I27</f>
        <v>-8.2989154295191794E-3</v>
      </c>
      <c r="L12" s="35">
        <f>Sheet1!I38</f>
        <v>-5.0999999999999997E-2</v>
      </c>
      <c r="M12" s="29"/>
      <c r="N12" s="35">
        <f>sheet!I40/sheet!I27</f>
        <v>0.71195669848290211</v>
      </c>
      <c r="O12" s="35">
        <f>sheet!I51/sheet!I27</f>
        <v>0.28804330151709784</v>
      </c>
      <c r="P12" s="35">
        <f>sheet!I40/sheet!I51</f>
        <v>2.4717002434463535</v>
      </c>
      <c r="Q12" s="34">
        <f>Sheet1!I24/Sheet1!I26</f>
        <v>-1.1948198198198199</v>
      </c>
      <c r="R12" s="34">
        <f>ABS(Sheet2!I20/(Sheet1!I26+Sheet2!I30))</f>
        <v>0.58811245480613394</v>
      </c>
      <c r="S12" s="34">
        <f>sheet!I40/Sheet1!I43</f>
        <v>2.8036065888680786</v>
      </c>
      <c r="T12" s="34">
        <f>Sheet2!I20/sheet!I40</f>
        <v>0.32321277160647144</v>
      </c>
      <c r="U12" s="12"/>
      <c r="V12" s="34">
        <f>ABS(Sheet1!I15/sheet!I15)</f>
        <v>10.302501250625314</v>
      </c>
      <c r="W12" s="34">
        <f>Sheet1!I12/sheet!I14</f>
        <v>32.289831540491178</v>
      </c>
      <c r="X12" s="34">
        <f>Sheet1!I12/sheet!I27</f>
        <v>0.64672596302378904</v>
      </c>
      <c r="Y12" s="34">
        <f>Sheet1!I12/(sheet!I18-sheet!I35)</f>
        <v>-25.03414634146343</v>
      </c>
      <c r="Z12" s="12"/>
      <c r="AA12" s="36">
        <f>Sheet1!I43</f>
        <v>124.938</v>
      </c>
      <c r="AB12" s="36" t="str">
        <f>Sheet3!I17</f>
        <v>10.3x</v>
      </c>
      <c r="AC12" s="36" t="str">
        <f>Sheet3!I18</f>
        <v>35.8x</v>
      </c>
      <c r="AD12" s="36" t="str">
        <f>Sheet3!I20</f>
        <v>-16.3x</v>
      </c>
      <c r="AE12" s="36" t="str">
        <f>Sheet3!I21</f>
        <v>3.1x</v>
      </c>
      <c r="AF12" s="36" t="str">
        <f>Sheet3!I22</f>
        <v>3.3x</v>
      </c>
      <c r="AG12" s="36" t="str">
        <f>Sheet3!I24</f>
        <v>596.5x</v>
      </c>
      <c r="AH12" s="36" t="str">
        <f>Sheet3!I25</f>
        <v>6.7x</v>
      </c>
      <c r="AI12" s="36" t="str">
        <f>Sheet3!I31</f>
        <v/>
      </c>
      <c r="AK12" s="36">
        <f>Sheet3!I29</f>
        <v>4.5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0.93891142922758941</v>
      </c>
      <c r="C13" s="31">
        <f>(sheet!J18-sheet!J15)/sheet!J35</f>
        <v>0.69814552553012321</v>
      </c>
      <c r="D13" s="31">
        <f>sheet!J12/sheet!J35</f>
        <v>0.2669562887544974</v>
      </c>
      <c r="E13" s="31">
        <f>Sheet2!J20/sheet!J35</f>
        <v>1.5883219781061011</v>
      </c>
      <c r="F13" s="31">
        <f>sheet!J18/sheet!J35</f>
        <v>0.93891142922758941</v>
      </c>
      <c r="G13" s="29"/>
      <c r="H13" s="32">
        <f>Sheet1!J33/sheet!J51</f>
        <v>0.46158816133088304</v>
      </c>
      <c r="I13" s="32">
        <f>Sheet1!J33/Sheet1!J12</f>
        <v>0.32257358070220027</v>
      </c>
      <c r="J13" s="32">
        <f>Sheet1!J12/sheet!J27</f>
        <v>0.61564504692249045</v>
      </c>
      <c r="K13" s="32">
        <f>Sheet1!J30/sheet!J27</f>
        <v>0.19982755693450827</v>
      </c>
      <c r="L13" s="32">
        <f>Sheet1!J38</f>
        <v>1.4</v>
      </c>
      <c r="M13" s="29"/>
      <c r="N13" s="32">
        <f>sheet!J40/sheet!J27</f>
        <v>0.56976620315657367</v>
      </c>
      <c r="O13" s="32">
        <f>sheet!J51/sheet!J27</f>
        <v>0.43023379684342639</v>
      </c>
      <c r="P13" s="32">
        <f>sheet!J40/sheet!J51</f>
        <v>1.3243176322661765</v>
      </c>
      <c r="Q13" s="31">
        <f>Sheet1!J24/Sheet1!J26</f>
        <v>-6.8920016978958225</v>
      </c>
      <c r="R13" s="31">
        <f>ABS(Sheet2!J20/(Sheet1!J26+Sheet2!J30))</f>
        <v>2.2006469917535068</v>
      </c>
      <c r="S13" s="31">
        <f>sheet!J40/Sheet1!J43</f>
        <v>1.8988034813865637</v>
      </c>
      <c r="T13" s="31">
        <f>Sheet2!J20/sheet!J40</f>
        <v>0.48490956842329747</v>
      </c>
      <c r="V13" s="31">
        <f>ABS(Sheet1!J15/sheet!J15)</f>
        <v>8.6585986248559283</v>
      </c>
      <c r="W13" s="31">
        <f>Sheet1!J12/sheet!J14</f>
        <v>37.090453269153628</v>
      </c>
      <c r="X13" s="31">
        <f>Sheet1!J12/sheet!J27</f>
        <v>0.61564504692249045</v>
      </c>
      <c r="Y13" s="31">
        <f>Sheet1!J12/(sheet!J18-sheet!J35)</f>
        <v>-57.936403508771924</v>
      </c>
      <c r="AA13" s="17">
        <f>Sheet1!J43</f>
        <v>180.273</v>
      </c>
      <c r="AB13" s="17" t="str">
        <f>Sheet3!J17</f>
        <v>11.4x</v>
      </c>
      <c r="AC13" s="17" t="str">
        <f>Sheet3!J18</f>
        <v>16.4x</v>
      </c>
      <c r="AD13" s="17" t="str">
        <f>Sheet3!J20</f>
        <v>65.8x</v>
      </c>
      <c r="AE13" s="17" t="str">
        <f>Sheet3!J21</f>
        <v>5.5x</v>
      </c>
      <c r="AF13" s="17" t="str">
        <f>Sheet3!J22</f>
        <v>5.8x</v>
      </c>
      <c r="AG13" s="17" t="str">
        <f>Sheet3!J24</f>
        <v>26.9x</v>
      </c>
      <c r="AH13" s="17" t="str">
        <f>Sheet3!J25</f>
        <v>10.7x</v>
      </c>
      <c r="AI13" s="17" t="str">
        <f>Sheet3!J31</f>
        <v/>
      </c>
      <c r="AK13" s="17">
        <f>Sheet3!J29</f>
        <v>6.1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1.3905540417801998</v>
      </c>
      <c r="C14" s="34">
        <f>(sheet!K18-sheet!K15)/sheet!K35</f>
        <v>1.1125734752283516</v>
      </c>
      <c r="D14" s="34">
        <f>sheet!K12/sheet!K35</f>
        <v>0.68150737751272428</v>
      </c>
      <c r="E14" s="34">
        <f>Sheet2!K20/sheet!K35</f>
        <v>1.7753757304680136</v>
      </c>
      <c r="F14" s="34">
        <f>sheet!K18/sheet!K35</f>
        <v>1.3905540417801998</v>
      </c>
      <c r="G14" s="29"/>
      <c r="H14" s="35">
        <f>Sheet1!K33/sheet!K51</f>
        <v>0.24114055794385322</v>
      </c>
      <c r="I14" s="35">
        <f>Sheet1!K33/Sheet1!K12</f>
        <v>0.15929003955272203</v>
      </c>
      <c r="J14" s="35">
        <f>Sheet1!K12/sheet!K27</f>
        <v>0.65193456639247194</v>
      </c>
      <c r="K14" s="35">
        <f>Sheet1!K30/sheet!K27</f>
        <v>0.1056094757627834</v>
      </c>
      <c r="L14" s="35">
        <f>Sheet1!K38</f>
        <v>0.76</v>
      </c>
      <c r="M14" s="29"/>
      <c r="N14" s="35">
        <f>sheet!K40/sheet!K27</f>
        <v>0.56935048591425708</v>
      </c>
      <c r="O14" s="35">
        <f>sheet!K51/sheet!K27</f>
        <v>0.43064793310556676</v>
      </c>
      <c r="P14" s="35">
        <f>sheet!K40/sheet!K51</f>
        <v>1.3220787612016462</v>
      </c>
      <c r="Q14" s="34">
        <f>Sheet1!K24/Sheet1!K26</f>
        <v>-6.3301507194980564</v>
      </c>
      <c r="R14" s="34">
        <f>ABS(Sheet2!K20/(Sheet1!K26+Sheet2!K30))</f>
        <v>2.2219517426273461</v>
      </c>
      <c r="S14" s="34">
        <f>sheet!K40/Sheet1!K43</f>
        <v>1.4475815690357228</v>
      </c>
      <c r="T14" s="34">
        <f>Sheet2!K20/sheet!K40</f>
        <v>0.57534744880249911</v>
      </c>
      <c r="U14" s="12"/>
      <c r="V14" s="34">
        <f>ABS(Sheet1!K15/sheet!K15)</f>
        <v>5.3317304728438444</v>
      </c>
      <c r="W14" s="34">
        <f>Sheet1!K12/sheet!K14</f>
        <v>15.92250366823693</v>
      </c>
      <c r="X14" s="34">
        <f>Sheet1!K12/sheet!K27</f>
        <v>0.65193456639247194</v>
      </c>
      <c r="Y14" s="34">
        <f>Sheet1!K12/(sheet!K18-sheet!K35)</f>
        <v>9.0469723562966209</v>
      </c>
      <c r="Z14" s="12"/>
      <c r="AA14" s="36">
        <f>Sheet1!K43</f>
        <v>248.77699999999999</v>
      </c>
      <c r="AB14" s="36" t="str">
        <f>Sheet3!K17</f>
        <v>9.6x</v>
      </c>
      <c r="AC14" s="36" t="str">
        <f>Sheet3!K18</f>
        <v>12.7x</v>
      </c>
      <c r="AD14" s="36" t="str">
        <f>Sheet3!K20</f>
        <v>24.6x</v>
      </c>
      <c r="AE14" s="36" t="str">
        <f>Sheet3!K21</f>
        <v>5.1x</v>
      </c>
      <c r="AF14" s="36" t="str">
        <f>Sheet3!K22</f>
        <v>4.9x</v>
      </c>
      <c r="AG14" s="36" t="str">
        <f>Sheet3!K24</f>
        <v>44.9x</v>
      </c>
      <c r="AH14" s="36" t="str">
        <f>Sheet3!K25</f>
        <v>11.2x</v>
      </c>
      <c r="AI14" s="36" t="str">
        <f>Sheet3!K31</f>
        <v/>
      </c>
      <c r="AK14" s="36">
        <f>Sheet3!K29</f>
        <v>7.7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1.7013416544707847</v>
      </c>
      <c r="C15" s="31">
        <f>(sheet!L18-sheet!L15)/sheet!L35</f>
        <v>1.4892171210841547</v>
      </c>
      <c r="D15" s="31">
        <f>sheet!L12/sheet!L35</f>
        <v>1.0608934477489733</v>
      </c>
      <c r="E15" s="31">
        <f>Sheet2!L20/sheet!L35</f>
        <v>2.972361015299116</v>
      </c>
      <c r="F15" s="31">
        <f>sheet!L18/sheet!L35</f>
        <v>1.7013416544707847</v>
      </c>
      <c r="G15" s="29"/>
      <c r="H15" s="32">
        <f>Sheet1!L33/sheet!L51</f>
        <v>0.50836517639154666</v>
      </c>
      <c r="I15" s="32">
        <f>Sheet1!L33/Sheet1!L12</f>
        <v>0.41038430248324492</v>
      </c>
      <c r="J15" s="32">
        <f>Sheet1!L12/sheet!L27</f>
        <v>0.71026627303734691</v>
      </c>
      <c r="K15" s="32">
        <f>Sheet1!L30/sheet!L27</f>
        <v>0.29377052939321846</v>
      </c>
      <c r="L15" s="32">
        <f>Sheet1!L38</f>
        <v>2.87</v>
      </c>
      <c r="M15" s="29"/>
      <c r="N15" s="32">
        <f>sheet!L40/sheet!L27</f>
        <v>0.4266284502278655</v>
      </c>
      <c r="O15" s="32">
        <f>sheet!L51/sheet!L27</f>
        <v>0.57337154977213445</v>
      </c>
      <c r="P15" s="32">
        <f>sheet!L40/sheet!L51</f>
        <v>0.74406979278517282</v>
      </c>
      <c r="Q15" s="31">
        <f>Sheet1!L24/Sheet1!L26</f>
        <v>-112.24879316747122</v>
      </c>
      <c r="R15" s="31">
        <f>ABS(Sheet2!L20/(Sheet1!L26+Sheet2!L30))</f>
        <v>3.0328789832381653</v>
      </c>
      <c r="S15" s="31">
        <f>sheet!L40/Sheet1!L43</f>
        <v>0.92402052076659857</v>
      </c>
      <c r="T15" s="31">
        <f>Sheet2!L20/sheet!L40</f>
        <v>1.2389523696911715</v>
      </c>
      <c r="V15" s="31">
        <f>ABS(Sheet1!L15/sheet!L15)</f>
        <v>6.5742811987113239</v>
      </c>
      <c r="W15" s="31">
        <f>Sheet1!L12/sheet!L14</f>
        <v>15.956111883789212</v>
      </c>
      <c r="X15" s="31">
        <f>Sheet1!L12/sheet!L27</f>
        <v>0.71026627303734691</v>
      </c>
      <c r="Y15" s="31">
        <f>Sheet1!L12/(sheet!L18-sheet!L35)</f>
        <v>5.6949339510769148</v>
      </c>
      <c r="AA15" s="17">
        <f>Sheet1!L43</f>
        <v>402.714</v>
      </c>
      <c r="AB15" s="17" t="str">
        <f>Sheet3!L17</f>
        <v>4.4x</v>
      </c>
      <c r="AC15" s="17" t="str">
        <f>Sheet3!L18</f>
        <v>5.1x</v>
      </c>
      <c r="AD15" s="17" t="str">
        <f>Sheet3!L20</f>
        <v>15.5x</v>
      </c>
      <c r="AE15" s="17" t="str">
        <f>Sheet3!L21</f>
        <v>3.2x</v>
      </c>
      <c r="AF15" s="17" t="str">
        <f>Sheet3!L22</f>
        <v>2.9x</v>
      </c>
      <c r="AG15" s="17" t="str">
        <f>Sheet3!L24</f>
        <v>6.6x</v>
      </c>
      <c r="AH15" s="17" t="str">
        <f>Sheet3!L25</f>
        <v>3.9x</v>
      </c>
      <c r="AI15" s="17" t="str">
        <f>Sheet3!L31</f>
        <v/>
      </c>
      <c r="AK15" s="17">
        <f>Sheet3!L29</f>
        <v>9.8000000000000007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3.0392282479994051</v>
      </c>
      <c r="C16" s="34">
        <f>(sheet!M18-sheet!M15)/sheet!M35</f>
        <v>2.799488625638503</v>
      </c>
      <c r="D16" s="34">
        <f>sheet!M12/sheet!M35</f>
        <v>1.3762491205390595</v>
      </c>
      <c r="E16" s="34">
        <f>Sheet2!M20/sheet!M35</f>
        <v>1.1104774543395319</v>
      </c>
      <c r="F16" s="34">
        <f>sheet!M18/sheet!M35</f>
        <v>3.0392282479994051</v>
      </c>
      <c r="G16" s="29"/>
      <c r="H16" s="35">
        <f>Sheet1!M33/sheet!M51</f>
        <v>0.18782286013208657</v>
      </c>
      <c r="I16" s="35">
        <f>Sheet1!M33/Sheet1!M12</f>
        <v>0.23882018939466113</v>
      </c>
      <c r="J16" s="35">
        <f>Sheet1!M12/sheet!M27</f>
        <v>0.35889269828639275</v>
      </c>
      <c r="K16" s="35">
        <f>Sheet1!M30/sheet!M27</f>
        <v>8.6751481883258375E-2</v>
      </c>
      <c r="L16" s="35">
        <f>Sheet1!M38</f>
        <v>1.52</v>
      </c>
      <c r="M16" s="29"/>
      <c r="N16" s="35">
        <f>sheet!M40/sheet!M27</f>
        <v>0.54366139394937818</v>
      </c>
      <c r="O16" s="35">
        <f>sheet!M51/sheet!M27</f>
        <v>0.45633860605062176</v>
      </c>
      <c r="P16" s="35">
        <f>sheet!M40/sheet!M51</f>
        <v>1.191355249678502</v>
      </c>
      <c r="Q16" s="34">
        <f>Sheet1!M24/Sheet1!M26</f>
        <v>-13.721507694595198</v>
      </c>
      <c r="R16" s="34">
        <f>ABS(Sheet2!M20/(Sheet1!M26+Sheet2!M30))</f>
        <v>1.9638958858102433</v>
      </c>
      <c r="S16" s="34">
        <f>sheet!M40/Sheet1!M43</f>
        <v>3.4386220834676751</v>
      </c>
      <c r="T16" s="34">
        <f>Sheet2!M20/sheet!M40</f>
        <v>0.22198984369907987</v>
      </c>
      <c r="U16" s="12"/>
      <c r="V16" s="34">
        <f>ABS(Sheet1!M15/sheet!M15)</f>
        <v>7.7278106508875739</v>
      </c>
      <c r="W16" s="34">
        <f>Sheet1!M12/sheet!M14</f>
        <v>41.440887229918886</v>
      </c>
      <c r="X16" s="34">
        <f>Sheet1!M12/sheet!M27</f>
        <v>0.35889269828639275</v>
      </c>
      <c r="Y16" s="34">
        <f>Sheet1!M12/(sheet!M18-sheet!M35)</f>
        <v>1.6193731346632856</v>
      </c>
      <c r="Z16" s="12"/>
      <c r="AA16" s="36">
        <f>Sheet1!M43</f>
        <v>254.32599999999999</v>
      </c>
      <c r="AB16" s="36" t="str">
        <f>Sheet3!M17</f>
        <v>10.4x</v>
      </c>
      <c r="AC16" s="36" t="str">
        <f>Sheet3!M18</f>
        <v>15.2x</v>
      </c>
      <c r="AD16" s="36" t="str">
        <f>Sheet3!M20</f>
        <v>-14.8x</v>
      </c>
      <c r="AE16" s="36" t="str">
        <f>Sheet3!M21</f>
        <v>2.0x</v>
      </c>
      <c r="AF16" s="36" t="str">
        <f>Sheet3!M22</f>
        <v>4.6x</v>
      </c>
      <c r="AG16" s="36" t="str">
        <f>Sheet3!M24</f>
        <v>18.0x</v>
      </c>
      <c r="AH16" s="36" t="str">
        <f>Sheet3!M25</f>
        <v>3.4x</v>
      </c>
      <c r="AI16" s="36" t="str">
        <f>Sheet3!M31</f>
        <v/>
      </c>
      <c r="AK16" s="36">
        <f>Sheet3!M29</f>
        <v>7.6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2023-04-20T21:11:28Z</dcterms:created>
  <dcterms:modified xsi:type="dcterms:W3CDTF">2023-05-07T02:27:47Z</dcterms:modified>
  <cp:category/>
  <dc:identifier/>
  <cp:version/>
</cp:coreProperties>
</file>