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6" documentId="8_{4BB1E0A0-111D-41F7-BA96-740DFBD4FBAD}" xr6:coauthVersionLast="47" xr6:coauthVersionMax="47" xr10:uidLastSave="{2DB7EE76-6318-4836-91C1-78BBF6766B8D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3" l="1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<sst xmlns="http://schemas.openxmlformats.org/spreadsheetml/2006/main" count="622" uniqueCount="315">
  <si>
    <t>Fortuna Silver Mines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</si>
  <si>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</si>
  <si>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</si>
  <si>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</si>
  <si>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</si>
  <si>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</si>
  <si>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</si>
  <si>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</si>
  <si>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</si>
  <si>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</si>
  <si>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</si>
  <si>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</si>
  <si>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</si>
  <si>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</si>
  <si>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</si>
  <si>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</si>
  <si>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</si>
  <si>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</si>
  <si>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</si>
  <si>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</si>
  <si>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</si>
  <si>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</si>
  <si>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</si>
  <si>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</si>
  <si>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</si>
  <si>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</si>
  <si>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</si>
  <si>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</si>
  <si>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</si>
  <si>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</si>
  <si>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</si>
  <si>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</si>
  <si>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</si>
  <si>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</si>
  <si>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1,006.646</t>
  </si>
  <si>
    <t>2,165.323</t>
  </si>
  <si>
    <t>2,122.482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</si>
  <si>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</si>
  <si>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</si>
  <si>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</si>
  <si>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</si>
  <si>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</si>
  <si>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</si>
  <si>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</si>
  <si>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1,073.58</t>
  </si>
  <si>
    <t>1,215.471</t>
  </si>
  <si>
    <t>1,342.833</t>
  </si>
  <si>
    <t>2,556.781</t>
  </si>
  <si>
    <t>2,540.313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</si>
  <si>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</si>
  <si>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</si>
  <si>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</si>
  <si>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</si>
  <si>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</si>
  <si>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</si>
  <si>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</si>
  <si>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</si>
  <si>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</si>
  <si>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</si>
  <si>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</si>
  <si>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</si>
  <si>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1,365.371</t>
  </si>
  <si>
    <t>1,457.313</t>
  </si>
  <si>
    <t>Additional Paid In Capital</t>
  </si>
  <si>
    <t>Retained Earnings</t>
  </si>
  <si>
    <t>Treasury Stock</t>
  </si>
  <si>
    <t>Other Common Equity Adj</t>
  </si>
  <si>
    <t>Common Equity</t>
  </si>
  <si>
    <t>1,738.916</t>
  </si>
  <si>
    <t>1,685.337</t>
  </si>
  <si>
    <t>Total Preferred Equity</t>
  </si>
  <si>
    <t>Minority Interest, Total</t>
  </si>
  <si>
    <t>Other Equity</t>
  </si>
  <si>
    <t>Total Equity</t>
  </si>
  <si>
    <t>1,807.734</t>
  </si>
  <si>
    <t>1,744.83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</si>
  <si>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</si>
  <si>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</si>
  <si>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</si>
  <si>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</si>
  <si>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</si>
  <si>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</si>
  <si>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-14.7%</t>
  </si>
  <si>
    <t>26.6%</t>
  </si>
  <si>
    <t>-11.1%</t>
  </si>
  <si>
    <t>35.9%</t>
  </si>
  <si>
    <t>27.5%</t>
  </si>
  <si>
    <t>-1.8%</t>
  </si>
  <si>
    <t>-2.3%</t>
  </si>
  <si>
    <t>8.5%</t>
  </si>
  <si>
    <t>115.0%</t>
  </si>
  <si>
    <t>13.6%</t>
  </si>
  <si>
    <t>Cost of Revenues</t>
  </si>
  <si>
    <t>Gross Profit</t>
  </si>
  <si>
    <t>Gross Profit Margin</t>
  </si>
  <si>
    <t>30.4%</t>
  </si>
  <si>
    <t>34.6%</t>
  </si>
  <si>
    <t>28.2%</t>
  </si>
  <si>
    <t>38.2%</t>
  </si>
  <si>
    <t>40.5%</t>
  </si>
  <si>
    <t>36.5%</t>
  </si>
  <si>
    <t>32.9%</t>
  </si>
  <si>
    <t>39.5%</t>
  </si>
  <si>
    <t>34.3%</t>
  </si>
  <si>
    <t>21.5%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</si>
  <si>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</si>
  <si>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</si>
  <si>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</si>
  <si>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</si>
  <si>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</si>
  <si>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</si>
  <si>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</si>
  <si>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</si>
  <si>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</si>
  <si>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</si>
  <si>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</si>
  <si>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</si>
  <si>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</si>
  <si>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</si>
  <si>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</si>
  <si>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</si>
  <si>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</si>
  <si>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</si>
  <si>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</si>
  <si>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</si>
  <si>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</si>
  <si>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</si>
  <si>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</si>
  <si>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</si>
  <si>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</si>
  <si>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</si>
  <si>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</si>
  <si>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</si>
  <si>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</si>
  <si>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</si>
  <si>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</si>
  <si>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</si>
  <si>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</si>
  <si>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</si>
  <si>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</si>
  <si>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</si>
  <si>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</si>
  <si>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</si>
  <si>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</si>
  <si>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</si>
  <si>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</si>
  <si>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</si>
  <si>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</si>
  <si>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</si>
  <si>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</si>
  <si>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</si>
  <si>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</si>
  <si>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</si>
  <si>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</si>
  <si>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</si>
  <si>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</si>
  <si>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</si>
  <si>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</si>
  <si>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1,114.691</t>
  </si>
  <si>
    <t>1,047.219</t>
  </si>
  <si>
    <t>1,926.687</t>
  </si>
  <si>
    <t>1,440.155</t>
  </si>
  <si>
    <t>1,477.024</t>
  </si>
  <si>
    <t>Total Enterprise Value (TEV)</t>
  </si>
  <si>
    <t>1,034.195</t>
  </si>
  <si>
    <t>2,018.623</t>
  </si>
  <si>
    <t>1,612.994</t>
  </si>
  <si>
    <t>1,736.324</t>
  </si>
  <si>
    <t>Enterprise Value (EV)</t>
  </si>
  <si>
    <t>1,724.157</t>
  </si>
  <si>
    <t>EV/EBITDA</t>
  </si>
  <si>
    <t>11.5x</t>
  </si>
  <si>
    <t>6.7x</t>
  </si>
  <si>
    <t>4.5x</t>
  </si>
  <si>
    <t>11.8x</t>
  </si>
  <si>
    <t>5.7x</t>
  </si>
  <si>
    <t>3.6x</t>
  </si>
  <si>
    <t>7.8x</t>
  </si>
  <si>
    <t>17.1x</t>
  </si>
  <si>
    <t>5.6x</t>
  </si>
  <si>
    <t>5.1x</t>
  </si>
  <si>
    <t>EV / EBIT</t>
  </si>
  <si>
    <t>44.4x</t>
  </si>
  <si>
    <t>14.7x</t>
  </si>
  <si>
    <t>9.2x</t>
  </si>
  <si>
    <t>37.9x</t>
  </si>
  <si>
    <t>9.3x</t>
  </si>
  <si>
    <t>15.0x</t>
  </si>
  <si>
    <t>30.6x</t>
  </si>
  <si>
    <t>-11.9x</t>
  </si>
  <si>
    <t>EV / LTM EBITDA - CAPEX</t>
  </si>
  <si>
    <t>-8.2x</t>
  </si>
  <si>
    <t>14.4x</t>
  </si>
  <si>
    <t>20.9x</t>
  </si>
  <si>
    <t>200.5x</t>
  </si>
  <si>
    <t>8.3x</t>
  </si>
  <si>
    <t>22.5x</t>
  </si>
  <si>
    <t>-4.6x</t>
  </si>
  <si>
    <t>-64.2x</t>
  </si>
  <si>
    <t>11.3x</t>
  </si>
  <si>
    <t>-408.4x</t>
  </si>
  <si>
    <t>EV / Free Cash Flow</t>
  </si>
  <si>
    <t>-8.7x</t>
  </si>
  <si>
    <t>13.0x</t>
  </si>
  <si>
    <t>53.6x</t>
  </si>
  <si>
    <t>70.1x</t>
  </si>
  <si>
    <t>17.0x</t>
  </si>
  <si>
    <t>-18.6x</t>
  </si>
  <si>
    <t>-4.8x</t>
  </si>
  <si>
    <t>-37.1x</t>
  </si>
  <si>
    <t>36.2x</t>
  </si>
  <si>
    <t>151.6x</t>
  </si>
  <si>
    <t>EV / Invested Capital</t>
  </si>
  <si>
    <t>1.2x</t>
  </si>
  <si>
    <t>1.9x</t>
  </si>
  <si>
    <t>0.7x</t>
  </si>
  <si>
    <t>1.7x</t>
  </si>
  <si>
    <t>1.0x</t>
  </si>
  <si>
    <t>1.8x</t>
  </si>
  <si>
    <t>0.8x</t>
  </si>
  <si>
    <t>EV / Revenue</t>
  </si>
  <si>
    <t>2.3x</t>
  </si>
  <si>
    <t>3.0x</t>
  </si>
  <si>
    <t>1.4x</t>
  </si>
  <si>
    <t>4.1x</t>
  </si>
  <si>
    <t>2.7x</t>
  </si>
  <si>
    <t>1.6x</t>
  </si>
  <si>
    <t>2.9x</t>
  </si>
  <si>
    <t>6.5x</t>
  </si>
  <si>
    <t>2.5x</t>
  </si>
  <si>
    <t>P/E Ratio</t>
  </si>
  <si>
    <t>84.1x</t>
  </si>
  <si>
    <t>942.7x</t>
  </si>
  <si>
    <t>42.9x</t>
  </si>
  <si>
    <t>-139.6x</t>
  </si>
  <si>
    <t>21.5x</t>
  </si>
  <si>
    <t>8.9x</t>
  </si>
  <si>
    <t>92.7x</t>
  </si>
  <si>
    <t>69.1x</t>
  </si>
  <si>
    <t>18.7x</t>
  </si>
  <si>
    <t>-8.3x</t>
  </si>
  <si>
    <t>Price/Book</t>
  </si>
  <si>
    <t>2.2x</t>
  </si>
  <si>
    <t>2.0x</t>
  </si>
  <si>
    <t>1.1x</t>
  </si>
  <si>
    <t>2.1x</t>
  </si>
  <si>
    <t>0.9x</t>
  </si>
  <si>
    <t>Price / Operating Cash Flow</t>
  </si>
  <si>
    <t>7.9x</t>
  </si>
  <si>
    <t>8.6x</t>
  </si>
  <si>
    <t>7.1x</t>
  </si>
  <si>
    <t>16.6x</t>
  </si>
  <si>
    <t>12.4x</t>
  </si>
  <si>
    <t>6.3x</t>
  </si>
  <si>
    <t>10.1x</t>
  </si>
  <si>
    <t>29.3x</t>
  </si>
  <si>
    <t>5.5x</t>
  </si>
  <si>
    <t>Price / LTM Sales</t>
  </si>
  <si>
    <t>2.6x</t>
  </si>
  <si>
    <t>3.4x</t>
  </si>
  <si>
    <t>4.4x</t>
  </si>
  <si>
    <t>3.3x</t>
  </si>
  <si>
    <t>6.2x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</si>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</sst>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4" borderId="0" xfId="0" applyFont="1" applyFill="1"/>
    <xf numFmtId="0" fontId="7" fillId="0" borderId="0" xfId="0" applyFont="1"/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wrapText="1"/>
    </xf>
    <xf numFmtId="0" fontId="8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7" fillId="5" borderId="1" xfId="0" applyFont="1" applyFill="1" applyBorder="1"/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" fontId="9" fillId="4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4" fontId="9" fillId="7" borderId="1" xfId="0" applyNumberFormat="1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0" xfId="0" applyFont="1" applyFill="1"/>
    <xf numFmtId="0" fontId="12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2">
    <cellStyle name="Normal" xfId="0" builtinId="0"/>
    <cellStyle name="Normal 2" xfId="1" xr:uid="{F5B85F72-6D79-48B0-BF09-61742007C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7C3C55AB-5121-DA57-DE9A-C7578C24B9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33.680999999999997</v>
      </c>
      <c r="E12" s="3">
        <v>49.643000000000001</v>
      </c>
      <c r="F12" s="3">
        <v>100.20099999999999</v>
      </c>
      <c r="G12" s="3">
        <v>110.761</v>
      </c>
      <c r="H12" s="3">
        <v>230.15899999999999</v>
      </c>
      <c r="I12" s="3">
        <v>123.535</v>
      </c>
      <c r="J12" s="3">
        <v>108.29900000000001</v>
      </c>
      <c r="K12" s="3">
        <v>167.83</v>
      </c>
      <c r="L12" s="3">
        <v>135.42699999999999</v>
      </c>
      <c r="M12" s="3">
        <v>108.983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>
        <v>49.991999999999997</v>
      </c>
      <c r="G13" s="3">
        <v>57.31</v>
      </c>
      <c r="H13" s="3">
        <v>37.786000000000001</v>
      </c>
      <c r="I13" s="3">
        <v>99.403000000000006</v>
      </c>
      <c r="J13" s="3" t="s">
        <v>27</v>
      </c>
      <c r="K13" s="3">
        <v>1.347</v>
      </c>
      <c r="L13" s="3">
        <v>0.52600000000000002</v>
      </c>
      <c r="M13" s="3">
        <v>0.106</v>
      </c>
    </row>
    <row r="14" spans="3:13" ht="12.75" x14ac:dyDescent="0.2">
      <c r="C14" s="3" t="s">
        <v>28</v>
      </c>
      <c r="D14" s="3">
        <v>10.407999999999999</v>
      </c>
      <c r="E14" s="3">
        <v>19.193000000000001</v>
      </c>
      <c r="F14" s="3">
        <v>7.1760000000000002</v>
      </c>
      <c r="G14" s="3">
        <v>31.132999999999999</v>
      </c>
      <c r="H14" s="3">
        <v>43.058999999999997</v>
      </c>
      <c r="I14" s="3">
        <v>38.4</v>
      </c>
      <c r="J14" s="3">
        <v>43.683999999999997</v>
      </c>
      <c r="K14" s="3">
        <v>33.475999999999999</v>
      </c>
      <c r="L14" s="3">
        <v>32.521000000000001</v>
      </c>
      <c r="M14" s="3">
        <v>32.463999999999999</v>
      </c>
    </row>
    <row r="15" spans="3:13" ht="12.75" x14ac:dyDescent="0.2">
      <c r="C15" s="3" t="s">
        <v>29</v>
      </c>
      <c r="D15" s="3">
        <v>16.454000000000001</v>
      </c>
      <c r="E15" s="3">
        <v>17.297999999999998</v>
      </c>
      <c r="F15" s="3">
        <v>14.477</v>
      </c>
      <c r="G15" s="3">
        <v>18.225000000000001</v>
      </c>
      <c r="H15" s="3">
        <v>22.318999999999999</v>
      </c>
      <c r="I15" s="3">
        <v>19.637</v>
      </c>
      <c r="J15" s="3">
        <v>19.437000000000001</v>
      </c>
      <c r="K15" s="3">
        <v>44.883000000000003</v>
      </c>
      <c r="L15" s="3">
        <v>108.521</v>
      </c>
      <c r="M15" s="3">
        <v>124.608</v>
      </c>
    </row>
    <row r="16" spans="3:13" ht="12.75" x14ac:dyDescent="0.2">
      <c r="C16" s="3" t="s">
        <v>30</v>
      </c>
      <c r="D16" s="3">
        <v>1.6759999999999999</v>
      </c>
      <c r="E16" s="3">
        <v>1.8440000000000001</v>
      </c>
      <c r="F16" s="3">
        <v>2.0979999999999999</v>
      </c>
      <c r="G16" s="3">
        <v>2.88</v>
      </c>
      <c r="H16" s="3">
        <v>4.0620000000000003</v>
      </c>
      <c r="I16" s="3">
        <v>6.2229999999999999</v>
      </c>
      <c r="J16" s="3">
        <v>3.82</v>
      </c>
      <c r="K16" s="3">
        <v>3.3359999999999999</v>
      </c>
      <c r="L16" s="3">
        <v>10.192</v>
      </c>
      <c r="M16" s="3">
        <v>15.137</v>
      </c>
    </row>
    <row r="17" spans="3:13" ht="12.75" x14ac:dyDescent="0.2">
      <c r="C17" s="3" t="s">
        <v>31</v>
      </c>
      <c r="D17" s="3">
        <v>26.190999999999999</v>
      </c>
      <c r="E17" s="3">
        <v>44.472999999999999</v>
      </c>
      <c r="F17" s="3">
        <v>3.7130000000000001</v>
      </c>
      <c r="G17" s="3">
        <v>3.823</v>
      </c>
      <c r="H17" s="3">
        <v>5.1429999999999998</v>
      </c>
      <c r="I17" s="3">
        <v>11.624000000000001</v>
      </c>
      <c r="J17" s="3">
        <v>22.966000000000001</v>
      </c>
      <c r="K17" s="3">
        <v>64.772999999999996</v>
      </c>
      <c r="L17" s="3">
        <v>68.248999999999995</v>
      </c>
      <c r="M17" s="3">
        <v>60.860999999999997</v>
      </c>
    </row>
    <row r="18" spans="3:13" ht="12.75" x14ac:dyDescent="0.2">
      <c r="C18" s="3" t="s">
        <v>32</v>
      </c>
      <c r="D18" s="3">
        <v>88.411000000000001</v>
      </c>
      <c r="E18" s="3">
        <v>132.45099999999999</v>
      </c>
      <c r="F18" s="3">
        <v>177.65700000000001</v>
      </c>
      <c r="G18" s="3">
        <v>224.13300000000001</v>
      </c>
      <c r="H18" s="3">
        <v>342.52800000000002</v>
      </c>
      <c r="I18" s="3">
        <v>298.82100000000003</v>
      </c>
      <c r="J18" s="3">
        <v>198.20699999999999</v>
      </c>
      <c r="K18" s="3">
        <v>315.64499999999998</v>
      </c>
      <c r="L18" s="3">
        <v>355.43700000000001</v>
      </c>
      <c r="M18" s="3">
        <v>342.15899999999999</v>
      </c>
    </row>
    <row r="19" spans="3:13" ht="12.75" x14ac:dyDescent="0.2"/>
    <row r="20" spans="3:13" ht="12.75" x14ac:dyDescent="0.2">
      <c r="C20" s="3" t="s">
        <v>33</v>
      </c>
      <c r="D20" s="3">
        <v>230.49100000000001</v>
      </c>
      <c r="E20" s="3">
        <v>270.81400000000002</v>
      </c>
      <c r="F20" s="3">
        <v>336.32900000000001</v>
      </c>
      <c r="G20" s="3">
        <v>529.60599999999999</v>
      </c>
      <c r="H20" s="3">
        <v>540.93899999999996</v>
      </c>
      <c r="I20" s="3">
        <v>689.31500000000005</v>
      </c>
      <c r="J20" s="3">
        <v>946.82600000000002</v>
      </c>
      <c r="K20" s="3" t="s">
        <v>34</v>
      </c>
      <c r="L20" s="3" t="s">
        <v>35</v>
      </c>
      <c r="M20" s="3" t="s">
        <v>36</v>
      </c>
    </row>
    <row r="21" spans="3:13" ht="12.75" x14ac:dyDescent="0.2">
      <c r="C21" s="3" t="s">
        <v>37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38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39</v>
      </c>
      <c r="D23" s="3" t="s">
        <v>27</v>
      </c>
      <c r="E23" s="3" t="s">
        <v>27</v>
      </c>
      <c r="F23" s="3" t="s">
        <v>27</v>
      </c>
      <c r="G23" s="3" t="s">
        <v>27</v>
      </c>
      <c r="H23" s="3">
        <v>3.387</v>
      </c>
      <c r="I23" s="3">
        <v>5.8380000000000001</v>
      </c>
      <c r="J23" s="3">
        <v>1.728</v>
      </c>
      <c r="K23" s="3" t="s">
        <v>27</v>
      </c>
      <c r="L23" s="3" t="s">
        <v>27</v>
      </c>
      <c r="M23" s="3" t="s">
        <v>27</v>
      </c>
    </row>
    <row r="24" spans="3:13" ht="12.75" x14ac:dyDescent="0.2">
      <c r="C24" s="3" t="s">
        <v>40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41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42</v>
      </c>
      <c r="D26" s="3">
        <v>2.16</v>
      </c>
      <c r="E26" s="3">
        <v>2.419</v>
      </c>
      <c r="F26" s="3">
        <v>12.776</v>
      </c>
      <c r="G26" s="3">
        <v>2.1549999999999998</v>
      </c>
      <c r="H26" s="3">
        <v>1.538</v>
      </c>
      <c r="I26" s="3">
        <v>79.605999999999995</v>
      </c>
      <c r="J26" s="3">
        <v>68.709999999999994</v>
      </c>
      <c r="K26" s="3">
        <v>20.542000000000002</v>
      </c>
      <c r="L26" s="3">
        <v>36.021000000000001</v>
      </c>
      <c r="M26" s="3">
        <v>75.671999999999997</v>
      </c>
    </row>
    <row r="27" spans="3:13" ht="12.75" x14ac:dyDescent="0.2">
      <c r="C27" s="3" t="s">
        <v>43</v>
      </c>
      <c r="D27" s="3">
        <v>321.06099999999998</v>
      </c>
      <c r="E27" s="3">
        <v>405.68400000000003</v>
      </c>
      <c r="F27" s="3">
        <v>526.76199999999994</v>
      </c>
      <c r="G27" s="3">
        <v>755.89400000000001</v>
      </c>
      <c r="H27" s="3">
        <v>888.39099999999996</v>
      </c>
      <c r="I27" s="3" t="s">
        <v>44</v>
      </c>
      <c r="J27" s="3" t="s">
        <v>45</v>
      </c>
      <c r="K27" s="3" t="s">
        <v>46</v>
      </c>
      <c r="L27" s="3" t="s">
        <v>47</v>
      </c>
      <c r="M27" s="3" t="s">
        <v>48</v>
      </c>
    </row>
    <row r="28" spans="3:13" ht="12.75" x14ac:dyDescent="0.2"/>
    <row r="29" spans="3:13" ht="12.75" x14ac:dyDescent="0.2">
      <c r="C29" s="3" t="s">
        <v>49</v>
      </c>
      <c r="D29" s="3">
        <v>10.547000000000001</v>
      </c>
      <c r="E29" s="3">
        <v>11.712999999999999</v>
      </c>
      <c r="F29" s="3">
        <v>25.22</v>
      </c>
      <c r="G29" s="3">
        <v>20.478999999999999</v>
      </c>
      <c r="H29" s="3">
        <v>17.245999999999999</v>
      </c>
      <c r="I29" s="3">
        <v>19.245000000000001</v>
      </c>
      <c r="J29" s="3">
        <v>20.742999999999999</v>
      </c>
      <c r="K29" s="3">
        <v>40.173999999999999</v>
      </c>
      <c r="L29" s="3">
        <v>104.36499999999999</v>
      </c>
      <c r="M29" s="3">
        <v>98.257999999999996</v>
      </c>
    </row>
    <row r="30" spans="3:13" ht="12.75" x14ac:dyDescent="0.2">
      <c r="C30" s="3" t="s">
        <v>50</v>
      </c>
      <c r="D30" s="3">
        <v>5.1639999999999997</v>
      </c>
      <c r="E30" s="3">
        <v>11.52</v>
      </c>
      <c r="F30" s="3">
        <v>12.156000000000001</v>
      </c>
      <c r="G30" s="3">
        <v>30.94</v>
      </c>
      <c r="H30" s="3">
        <v>33.518000000000001</v>
      </c>
      <c r="I30" s="3">
        <v>25.716000000000001</v>
      </c>
      <c r="J30" s="3">
        <v>27.771999999999998</v>
      </c>
      <c r="K30" s="3">
        <v>37.332000000000001</v>
      </c>
      <c r="L30" s="3">
        <v>45.566000000000003</v>
      </c>
      <c r="M30" s="3">
        <v>42.326000000000001</v>
      </c>
    </row>
    <row r="31" spans="3:13" ht="12.75" x14ac:dyDescent="0.2">
      <c r="C31" s="3" t="s">
        <v>51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52</v>
      </c>
      <c r="D32" s="3" t="s">
        <v>27</v>
      </c>
      <c r="E32" s="3" t="s">
        <v>27</v>
      </c>
      <c r="F32" s="3">
        <v>0.48699999999999999</v>
      </c>
      <c r="G32" s="3">
        <v>0.34100000000000003</v>
      </c>
      <c r="H32" s="3" t="s">
        <v>27</v>
      </c>
      <c r="I32" s="3">
        <v>0.30599999999999999</v>
      </c>
      <c r="J32" s="3">
        <v>1.161</v>
      </c>
      <c r="K32" s="3">
        <v>1.379</v>
      </c>
      <c r="L32" s="3" t="s">
        <v>27</v>
      </c>
      <c r="M32" s="3" t="s">
        <v>27</v>
      </c>
    </row>
    <row r="33" spans="3:13" ht="12.75" x14ac:dyDescent="0.2">
      <c r="C33" s="3" t="s">
        <v>53</v>
      </c>
      <c r="D33" s="3">
        <v>0.24099999999999999</v>
      </c>
      <c r="E33" s="3" t="s">
        <v>27</v>
      </c>
      <c r="F33" s="3">
        <v>1.071</v>
      </c>
      <c r="G33" s="3">
        <v>2.8580000000000001</v>
      </c>
      <c r="H33" s="3">
        <v>1.139</v>
      </c>
      <c r="I33" s="3">
        <v>4.6340000000000003</v>
      </c>
      <c r="J33" s="3">
        <v>11.467000000000001</v>
      </c>
      <c r="K33" s="3">
        <v>8.8789999999999996</v>
      </c>
      <c r="L33" s="3">
        <v>13.307</v>
      </c>
      <c r="M33" s="3">
        <v>12.749000000000001</v>
      </c>
    </row>
    <row r="34" spans="3:13" ht="12.75" x14ac:dyDescent="0.2">
      <c r="C34" s="3" t="s">
        <v>54</v>
      </c>
      <c r="D34" s="3">
        <v>1.9119999999999999</v>
      </c>
      <c r="E34" s="3">
        <v>13.849</v>
      </c>
      <c r="F34" s="3">
        <v>8.4499999999999993</v>
      </c>
      <c r="G34" s="3">
        <v>23.413</v>
      </c>
      <c r="H34" s="3">
        <v>24.286000000000001</v>
      </c>
      <c r="I34" s="3">
        <v>33.811</v>
      </c>
      <c r="J34" s="3">
        <v>55.427</v>
      </c>
      <c r="K34" s="3">
        <v>34.950000000000003</v>
      </c>
      <c r="L34" s="3">
        <v>47.651000000000003</v>
      </c>
      <c r="M34" s="3">
        <v>29.559000000000001</v>
      </c>
    </row>
    <row r="35" spans="3:13" ht="12.75" x14ac:dyDescent="0.2">
      <c r="C35" s="3" t="s">
        <v>55</v>
      </c>
      <c r="D35" s="3">
        <v>17.864999999999998</v>
      </c>
      <c r="E35" s="3">
        <v>37.082999999999998</v>
      </c>
      <c r="F35" s="3">
        <v>47.384</v>
      </c>
      <c r="G35" s="3">
        <v>78.031000000000006</v>
      </c>
      <c r="H35" s="3">
        <v>76.188999999999993</v>
      </c>
      <c r="I35" s="3">
        <v>83.710999999999999</v>
      </c>
      <c r="J35" s="3">
        <v>116.571</v>
      </c>
      <c r="K35" s="3">
        <v>122.71299999999999</v>
      </c>
      <c r="L35" s="3">
        <v>210.88900000000001</v>
      </c>
      <c r="M35" s="3">
        <v>182.892</v>
      </c>
    </row>
    <row r="36" spans="3:13" ht="12.75" x14ac:dyDescent="0.2"/>
    <row r="37" spans="3:13" ht="12.75" x14ac:dyDescent="0.2">
      <c r="C37" s="3" t="s">
        <v>56</v>
      </c>
      <c r="D37" s="3" t="s">
        <v>27</v>
      </c>
      <c r="E37" s="3" t="s">
        <v>27</v>
      </c>
      <c r="F37" s="3">
        <v>54.786000000000001</v>
      </c>
      <c r="G37" s="3">
        <v>53.401000000000003</v>
      </c>
      <c r="H37" s="3">
        <v>50.125</v>
      </c>
      <c r="I37" s="3">
        <v>94.596000000000004</v>
      </c>
      <c r="J37" s="3">
        <v>190.274</v>
      </c>
      <c r="K37" s="3">
        <v>201.82599999999999</v>
      </c>
      <c r="L37" s="3">
        <v>199.15</v>
      </c>
      <c r="M37" s="3">
        <v>296.75200000000001</v>
      </c>
    </row>
    <row r="38" spans="3:13" ht="12.75" x14ac:dyDescent="0.2">
      <c r="C38" s="3" t="s">
        <v>57</v>
      </c>
      <c r="D38" s="3" t="s">
        <v>27</v>
      </c>
      <c r="E38" s="3" t="s">
        <v>27</v>
      </c>
      <c r="F38" s="3">
        <v>1.5429999999999999</v>
      </c>
      <c r="G38" s="3">
        <v>1.2170000000000001</v>
      </c>
      <c r="H38" s="3" t="s">
        <v>27</v>
      </c>
      <c r="I38" s="3">
        <v>7.3310000000000004</v>
      </c>
      <c r="J38" s="3">
        <v>19.54</v>
      </c>
      <c r="K38" s="3">
        <v>15.929</v>
      </c>
      <c r="L38" s="3">
        <v>23.876999999999999</v>
      </c>
      <c r="M38" s="3">
        <v>16.152999999999999</v>
      </c>
    </row>
    <row r="39" spans="3:13" ht="12.75" x14ac:dyDescent="0.2">
      <c r="C39" s="3" t="s">
        <v>58</v>
      </c>
      <c r="D39" s="3">
        <v>40.091999999999999</v>
      </c>
      <c r="E39" s="3">
        <v>52.78</v>
      </c>
      <c r="F39" s="3">
        <v>56.521999999999998</v>
      </c>
      <c r="G39" s="3">
        <v>55.029000000000003</v>
      </c>
      <c r="H39" s="3">
        <v>53.543999999999997</v>
      </c>
      <c r="I39" s="3">
        <v>65.126000000000005</v>
      </c>
      <c r="J39" s="3">
        <v>63.991999999999997</v>
      </c>
      <c r="K39" s="3">
        <v>78.88</v>
      </c>
      <c r="L39" s="3">
        <v>315.13099999999997</v>
      </c>
      <c r="M39" s="3">
        <v>299.68700000000001</v>
      </c>
    </row>
    <row r="40" spans="3:13" ht="12.75" x14ac:dyDescent="0.2">
      <c r="C40" s="3" t="s">
        <v>59</v>
      </c>
      <c r="D40" s="3">
        <v>57.957000000000001</v>
      </c>
      <c r="E40" s="3">
        <v>89.863</v>
      </c>
      <c r="F40" s="3">
        <v>160.23500000000001</v>
      </c>
      <c r="G40" s="3">
        <v>187.678</v>
      </c>
      <c r="H40" s="3">
        <v>179.85900000000001</v>
      </c>
      <c r="I40" s="3">
        <v>250.76499999999999</v>
      </c>
      <c r="J40" s="3">
        <v>390.37700000000001</v>
      </c>
      <c r="K40" s="3">
        <v>419.34899999999999</v>
      </c>
      <c r="L40" s="3">
        <v>749.04700000000003</v>
      </c>
      <c r="M40" s="3">
        <v>795.48400000000004</v>
      </c>
    </row>
    <row r="41" spans="3:13" ht="12.75" x14ac:dyDescent="0.2"/>
    <row r="42" spans="3:13" ht="12.75" x14ac:dyDescent="0.2">
      <c r="C42" s="3" t="s">
        <v>60</v>
      </c>
      <c r="D42" s="3">
        <v>200.88399999999999</v>
      </c>
      <c r="E42" s="3">
        <v>232.83799999999999</v>
      </c>
      <c r="F42" s="3">
        <v>282.98099999999999</v>
      </c>
      <c r="G42" s="3">
        <v>461.88</v>
      </c>
      <c r="H42" s="3">
        <v>525.71699999999998</v>
      </c>
      <c r="I42" s="3">
        <v>573.92899999999997</v>
      </c>
      <c r="J42" s="3">
        <v>548.15099999999995</v>
      </c>
      <c r="K42" s="3">
        <v>626.41999999999996</v>
      </c>
      <c r="L42" s="3" t="s">
        <v>61</v>
      </c>
      <c r="M42" s="3" t="s">
        <v>62</v>
      </c>
    </row>
    <row r="43" spans="3:13" ht="12.75" x14ac:dyDescent="0.2">
      <c r="C43" s="3" t="s">
        <v>63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64</v>
      </c>
      <c r="D44" s="3">
        <v>42.753999999999998</v>
      </c>
      <c r="E44" s="3">
        <v>64.674000000000007</v>
      </c>
      <c r="F44" s="3">
        <v>62.767000000000003</v>
      </c>
      <c r="G44" s="3">
        <v>84.727000000000004</v>
      </c>
      <c r="H44" s="3">
        <v>162.68199999999999</v>
      </c>
      <c r="I44" s="3">
        <v>223.02500000000001</v>
      </c>
      <c r="J44" s="3">
        <v>243.06</v>
      </c>
      <c r="K44" s="3">
        <v>265.60500000000002</v>
      </c>
      <c r="L44" s="3">
        <v>337.14499999999998</v>
      </c>
      <c r="M44" s="3">
        <v>187.50200000000001</v>
      </c>
    </row>
    <row r="45" spans="3:13" ht="12.75" x14ac:dyDescent="0.2">
      <c r="C45" s="3" t="s">
        <v>65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66</v>
      </c>
      <c r="D46" s="3">
        <v>19.466999999999999</v>
      </c>
      <c r="E46" s="3">
        <v>18.309000000000001</v>
      </c>
      <c r="F46" s="3">
        <v>20.78</v>
      </c>
      <c r="G46" s="3">
        <v>21.609000000000002</v>
      </c>
      <c r="H46" s="3">
        <v>20.134</v>
      </c>
      <c r="I46" s="3">
        <v>25.861000000000001</v>
      </c>
      <c r="J46" s="3">
        <v>33.883000000000003</v>
      </c>
      <c r="K46" s="3">
        <v>31.459</v>
      </c>
      <c r="L46" s="3">
        <v>36.399000000000001</v>
      </c>
      <c r="M46" s="3">
        <v>40.521999999999998</v>
      </c>
    </row>
    <row r="47" spans="3:13" ht="12.75" x14ac:dyDescent="0.2">
      <c r="C47" s="3" t="s">
        <v>67</v>
      </c>
      <c r="D47" s="3">
        <v>263.10399999999998</v>
      </c>
      <c r="E47" s="3">
        <v>315.82100000000003</v>
      </c>
      <c r="F47" s="3">
        <v>366.52800000000002</v>
      </c>
      <c r="G47" s="3">
        <v>568.21600000000001</v>
      </c>
      <c r="H47" s="3">
        <v>708.53200000000004</v>
      </c>
      <c r="I47" s="3">
        <v>822.81500000000005</v>
      </c>
      <c r="J47" s="3">
        <v>825.09400000000005</v>
      </c>
      <c r="K47" s="3">
        <v>923.48400000000004</v>
      </c>
      <c r="L47" s="3" t="s">
        <v>68</v>
      </c>
      <c r="M47" s="3" t="s">
        <v>69</v>
      </c>
    </row>
    <row r="48" spans="3:13" ht="12.75" x14ac:dyDescent="0.2">
      <c r="C48" s="3" t="s">
        <v>70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71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>
        <v>68.817999999999998</v>
      </c>
      <c r="M49" s="3">
        <v>59.493000000000002</v>
      </c>
    </row>
    <row r="50" spans="3:13" ht="12.75" x14ac:dyDescent="0.2">
      <c r="C50" s="3" t="s">
        <v>72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73</v>
      </c>
      <c r="D51" s="3">
        <v>263.10399999999998</v>
      </c>
      <c r="E51" s="3">
        <v>315.82100000000003</v>
      </c>
      <c r="F51" s="3">
        <v>366.52800000000002</v>
      </c>
      <c r="G51" s="3">
        <v>568.21600000000001</v>
      </c>
      <c r="H51" s="3">
        <v>708.53200000000004</v>
      </c>
      <c r="I51" s="3">
        <v>822.81500000000005</v>
      </c>
      <c r="J51" s="3">
        <v>825.09400000000005</v>
      </c>
      <c r="K51" s="3">
        <v>923.48400000000004</v>
      </c>
      <c r="L51" s="3" t="s">
        <v>74</v>
      </c>
      <c r="M51" s="3" t="s">
        <v>75</v>
      </c>
    </row>
    <row r="52" spans="3:13" ht="12.75" x14ac:dyDescent="0.2"/>
    <row r="53" spans="3:13" ht="12.75" x14ac:dyDescent="0.2">
      <c r="C53" s="3" t="s">
        <v>76</v>
      </c>
      <c r="D53" s="3">
        <v>321.06099999999998</v>
      </c>
      <c r="E53" s="3">
        <v>405.68400000000003</v>
      </c>
      <c r="F53" s="3">
        <v>526.76199999999994</v>
      </c>
      <c r="G53" s="3">
        <v>755.89400000000001</v>
      </c>
      <c r="H53" s="3">
        <v>888.39099999999996</v>
      </c>
      <c r="I53" s="3" t="s">
        <v>44</v>
      </c>
      <c r="J53" s="3" t="s">
        <v>45</v>
      </c>
      <c r="K53" s="3" t="s">
        <v>46</v>
      </c>
      <c r="L53" s="3" t="s">
        <v>47</v>
      </c>
      <c r="M53" s="3" t="s">
        <v>48</v>
      </c>
    </row>
    <row r="54" spans="3:13" ht="12.75" x14ac:dyDescent="0.2"/>
    <row r="55" spans="3:13" ht="12.75" x14ac:dyDescent="0.2">
      <c r="C55" s="3" t="s">
        <v>77</v>
      </c>
      <c r="D55" s="3">
        <v>52.177999999999997</v>
      </c>
      <c r="E55" s="3">
        <v>89.47</v>
      </c>
      <c r="F55" s="3">
        <v>150.19300000000001</v>
      </c>
      <c r="G55" s="3">
        <v>168.071</v>
      </c>
      <c r="H55" s="3">
        <v>268.12099999999998</v>
      </c>
      <c r="I55" s="3">
        <v>222.93799999999999</v>
      </c>
      <c r="J55" s="3">
        <v>108.29900000000001</v>
      </c>
      <c r="K55" s="3">
        <v>169.17699999999999</v>
      </c>
      <c r="L55" s="3">
        <v>135.953</v>
      </c>
      <c r="M55" s="3">
        <v>109.089</v>
      </c>
    </row>
    <row r="56" spans="3:13" ht="12.75" x14ac:dyDescent="0.2">
      <c r="C56" s="3" t="s">
        <v>78</v>
      </c>
      <c r="D56" s="3">
        <v>0.24099999999999999</v>
      </c>
      <c r="E56" s="3">
        <v>0</v>
      </c>
      <c r="F56" s="3">
        <v>57.887</v>
      </c>
      <c r="G56" s="3">
        <v>57.816000000000003</v>
      </c>
      <c r="H56" s="3">
        <v>51.264000000000003</v>
      </c>
      <c r="I56" s="3">
        <v>106.867</v>
      </c>
      <c r="J56" s="3">
        <v>222.44200000000001</v>
      </c>
      <c r="K56" s="3">
        <v>228.01400000000001</v>
      </c>
      <c r="L56" s="3">
        <v>236.333</v>
      </c>
      <c r="M56" s="3">
        <v>325.65300000000002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1599-B521-416D-8B7C-97CEEF3416EA}">
  <dimension ref="C2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79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80</v>
      </c>
      <c r="D12" s="3">
        <v>145.96199999999999</v>
      </c>
      <c r="E12" s="3">
        <v>201.511</v>
      </c>
      <c r="F12" s="3">
        <v>214.68299999999999</v>
      </c>
      <c r="G12" s="3">
        <v>282.33499999999998</v>
      </c>
      <c r="H12" s="3">
        <v>337.06599999999997</v>
      </c>
      <c r="I12" s="3">
        <v>359.39400000000001</v>
      </c>
      <c r="J12" s="3">
        <v>333.95499999999998</v>
      </c>
      <c r="K12" s="3">
        <v>354.96199999999999</v>
      </c>
      <c r="L12" s="3">
        <v>758.53200000000004</v>
      </c>
      <c r="M12" s="3">
        <v>922.70500000000004</v>
      </c>
    </row>
    <row r="13" spans="3:13" x14ac:dyDescent="0.2"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87</v>
      </c>
      <c r="J13" s="3" t="s">
        <v>88</v>
      </c>
      <c r="K13" s="3" t="s">
        <v>89</v>
      </c>
      <c r="L13" s="3" t="s">
        <v>90</v>
      </c>
      <c r="M13" s="3" t="s">
        <v>91</v>
      </c>
    </row>
    <row r="15" spans="3:13" x14ac:dyDescent="0.2">
      <c r="C15" s="3" t="s">
        <v>92</v>
      </c>
      <c r="D15" s="3">
        <v>-101.648</v>
      </c>
      <c r="E15" s="3">
        <v>-131.874</v>
      </c>
      <c r="F15" s="3">
        <v>-154.12299999999999</v>
      </c>
      <c r="G15" s="3">
        <v>-174.471</v>
      </c>
      <c r="H15" s="3">
        <v>-200.56700000000001</v>
      </c>
      <c r="I15" s="3">
        <v>-228.12</v>
      </c>
      <c r="J15" s="3">
        <v>-224.12700000000001</v>
      </c>
      <c r="K15" s="3">
        <v>-214.715</v>
      </c>
      <c r="L15" s="3">
        <v>-498.7</v>
      </c>
      <c r="M15" s="3">
        <v>-723.95</v>
      </c>
    </row>
    <row r="16" spans="3:13" x14ac:dyDescent="0.2">
      <c r="C16" s="3" t="s">
        <v>93</v>
      </c>
      <c r="D16" s="3">
        <v>44.314</v>
      </c>
      <c r="E16" s="3">
        <v>69.637</v>
      </c>
      <c r="F16" s="3">
        <v>60.561</v>
      </c>
      <c r="G16" s="3">
        <v>107.863</v>
      </c>
      <c r="H16" s="3">
        <v>136.499</v>
      </c>
      <c r="I16" s="3">
        <v>131.274</v>
      </c>
      <c r="J16" s="3">
        <v>109.828</v>
      </c>
      <c r="K16" s="3">
        <v>140.24700000000001</v>
      </c>
      <c r="L16" s="3">
        <v>259.83199999999999</v>
      </c>
      <c r="M16" s="3">
        <v>198.75399999999999</v>
      </c>
    </row>
    <row r="17" spans="3:13" x14ac:dyDescent="0.2">
      <c r="C17" s="3" t="s">
        <v>94</v>
      </c>
      <c r="D17" s="3" t="s">
        <v>95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100</v>
      </c>
      <c r="J17" s="3" t="s">
        <v>101</v>
      </c>
      <c r="K17" s="3" t="s">
        <v>102</v>
      </c>
      <c r="L17" s="3" t="s">
        <v>103</v>
      </c>
      <c r="M17" s="3" t="s">
        <v>104</v>
      </c>
    </row>
    <row r="19" spans="3:13" x14ac:dyDescent="0.2">
      <c r="C19" s="3" t="s">
        <v>105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106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107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-35.747</v>
      </c>
      <c r="J21" s="3">
        <v>-38.701000000000001</v>
      </c>
      <c r="K21" s="3">
        <v>-44.643999999999998</v>
      </c>
      <c r="L21" s="3">
        <v>-57.359000000000002</v>
      </c>
      <c r="M21" s="3">
        <v>-83.207999999999998</v>
      </c>
    </row>
    <row r="22" spans="3:13" x14ac:dyDescent="0.2">
      <c r="C22" s="3" t="s">
        <v>108</v>
      </c>
      <c r="D22" s="3">
        <v>-54.543999999999997</v>
      </c>
      <c r="E22" s="3">
        <v>-30.552</v>
      </c>
      <c r="F22" s="3">
        <v>-63.113999999999997</v>
      </c>
      <c r="G22" s="3">
        <v>-42.161000000000001</v>
      </c>
      <c r="H22" s="3">
        <v>-4.9390000000000001</v>
      </c>
      <c r="I22" s="3">
        <v>-6.7990000000000004</v>
      </c>
      <c r="J22" s="3">
        <v>-29.619</v>
      </c>
      <c r="K22" s="3">
        <v>-24.422000000000001</v>
      </c>
      <c r="L22" s="3">
        <v>-53.348999999999997</v>
      </c>
      <c r="M22" s="3">
        <v>-272.07499999999999</v>
      </c>
    </row>
    <row r="23" spans="3:13" x14ac:dyDescent="0.2">
      <c r="C23" s="3" t="s">
        <v>109</v>
      </c>
      <c r="D23" s="3">
        <v>-54.543999999999997</v>
      </c>
      <c r="E23" s="3">
        <v>-30.552</v>
      </c>
      <c r="F23" s="3">
        <v>-63.113999999999997</v>
      </c>
      <c r="G23" s="3">
        <v>-42.161000000000001</v>
      </c>
      <c r="H23" s="3">
        <v>-4.9390000000000001</v>
      </c>
      <c r="I23" s="3">
        <v>-42.545999999999999</v>
      </c>
      <c r="J23" s="3">
        <v>-68.319999999999993</v>
      </c>
      <c r="K23" s="3">
        <v>-69.066000000000003</v>
      </c>
      <c r="L23" s="3">
        <v>-110.708</v>
      </c>
      <c r="M23" s="3">
        <v>-355.28300000000002</v>
      </c>
    </row>
    <row r="24" spans="3:13" x14ac:dyDescent="0.2">
      <c r="C24" s="3" t="s">
        <v>110</v>
      </c>
      <c r="D24" s="3">
        <v>-10.228999999999999</v>
      </c>
      <c r="E24" s="3">
        <v>39.085000000000001</v>
      </c>
      <c r="F24" s="3">
        <v>-2.5529999999999999</v>
      </c>
      <c r="G24" s="3">
        <v>65.703000000000003</v>
      </c>
      <c r="H24" s="3">
        <v>131.56</v>
      </c>
      <c r="I24" s="3">
        <v>88.727999999999994</v>
      </c>
      <c r="J24" s="3">
        <v>41.508000000000003</v>
      </c>
      <c r="K24" s="3">
        <v>71.182000000000002</v>
      </c>
      <c r="L24" s="3">
        <v>149.12299999999999</v>
      </c>
      <c r="M24" s="3">
        <v>-156.529</v>
      </c>
    </row>
    <row r="26" spans="3:13" x14ac:dyDescent="0.2">
      <c r="C26" s="3" t="s">
        <v>111</v>
      </c>
      <c r="D26" s="3">
        <v>-0.36199999999999999</v>
      </c>
      <c r="E26" s="3">
        <v>-1.0089999999999999</v>
      </c>
      <c r="F26" s="3">
        <v>-1.911</v>
      </c>
      <c r="G26" s="3">
        <v>-2.4430000000000001</v>
      </c>
      <c r="H26" s="3">
        <v>0.38300000000000001</v>
      </c>
      <c r="I26" s="3">
        <v>3.19</v>
      </c>
      <c r="J26" s="3">
        <v>15.587999999999999</v>
      </c>
      <c r="K26" s="3">
        <v>3.8340000000000001</v>
      </c>
      <c r="L26" s="3">
        <v>-13.590999999999999</v>
      </c>
      <c r="M26" s="3">
        <v>-12.863</v>
      </c>
    </row>
    <row r="27" spans="3:13" x14ac:dyDescent="0.2">
      <c r="C27" s="3" t="s">
        <v>112</v>
      </c>
      <c r="D27" s="3">
        <v>-10.592000000000001</v>
      </c>
      <c r="E27" s="3">
        <v>38.076000000000001</v>
      </c>
      <c r="F27" s="3">
        <v>-4.4640000000000004</v>
      </c>
      <c r="G27" s="3">
        <v>63.26</v>
      </c>
      <c r="H27" s="3">
        <v>131.94300000000001</v>
      </c>
      <c r="I27" s="3">
        <v>91.918000000000006</v>
      </c>
      <c r="J27" s="3">
        <v>57.095999999999997</v>
      </c>
      <c r="K27" s="3">
        <v>75.016000000000005</v>
      </c>
      <c r="L27" s="3">
        <v>135.53200000000001</v>
      </c>
      <c r="M27" s="3">
        <v>-169.39099999999999</v>
      </c>
    </row>
    <row r="28" spans="3:13" x14ac:dyDescent="0.2">
      <c r="C28" s="3" t="s">
        <v>113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114</v>
      </c>
      <c r="D29" s="3">
        <v>-9.6989999999999998</v>
      </c>
      <c r="E29" s="3">
        <v>-20.007999999999999</v>
      </c>
      <c r="F29" s="3">
        <v>-10.255000000000001</v>
      </c>
      <c r="G29" s="3">
        <v>-39.28</v>
      </c>
      <c r="H29" s="3">
        <v>-48.585000000000001</v>
      </c>
      <c r="I29" s="3">
        <v>-45.521999999999998</v>
      </c>
      <c r="J29" s="3">
        <v>-26.196999999999999</v>
      </c>
      <c r="K29" s="3">
        <v>-47.591000000000001</v>
      </c>
      <c r="L29" s="3">
        <v>-60.420999999999999</v>
      </c>
      <c r="M29" s="3">
        <v>-14.619</v>
      </c>
    </row>
    <row r="30" spans="3:13" x14ac:dyDescent="0.2">
      <c r="C30" s="3" t="s">
        <v>115</v>
      </c>
      <c r="D30" s="3">
        <v>-20.291</v>
      </c>
      <c r="E30" s="3">
        <v>18.068000000000001</v>
      </c>
      <c r="F30" s="3">
        <v>-14.718</v>
      </c>
      <c r="G30" s="3">
        <v>23.98</v>
      </c>
      <c r="H30" s="3">
        <v>83.358000000000004</v>
      </c>
      <c r="I30" s="3">
        <v>46.396000000000001</v>
      </c>
      <c r="J30" s="3">
        <v>30.899000000000001</v>
      </c>
      <c r="K30" s="3">
        <v>27.423999999999999</v>
      </c>
      <c r="L30" s="3">
        <v>75.111999999999995</v>
      </c>
      <c r="M30" s="3">
        <v>-184.01</v>
      </c>
    </row>
    <row r="32" spans="3:13" x14ac:dyDescent="0.2">
      <c r="C32" s="3" t="s">
        <v>116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-1.925</v>
      </c>
      <c r="M32" s="3">
        <v>10.526</v>
      </c>
    </row>
    <row r="33" spans="3:13" x14ac:dyDescent="0.2">
      <c r="C33" s="3" t="s">
        <v>117</v>
      </c>
      <c r="D33" s="3">
        <v>-20.291</v>
      </c>
      <c r="E33" s="3">
        <v>18.068000000000001</v>
      </c>
      <c r="F33" s="3">
        <v>-14.718</v>
      </c>
      <c r="G33" s="3">
        <v>23.98</v>
      </c>
      <c r="H33" s="3">
        <v>83.358000000000004</v>
      </c>
      <c r="I33" s="3">
        <v>46.396000000000001</v>
      </c>
      <c r="J33" s="3">
        <v>30.899000000000001</v>
      </c>
      <c r="K33" s="3">
        <v>27.423999999999999</v>
      </c>
      <c r="L33" s="3">
        <v>73.186999999999998</v>
      </c>
      <c r="M33" s="3">
        <v>-173.48400000000001</v>
      </c>
    </row>
    <row r="35" spans="3:13" x14ac:dyDescent="0.2">
      <c r="C35" s="3" t="s">
        <v>118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119</v>
      </c>
      <c r="D36" s="3">
        <v>-20.291</v>
      </c>
      <c r="E36" s="3">
        <v>18.068000000000001</v>
      </c>
      <c r="F36" s="3">
        <v>-14.718</v>
      </c>
      <c r="G36" s="3">
        <v>23.98</v>
      </c>
      <c r="H36" s="3">
        <v>83.358000000000004</v>
      </c>
      <c r="I36" s="3">
        <v>46.396000000000001</v>
      </c>
      <c r="J36" s="3">
        <v>30.899000000000001</v>
      </c>
      <c r="K36" s="3">
        <v>27.423999999999999</v>
      </c>
      <c r="L36" s="3">
        <v>73.186999999999998</v>
      </c>
      <c r="M36" s="3">
        <v>-173.48400000000001</v>
      </c>
    </row>
    <row r="38" spans="3:13" x14ac:dyDescent="0.2">
      <c r="C38" s="3" t="s">
        <v>120</v>
      </c>
      <c r="D38" s="3">
        <v>-0.16</v>
      </c>
      <c r="E38" s="3">
        <v>0.14000000000000001</v>
      </c>
      <c r="F38" s="3">
        <v>-0.11</v>
      </c>
      <c r="G38" s="3">
        <v>0.18</v>
      </c>
      <c r="H38" s="3">
        <v>0.53</v>
      </c>
      <c r="I38" s="3">
        <v>0.28999999999999998</v>
      </c>
      <c r="J38" s="3">
        <v>0.19</v>
      </c>
      <c r="K38" s="3">
        <v>0.16</v>
      </c>
      <c r="L38" s="3">
        <v>0.31</v>
      </c>
      <c r="M38" s="3">
        <v>-0.6</v>
      </c>
    </row>
    <row r="39" spans="3:13" x14ac:dyDescent="0.2">
      <c r="C39" s="3" t="s">
        <v>121</v>
      </c>
      <c r="D39" s="3">
        <v>-0.16</v>
      </c>
      <c r="E39" s="3">
        <v>0.14000000000000001</v>
      </c>
      <c r="F39" s="3">
        <v>-0.11</v>
      </c>
      <c r="G39" s="3">
        <v>0.17</v>
      </c>
      <c r="H39" s="3">
        <v>0.53</v>
      </c>
      <c r="I39" s="3">
        <v>0.28999999999999998</v>
      </c>
      <c r="J39" s="3">
        <v>0.18</v>
      </c>
      <c r="K39" s="3">
        <v>0.15</v>
      </c>
      <c r="L39" s="3">
        <v>0.28999999999999998</v>
      </c>
      <c r="M39" s="3">
        <v>-0.6</v>
      </c>
    </row>
    <row r="40" spans="3:13" x14ac:dyDescent="0.2">
      <c r="C40" s="3" t="s">
        <v>122</v>
      </c>
      <c r="D40" s="3">
        <v>125.553</v>
      </c>
      <c r="E40" s="3">
        <v>126.78700000000001</v>
      </c>
      <c r="F40" s="3">
        <v>129.001</v>
      </c>
      <c r="G40" s="3">
        <v>136.88800000000001</v>
      </c>
      <c r="H40" s="3">
        <v>158.036</v>
      </c>
      <c r="I40" s="3">
        <v>159.785</v>
      </c>
      <c r="J40" s="3">
        <v>160.19300000000001</v>
      </c>
      <c r="K40" s="3">
        <v>174.99299999999999</v>
      </c>
      <c r="L40" s="3">
        <v>237.99799999999999</v>
      </c>
      <c r="M40" s="3">
        <v>291.28100000000001</v>
      </c>
    </row>
    <row r="41" spans="3:13" x14ac:dyDescent="0.2">
      <c r="C41" s="3" t="s">
        <v>123</v>
      </c>
      <c r="D41" s="3">
        <v>126.548</v>
      </c>
      <c r="E41" s="3">
        <v>128.143</v>
      </c>
      <c r="F41" s="3">
        <v>129.001</v>
      </c>
      <c r="G41" s="3">
        <v>138.053</v>
      </c>
      <c r="H41" s="3">
        <v>158.31200000000001</v>
      </c>
      <c r="I41" s="3">
        <v>161.636</v>
      </c>
      <c r="J41" s="3">
        <v>164.52500000000001</v>
      </c>
      <c r="K41" s="3">
        <v>186.07300000000001</v>
      </c>
      <c r="L41" s="3">
        <v>249.44300000000001</v>
      </c>
      <c r="M41" s="3">
        <v>291.28100000000001</v>
      </c>
    </row>
    <row r="43" spans="3:13" x14ac:dyDescent="0.2">
      <c r="C43" s="3" t="s">
        <v>124</v>
      </c>
      <c r="D43" s="3">
        <v>44.996000000000002</v>
      </c>
      <c r="E43" s="3">
        <v>68.287000000000006</v>
      </c>
      <c r="F43" s="3">
        <v>70.510000000000005</v>
      </c>
      <c r="G43" s="3">
        <v>110.18600000000001</v>
      </c>
      <c r="H43" s="3">
        <v>157.91300000000001</v>
      </c>
      <c r="I43" s="3">
        <v>154.69300000000001</v>
      </c>
      <c r="J43" s="3">
        <v>121.404</v>
      </c>
      <c r="K43" s="3">
        <v>148.45500000000001</v>
      </c>
      <c r="L43" s="3">
        <v>330.41</v>
      </c>
      <c r="M43" s="3">
        <v>338.899</v>
      </c>
    </row>
    <row r="44" spans="3:13" x14ac:dyDescent="0.2">
      <c r="C44" s="3" t="s">
        <v>125</v>
      </c>
      <c r="D44" s="3">
        <v>4.3280000000000003</v>
      </c>
      <c r="E44" s="3">
        <v>40.192</v>
      </c>
      <c r="F44" s="3">
        <v>13.446999999999999</v>
      </c>
      <c r="G44" s="3">
        <v>63.412999999999997</v>
      </c>
      <c r="H44" s="3">
        <v>127.054</v>
      </c>
      <c r="I44" s="3">
        <v>92.444999999999993</v>
      </c>
      <c r="J44" s="3">
        <v>64.843000000000004</v>
      </c>
      <c r="K44" s="3">
        <v>92.902000000000001</v>
      </c>
      <c r="L44" s="3">
        <v>178.95599999999999</v>
      </c>
      <c r="M44" s="3">
        <v>-144.94</v>
      </c>
    </row>
    <row r="46" spans="3:13" x14ac:dyDescent="0.2">
      <c r="C46" s="3" t="s">
        <v>126</v>
      </c>
      <c r="D46" s="3">
        <v>145.96199999999999</v>
      </c>
      <c r="E46" s="3">
        <v>201.511</v>
      </c>
      <c r="F46" s="3">
        <v>214.68299999999999</v>
      </c>
      <c r="G46" s="3">
        <v>282.33499999999998</v>
      </c>
      <c r="H46" s="3">
        <v>337.06599999999997</v>
      </c>
      <c r="I46" s="3">
        <v>359.39400000000001</v>
      </c>
      <c r="J46" s="3">
        <v>333.95499999999998</v>
      </c>
      <c r="K46" s="3">
        <v>354.96199999999999</v>
      </c>
      <c r="L46" s="3">
        <v>758.53200000000004</v>
      </c>
      <c r="M46" s="3">
        <v>922.70500000000004</v>
      </c>
    </row>
    <row r="47" spans="3:13" x14ac:dyDescent="0.2">
      <c r="C47" s="3" t="s">
        <v>127</v>
      </c>
      <c r="D47" s="3">
        <v>-10.228999999999999</v>
      </c>
      <c r="E47" s="3">
        <v>39.085000000000001</v>
      </c>
      <c r="F47" s="3">
        <v>-2.5529999999999999</v>
      </c>
      <c r="G47" s="3">
        <v>65.182000000000002</v>
      </c>
      <c r="H47" s="3">
        <v>138.702</v>
      </c>
      <c r="I47" s="3">
        <v>84.063999999999993</v>
      </c>
      <c r="J47" s="3">
        <v>44.401000000000003</v>
      </c>
      <c r="K47" s="3">
        <v>72.831000000000003</v>
      </c>
      <c r="L47" s="3">
        <v>173.08799999999999</v>
      </c>
      <c r="M47" s="3">
        <v>-153.744</v>
      </c>
    </row>
    <row r="48" spans="3:13" x14ac:dyDescent="0.2">
      <c r="C48" s="3" t="s">
        <v>128</v>
      </c>
      <c r="D48" s="3">
        <v>4.3280000000000003</v>
      </c>
      <c r="E48" s="3">
        <v>40.192</v>
      </c>
      <c r="F48" s="3">
        <v>13.446999999999999</v>
      </c>
      <c r="G48" s="3">
        <v>63.412999999999997</v>
      </c>
      <c r="H48" s="3">
        <v>127.054</v>
      </c>
      <c r="I48" s="3">
        <v>92.444999999999993</v>
      </c>
      <c r="J48" s="3">
        <v>64.843000000000004</v>
      </c>
      <c r="K48" s="3">
        <v>92.902000000000001</v>
      </c>
      <c r="L48" s="3">
        <v>178.95599999999999</v>
      </c>
      <c r="M48" s="3">
        <v>-144.94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58BD-31B3-450B-8818-DC6C9C7A7B0F}">
  <dimension ref="C1:M41"/>
  <sheetViews>
    <sheetView workbookViewId="0">
      <selection activeCell="F30" sqref="F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129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117</v>
      </c>
      <c r="D12" s="3">
        <v>-20.291</v>
      </c>
      <c r="E12" s="3">
        <v>18.068000000000001</v>
      </c>
      <c r="F12" s="3">
        <v>-14.718</v>
      </c>
      <c r="G12" s="3">
        <v>23.98</v>
      </c>
      <c r="H12" s="3">
        <v>83.358000000000004</v>
      </c>
      <c r="I12" s="3">
        <v>46.396000000000001</v>
      </c>
      <c r="J12" s="3">
        <v>30.899000000000001</v>
      </c>
      <c r="K12" s="3">
        <v>27.423999999999999</v>
      </c>
      <c r="L12" s="3">
        <v>73.186999999999998</v>
      </c>
      <c r="M12" s="3">
        <v>-173.48400000000001</v>
      </c>
    </row>
    <row r="13" spans="3:13" x14ac:dyDescent="0.2">
      <c r="C13" s="3" t="s">
        <v>130</v>
      </c>
      <c r="D13" s="3">
        <v>40.667999999999999</v>
      </c>
      <c r="E13" s="3">
        <v>28.094999999999999</v>
      </c>
      <c r="F13" s="3">
        <v>57.063000000000002</v>
      </c>
      <c r="G13" s="3">
        <v>46.773000000000003</v>
      </c>
      <c r="H13" s="3">
        <v>30.859000000000002</v>
      </c>
      <c r="I13" s="3">
        <v>62.249000000000002</v>
      </c>
      <c r="J13" s="3">
        <v>64.221000000000004</v>
      </c>
      <c r="K13" s="3">
        <v>58.734000000000002</v>
      </c>
      <c r="L13" s="3">
        <v>159.42099999999999</v>
      </c>
      <c r="M13" s="3">
        <v>496.02499999999998</v>
      </c>
    </row>
    <row r="14" spans="3:13" x14ac:dyDescent="0.2">
      <c r="C14" s="3" t="s">
        <v>131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132</v>
      </c>
      <c r="D15" s="3">
        <v>3.423</v>
      </c>
      <c r="E15" s="3">
        <v>7.7530000000000001</v>
      </c>
      <c r="F15" s="3">
        <v>2.08</v>
      </c>
      <c r="G15" s="3">
        <v>18.984999999999999</v>
      </c>
      <c r="H15" s="3">
        <v>-4.4999999999999998E-2</v>
      </c>
      <c r="I15" s="3">
        <v>-2.8</v>
      </c>
      <c r="J15" s="3">
        <v>7.8079999999999998</v>
      </c>
      <c r="K15" s="3">
        <v>15.834</v>
      </c>
      <c r="L15" s="3">
        <v>5.2619999999999996</v>
      </c>
      <c r="M15" s="3">
        <v>13.961</v>
      </c>
    </row>
    <row r="16" spans="3:13" x14ac:dyDescent="0.2">
      <c r="C16" s="3" t="s">
        <v>133</v>
      </c>
      <c r="D16" s="3">
        <v>9.07</v>
      </c>
      <c r="E16" s="3">
        <v>-5.2359999999999998</v>
      </c>
      <c r="F16" s="3">
        <v>18.361000000000001</v>
      </c>
      <c r="G16" s="3">
        <v>-24.87</v>
      </c>
      <c r="H16" s="3">
        <v>-14.811999999999999</v>
      </c>
      <c r="I16" s="3">
        <v>5.8109999999999999</v>
      </c>
      <c r="J16" s="3">
        <v>-18.579999999999998</v>
      </c>
      <c r="K16" s="3">
        <v>13.052</v>
      </c>
      <c r="L16" s="3">
        <v>-21.367000000000001</v>
      </c>
      <c r="M16" s="3">
        <v>9.9039999999999999</v>
      </c>
    </row>
    <row r="17" spans="3:13" x14ac:dyDescent="0.2">
      <c r="C17" s="3" t="s">
        <v>134</v>
      </c>
      <c r="D17" s="3">
        <v>-2.8130000000000002</v>
      </c>
      <c r="E17" s="3">
        <v>0.32700000000000001</v>
      </c>
      <c r="F17" s="3">
        <v>4.6120000000000001</v>
      </c>
      <c r="G17" s="3">
        <v>-3.9239999999999999</v>
      </c>
      <c r="H17" s="3">
        <v>-5.9640000000000004</v>
      </c>
      <c r="I17" s="3">
        <v>2.4460000000000002</v>
      </c>
      <c r="J17" s="3">
        <v>-5.05</v>
      </c>
      <c r="K17" s="3">
        <v>-32.649000000000001</v>
      </c>
      <c r="L17" s="3">
        <v>-30.126000000000001</v>
      </c>
      <c r="M17" s="3">
        <v>-27.640999999999998</v>
      </c>
    </row>
    <row r="18" spans="3:13" x14ac:dyDescent="0.2">
      <c r="C18" s="3" t="s">
        <v>135</v>
      </c>
      <c r="D18" s="3">
        <v>-0.53800000000000003</v>
      </c>
      <c r="E18" s="3">
        <v>-0.255</v>
      </c>
      <c r="F18" s="3">
        <v>-0.66700000000000004</v>
      </c>
      <c r="G18" s="3">
        <v>-1.3149999999999999</v>
      </c>
      <c r="H18" s="3">
        <v>-2.1269999999999998</v>
      </c>
      <c r="I18" s="3">
        <v>-1.6080000000000001</v>
      </c>
      <c r="J18" s="3">
        <v>1.6479999999999999</v>
      </c>
      <c r="K18" s="3">
        <v>0.20499999999999999</v>
      </c>
      <c r="L18" s="3">
        <v>-2.7170000000000001</v>
      </c>
      <c r="M18" s="3">
        <v>-2.2250000000000001</v>
      </c>
    </row>
    <row r="19" spans="3:13" x14ac:dyDescent="0.2">
      <c r="C19" s="3" t="s">
        <v>136</v>
      </c>
      <c r="D19" s="3">
        <v>18.238</v>
      </c>
      <c r="E19" s="3">
        <v>20.954000000000001</v>
      </c>
      <c r="F19" s="3">
        <v>9.26</v>
      </c>
      <c r="G19" s="3">
        <v>11.137</v>
      </c>
      <c r="H19" s="3">
        <v>-3.0110000000000001</v>
      </c>
      <c r="I19" s="3">
        <v>1.421</v>
      </c>
      <c r="J19" s="3">
        <v>-2.8380000000000001</v>
      </c>
      <c r="K19" s="3">
        <v>36.225000000000001</v>
      </c>
      <c r="L19" s="3">
        <v>2.4009999999999998</v>
      </c>
      <c r="M19" s="3">
        <v>-53.536999999999999</v>
      </c>
    </row>
    <row r="20" spans="3:13" x14ac:dyDescent="0.2">
      <c r="C20" s="3" t="s">
        <v>137</v>
      </c>
      <c r="D20" s="3">
        <v>47.756999999999998</v>
      </c>
      <c r="E20" s="3">
        <v>69.706999999999994</v>
      </c>
      <c r="F20" s="3">
        <v>75.989999999999995</v>
      </c>
      <c r="G20" s="3">
        <v>70.766999999999996</v>
      </c>
      <c r="H20" s="3">
        <v>88.257000000000005</v>
      </c>
      <c r="I20" s="3">
        <v>113.914</v>
      </c>
      <c r="J20" s="3">
        <v>78.106999999999999</v>
      </c>
      <c r="K20" s="3">
        <v>118.825</v>
      </c>
      <c r="L20" s="3">
        <v>186.06</v>
      </c>
      <c r="M20" s="3">
        <v>263.00299999999999</v>
      </c>
    </row>
    <row r="22" spans="3:13" x14ac:dyDescent="0.2">
      <c r="C22" s="3" t="s">
        <v>138</v>
      </c>
      <c r="D22" s="3">
        <v>-64.28</v>
      </c>
      <c r="E22" s="3">
        <v>-45.098999999999997</v>
      </c>
      <c r="F22" s="3">
        <v>-79.266999999999996</v>
      </c>
      <c r="G22" s="3">
        <v>-54.02</v>
      </c>
      <c r="H22" s="3">
        <v>-59.881</v>
      </c>
      <c r="I22" s="3">
        <v>-199.40600000000001</v>
      </c>
      <c r="J22" s="3">
        <v>-312.96300000000002</v>
      </c>
      <c r="K22" s="3">
        <v>-118.377</v>
      </c>
      <c r="L22" s="3">
        <v>-192.57400000000001</v>
      </c>
      <c r="M22" s="3">
        <v>-343.12099999999998</v>
      </c>
    </row>
    <row r="23" spans="3:13" x14ac:dyDescent="0.2">
      <c r="C23" s="3" t="s">
        <v>139</v>
      </c>
      <c r="D23" s="3" t="s">
        <v>3</v>
      </c>
      <c r="E23" s="3" t="s">
        <v>3</v>
      </c>
      <c r="F23" s="3" t="s">
        <v>3</v>
      </c>
      <c r="G23" s="3">
        <v>-6.548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50.947000000000003</v>
      </c>
      <c r="M23" s="3" t="s">
        <v>3</v>
      </c>
    </row>
    <row r="24" spans="3:13" x14ac:dyDescent="0.2">
      <c r="C24" s="3" t="s">
        <v>140</v>
      </c>
      <c r="D24" s="3">
        <v>-11.847</v>
      </c>
      <c r="E24" s="3">
        <v>-20.864999999999998</v>
      </c>
      <c r="F24" s="3">
        <v>-12.847</v>
      </c>
      <c r="G24" s="3">
        <v>-8.3580000000000005</v>
      </c>
      <c r="H24" s="3">
        <v>10.487</v>
      </c>
      <c r="I24" s="3">
        <v>-80.486999999999995</v>
      </c>
      <c r="J24" s="3">
        <v>128.10900000000001</v>
      </c>
      <c r="K24" s="3">
        <v>-26.231999999999999</v>
      </c>
      <c r="L24" s="3">
        <v>-8.218</v>
      </c>
      <c r="M24" s="3">
        <v>-2.5870000000000002</v>
      </c>
    </row>
    <row r="25" spans="3:13" x14ac:dyDescent="0.2">
      <c r="C25" s="3" t="s">
        <v>141</v>
      </c>
      <c r="D25" s="3">
        <v>-76.128</v>
      </c>
      <c r="E25" s="3">
        <v>-65.963999999999999</v>
      </c>
      <c r="F25" s="3">
        <v>-92.113</v>
      </c>
      <c r="G25" s="3">
        <v>-68.926000000000002</v>
      </c>
      <c r="H25" s="3">
        <v>-49.393999999999998</v>
      </c>
      <c r="I25" s="3">
        <v>-279.89299999999997</v>
      </c>
      <c r="J25" s="3">
        <v>-184.85400000000001</v>
      </c>
      <c r="K25" s="3">
        <v>-144.60900000000001</v>
      </c>
      <c r="L25" s="3">
        <v>-149.846</v>
      </c>
      <c r="M25" s="3">
        <v>-345.70800000000003</v>
      </c>
    </row>
    <row r="27" spans="3:13" x14ac:dyDescent="0.2">
      <c r="C27" s="3" t="s">
        <v>142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143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144</v>
      </c>
      <c r="D29" s="3" t="s">
        <v>3</v>
      </c>
      <c r="E29" s="3" t="s">
        <v>3</v>
      </c>
      <c r="F29" s="3">
        <v>54.55</v>
      </c>
      <c r="G29" s="3" t="s">
        <v>3</v>
      </c>
      <c r="H29" s="3" t="s">
        <v>3</v>
      </c>
      <c r="I29" s="3">
        <v>40.948999999999998</v>
      </c>
      <c r="J29" s="3">
        <v>111.67</v>
      </c>
      <c r="K29" s="3">
        <v>82.706999999999994</v>
      </c>
      <c r="L29" s="3" t="s">
        <v>3</v>
      </c>
      <c r="M29" s="3">
        <v>108.316</v>
      </c>
    </row>
    <row r="30" spans="3:13" x14ac:dyDescent="0.2">
      <c r="C30" s="3" t="s">
        <v>145</v>
      </c>
      <c r="D30" s="3">
        <v>-0.47699999999999998</v>
      </c>
      <c r="E30" s="3">
        <v>-0.26300000000000001</v>
      </c>
      <c r="F30" s="39">
        <f>(E30+G30)/2</f>
        <v>-0.95</v>
      </c>
      <c r="G30" s="3">
        <v>-1.637</v>
      </c>
      <c r="H30" s="3">
        <v>-2.6749999999999998</v>
      </c>
      <c r="I30" s="3">
        <v>-1.238</v>
      </c>
      <c r="J30" s="3">
        <v>-10.888</v>
      </c>
      <c r="K30" s="3">
        <v>-79.840999999999994</v>
      </c>
      <c r="L30" s="3">
        <v>-55.911999999999999</v>
      </c>
      <c r="M30" s="3">
        <v>-43.609000000000002</v>
      </c>
    </row>
    <row r="31" spans="3:13" x14ac:dyDescent="0.2">
      <c r="C31" s="3" t="s">
        <v>146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>
        <v>-8.0280000000000005</v>
      </c>
    </row>
    <row r="32" spans="3:13" x14ac:dyDescent="0.2">
      <c r="C32" s="3" t="s">
        <v>147</v>
      </c>
      <c r="D32" s="3">
        <v>0.751</v>
      </c>
      <c r="E32" s="3">
        <v>9.7949999999999999</v>
      </c>
      <c r="F32" s="3">
        <v>2.8109999999999999</v>
      </c>
      <c r="G32" s="3">
        <v>13.462</v>
      </c>
      <c r="H32" s="3">
        <v>90.1</v>
      </c>
      <c r="I32" s="3">
        <v>-0.51700000000000002</v>
      </c>
      <c r="J32" s="3">
        <v>-3.2330000000000001</v>
      </c>
      <c r="K32" s="3">
        <v>84.811000000000007</v>
      </c>
      <c r="L32" s="3">
        <v>-9.1120000000000001</v>
      </c>
      <c r="M32" s="3">
        <v>-4.5979999999999999</v>
      </c>
    </row>
    <row r="33" spans="3:13" x14ac:dyDescent="0.2">
      <c r="C33" s="3" t="s">
        <v>148</v>
      </c>
      <c r="D33" s="3">
        <v>0.27400000000000002</v>
      </c>
      <c r="E33" s="3">
        <v>9.532</v>
      </c>
      <c r="F33" s="3">
        <v>57.360999999999997</v>
      </c>
      <c r="G33" s="3">
        <v>11.824999999999999</v>
      </c>
      <c r="H33" s="3">
        <v>87.424999999999997</v>
      </c>
      <c r="I33" s="3">
        <v>39.194000000000003</v>
      </c>
      <c r="J33" s="3">
        <v>97.549000000000007</v>
      </c>
      <c r="K33" s="3">
        <v>87.677000000000007</v>
      </c>
      <c r="L33" s="3">
        <v>-65.025000000000006</v>
      </c>
      <c r="M33" s="3">
        <v>52.081000000000003</v>
      </c>
    </row>
    <row r="35" spans="3:13" x14ac:dyDescent="0.2">
      <c r="C35" s="3" t="s">
        <v>149</v>
      </c>
      <c r="D35" s="3">
        <v>58.529000000000003</v>
      </c>
      <c r="E35" s="3">
        <v>33.680999999999997</v>
      </c>
      <c r="F35" s="3">
        <v>49.643000000000001</v>
      </c>
      <c r="G35" s="3">
        <v>100.20099999999999</v>
      </c>
      <c r="H35" s="3">
        <v>110.761</v>
      </c>
      <c r="I35" s="3">
        <v>230.15899999999999</v>
      </c>
      <c r="J35" s="3">
        <v>123.535</v>
      </c>
      <c r="K35" s="3">
        <v>108.29900000000001</v>
      </c>
      <c r="L35" s="3">
        <v>167.83</v>
      </c>
      <c r="M35" s="3">
        <v>135.42699999999999</v>
      </c>
    </row>
    <row r="36" spans="3:13" x14ac:dyDescent="0.2">
      <c r="C36" s="3" t="s">
        <v>150</v>
      </c>
      <c r="D36" s="3">
        <v>-0.60399999999999998</v>
      </c>
      <c r="E36" s="3">
        <v>-0.34699999999999998</v>
      </c>
      <c r="F36" s="3">
        <v>-0.51300000000000001</v>
      </c>
      <c r="G36" s="3">
        <v>0.12</v>
      </c>
      <c r="H36" s="3">
        <v>0.17199999999999999</v>
      </c>
      <c r="I36" s="3">
        <v>0.42699999999999999</v>
      </c>
      <c r="J36" s="3">
        <v>-1.9E-2</v>
      </c>
      <c r="K36" s="3">
        <v>-0.188</v>
      </c>
      <c r="L36" s="3">
        <v>-2.552</v>
      </c>
      <c r="M36" s="3">
        <v>-5.3970000000000002</v>
      </c>
    </row>
    <row r="37" spans="3:13" x14ac:dyDescent="0.2">
      <c r="C37" s="3" t="s">
        <v>151</v>
      </c>
      <c r="D37" s="3">
        <v>-24.244</v>
      </c>
      <c r="E37" s="3">
        <v>16.309000000000001</v>
      </c>
      <c r="F37" s="3">
        <v>51.070999999999998</v>
      </c>
      <c r="G37" s="3">
        <v>10.441000000000001</v>
      </c>
      <c r="H37" s="3">
        <v>119.22499999999999</v>
      </c>
      <c r="I37" s="3">
        <v>-107.051</v>
      </c>
      <c r="J37" s="3">
        <v>-15.215999999999999</v>
      </c>
      <c r="K37" s="3">
        <v>59.719000000000001</v>
      </c>
      <c r="L37" s="3">
        <v>-29.85</v>
      </c>
      <c r="M37" s="3">
        <v>-21.047000000000001</v>
      </c>
    </row>
    <row r="38" spans="3:13" x14ac:dyDescent="0.2">
      <c r="C38" s="3" t="s">
        <v>152</v>
      </c>
      <c r="D38" s="3">
        <v>33.680999999999997</v>
      </c>
      <c r="E38" s="3">
        <v>49.643000000000001</v>
      </c>
      <c r="F38" s="3">
        <v>100.20099999999999</v>
      </c>
      <c r="G38" s="3">
        <v>110.761</v>
      </c>
      <c r="H38" s="3">
        <v>230.15899999999999</v>
      </c>
      <c r="I38" s="3">
        <v>123.535</v>
      </c>
      <c r="J38" s="3">
        <v>108.29900000000001</v>
      </c>
      <c r="K38" s="3">
        <v>167.83</v>
      </c>
      <c r="L38" s="3">
        <v>135.42699999999999</v>
      </c>
      <c r="M38" s="3">
        <v>108.983</v>
      </c>
    </row>
    <row r="40" spans="3:13" x14ac:dyDescent="0.2">
      <c r="C40" s="3" t="s">
        <v>153</v>
      </c>
      <c r="D40" s="3">
        <v>-16.523</v>
      </c>
      <c r="E40" s="3">
        <v>24.608000000000001</v>
      </c>
      <c r="F40" s="3">
        <v>-3.2770000000000001</v>
      </c>
      <c r="G40" s="3">
        <v>16.745999999999999</v>
      </c>
      <c r="H40" s="3">
        <v>28.376000000000001</v>
      </c>
      <c r="I40" s="3">
        <v>-85.491</v>
      </c>
      <c r="J40" s="3">
        <v>-234.857</v>
      </c>
      <c r="K40" s="3">
        <v>0.44800000000000001</v>
      </c>
      <c r="L40" s="3">
        <v>-6.5140000000000002</v>
      </c>
      <c r="M40" s="3">
        <v>-80.117000000000004</v>
      </c>
    </row>
    <row r="41" spans="3:13" x14ac:dyDescent="0.2">
      <c r="C41" s="3" t="s">
        <v>154</v>
      </c>
      <c r="D41" s="3">
        <v>2.1000000000000001E-2</v>
      </c>
      <c r="E41" s="3">
        <v>5.0000000000000001E-3</v>
      </c>
      <c r="F41" s="3">
        <v>1.54</v>
      </c>
      <c r="G41" s="3">
        <v>2.7229999999999999</v>
      </c>
      <c r="H41" s="3">
        <v>2.258</v>
      </c>
      <c r="I41" s="3">
        <v>2.1509999999999998</v>
      </c>
      <c r="J41" s="3">
        <v>1.07</v>
      </c>
      <c r="K41" s="3">
        <v>0.69599999999999995</v>
      </c>
      <c r="L41" s="3">
        <v>9.3829999999999991</v>
      </c>
      <c r="M41" s="3">
        <v>10.106999999999999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6B4D-D5F0-4FC4-86D4-8AF532CD25C6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155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156</v>
      </c>
      <c r="D12" s="3">
        <v>3.05</v>
      </c>
      <c r="E12" s="3">
        <v>5.28</v>
      </c>
      <c r="F12" s="3">
        <v>3.11</v>
      </c>
      <c r="G12" s="3">
        <v>7.59</v>
      </c>
      <c r="H12" s="3">
        <v>6.56</v>
      </c>
      <c r="I12" s="3">
        <v>5</v>
      </c>
      <c r="J12" s="3">
        <v>5.29</v>
      </c>
      <c r="K12" s="3">
        <v>10.46</v>
      </c>
      <c r="L12" s="3">
        <v>4.9400000000000004</v>
      </c>
      <c r="M12" s="3">
        <v>5.09</v>
      </c>
    </row>
    <row r="13" spans="3:13" ht="12.75" x14ac:dyDescent="0.2">
      <c r="C13" s="3" t="s">
        <v>157</v>
      </c>
      <c r="D13" s="3">
        <v>384.221</v>
      </c>
      <c r="E13" s="3">
        <v>671.399</v>
      </c>
      <c r="F13" s="3">
        <v>401.44099999999997</v>
      </c>
      <c r="G13" s="3" t="s">
        <v>158</v>
      </c>
      <c r="H13" s="3" t="s">
        <v>159</v>
      </c>
      <c r="I13" s="3">
        <v>799.69799999999998</v>
      </c>
      <c r="J13" s="3">
        <v>847.94200000000001</v>
      </c>
      <c r="K13" s="3" t="s">
        <v>160</v>
      </c>
      <c r="L13" s="3" t="s">
        <v>161</v>
      </c>
      <c r="M13" s="3" t="s">
        <v>162</v>
      </c>
    </row>
    <row r="14" spans="3:13" ht="12.75" x14ac:dyDescent="0.2"/>
    <row r="15" spans="3:13" ht="12.75" x14ac:dyDescent="0.2">
      <c r="C15" s="3" t="s">
        <v>163</v>
      </c>
      <c r="D15" s="3">
        <v>341.51400000000001</v>
      </c>
      <c r="E15" s="3">
        <v>590.60799999999995</v>
      </c>
      <c r="F15" s="3">
        <v>309.39499999999998</v>
      </c>
      <c r="G15" s="3" t="s">
        <v>164</v>
      </c>
      <c r="H15" s="3">
        <v>852.77099999999996</v>
      </c>
      <c r="I15" s="3">
        <v>624.88400000000001</v>
      </c>
      <c r="J15" s="3">
        <v>932.23099999999999</v>
      </c>
      <c r="K15" s="3" t="s">
        <v>165</v>
      </c>
      <c r="L15" s="3" t="s">
        <v>166</v>
      </c>
      <c r="M15" s="3" t="s">
        <v>167</v>
      </c>
    </row>
    <row r="16" spans="3:13" ht="12.75" x14ac:dyDescent="0.2">
      <c r="C16" s="3" t="s">
        <v>168</v>
      </c>
      <c r="D16" s="3">
        <v>341.51400000000001</v>
      </c>
      <c r="E16" s="3">
        <v>590.60799999999995</v>
      </c>
      <c r="F16" s="3">
        <v>309.39499999999998</v>
      </c>
      <c r="G16" s="3" t="s">
        <v>164</v>
      </c>
      <c r="H16" s="3">
        <v>852.77099999999996</v>
      </c>
      <c r="I16" s="3">
        <v>624.88400000000001</v>
      </c>
      <c r="J16" s="3">
        <v>932.23099999999999</v>
      </c>
      <c r="K16" s="3" t="s">
        <v>165</v>
      </c>
      <c r="L16" s="3" t="s">
        <v>166</v>
      </c>
      <c r="M16" s="3" t="s">
        <v>169</v>
      </c>
    </row>
    <row r="17" spans="3:13" ht="12.75" x14ac:dyDescent="0.2">
      <c r="C17" s="3" t="s">
        <v>170</v>
      </c>
      <c r="D17" s="3" t="s">
        <v>171</v>
      </c>
      <c r="E17" s="3" t="s">
        <v>172</v>
      </c>
      <c r="F17" s="3" t="s">
        <v>173</v>
      </c>
      <c r="G17" s="3" t="s">
        <v>174</v>
      </c>
      <c r="H17" s="3" t="s">
        <v>175</v>
      </c>
      <c r="I17" s="3" t="s">
        <v>176</v>
      </c>
      <c r="J17" s="3" t="s">
        <v>177</v>
      </c>
      <c r="K17" s="3" t="s">
        <v>178</v>
      </c>
      <c r="L17" s="3" t="s">
        <v>179</v>
      </c>
      <c r="M17" s="3" t="s">
        <v>180</v>
      </c>
    </row>
    <row r="18" spans="3:13" ht="12.75" x14ac:dyDescent="0.2">
      <c r="C18" s="3" t="s">
        <v>181</v>
      </c>
      <c r="D18" s="3" t="s">
        <v>182</v>
      </c>
      <c r="E18" s="3" t="s">
        <v>183</v>
      </c>
      <c r="F18" s="3" t="s">
        <v>184</v>
      </c>
      <c r="G18" s="3" t="s">
        <v>185</v>
      </c>
      <c r="H18" s="3" t="s">
        <v>186</v>
      </c>
      <c r="I18" s="3" t="s">
        <v>173</v>
      </c>
      <c r="J18" s="3" t="s">
        <v>187</v>
      </c>
      <c r="K18" s="3" t="s">
        <v>188</v>
      </c>
      <c r="L18" s="3" t="s">
        <v>186</v>
      </c>
      <c r="M18" s="3" t="s">
        <v>189</v>
      </c>
    </row>
    <row r="19" spans="3:13" ht="12.75" x14ac:dyDescent="0.2">
      <c r="C19" s="3" t="s">
        <v>190</v>
      </c>
      <c r="D19" s="3" t="s">
        <v>191</v>
      </c>
      <c r="E19" s="3" t="s">
        <v>192</v>
      </c>
      <c r="F19" s="3" t="s">
        <v>193</v>
      </c>
      <c r="G19" s="3" t="s">
        <v>194</v>
      </c>
      <c r="H19" s="3" t="s">
        <v>195</v>
      </c>
      <c r="I19" s="3" t="s">
        <v>196</v>
      </c>
      <c r="J19" s="3" t="s">
        <v>197</v>
      </c>
      <c r="K19" s="3" t="s">
        <v>198</v>
      </c>
      <c r="L19" s="3" t="s">
        <v>199</v>
      </c>
      <c r="M19" s="3" t="s">
        <v>200</v>
      </c>
    </row>
    <row r="20" spans="3:13" ht="12.75" x14ac:dyDescent="0.2">
      <c r="C20" s="3" t="s">
        <v>201</v>
      </c>
      <c r="D20" s="3" t="s">
        <v>202</v>
      </c>
      <c r="E20" s="3" t="s">
        <v>203</v>
      </c>
      <c r="F20" s="3" t="s">
        <v>204</v>
      </c>
      <c r="G20" s="3" t="s">
        <v>205</v>
      </c>
      <c r="H20" s="3" t="s">
        <v>206</v>
      </c>
      <c r="I20" s="3" t="s">
        <v>207</v>
      </c>
      <c r="J20" s="3" t="s">
        <v>208</v>
      </c>
      <c r="K20" s="3" t="s">
        <v>209</v>
      </c>
      <c r="L20" s="3" t="s">
        <v>210</v>
      </c>
      <c r="M20" s="3" t="s">
        <v>211</v>
      </c>
    </row>
    <row r="21" spans="3:13" ht="12.75" x14ac:dyDescent="0.2">
      <c r="C21" s="3" t="s">
        <v>212</v>
      </c>
      <c r="D21" s="3" t="s">
        <v>213</v>
      </c>
      <c r="E21" s="3" t="s">
        <v>214</v>
      </c>
      <c r="F21" s="3" t="s">
        <v>215</v>
      </c>
      <c r="G21" s="3" t="s">
        <v>216</v>
      </c>
      <c r="H21" s="3" t="s">
        <v>213</v>
      </c>
      <c r="I21" s="3" t="s">
        <v>215</v>
      </c>
      <c r="J21" s="3" t="s">
        <v>217</v>
      </c>
      <c r="K21" s="3" t="s">
        <v>218</v>
      </c>
      <c r="L21" s="3" t="s">
        <v>219</v>
      </c>
      <c r="M21" s="3" t="s">
        <v>219</v>
      </c>
    </row>
    <row r="22" spans="3:13" ht="12.75" x14ac:dyDescent="0.2">
      <c r="C22" s="3" t="s">
        <v>220</v>
      </c>
      <c r="D22" s="3" t="s">
        <v>221</v>
      </c>
      <c r="E22" s="3" t="s">
        <v>222</v>
      </c>
      <c r="F22" s="3" t="s">
        <v>223</v>
      </c>
      <c r="G22" s="3" t="s">
        <v>224</v>
      </c>
      <c r="H22" s="3" t="s">
        <v>225</v>
      </c>
      <c r="I22" s="3" t="s">
        <v>226</v>
      </c>
      <c r="J22" s="3" t="s">
        <v>227</v>
      </c>
      <c r="K22" s="3" t="s">
        <v>228</v>
      </c>
      <c r="L22" s="3" t="s">
        <v>229</v>
      </c>
      <c r="M22" s="3" t="s">
        <v>214</v>
      </c>
    </row>
    <row r="23" spans="3:13" ht="12.75" x14ac:dyDescent="0.2"/>
    <row r="24" spans="3:13" ht="12.75" x14ac:dyDescent="0.2">
      <c r="C24" s="3" t="s">
        <v>230</v>
      </c>
      <c r="D24" s="3" t="s">
        <v>231</v>
      </c>
      <c r="E24" s="3" t="s">
        <v>232</v>
      </c>
      <c r="F24" s="3" t="s">
        <v>233</v>
      </c>
      <c r="G24" s="3" t="s">
        <v>234</v>
      </c>
      <c r="H24" s="3" t="s">
        <v>235</v>
      </c>
      <c r="I24" s="3" t="s">
        <v>236</v>
      </c>
      <c r="J24" s="3" t="s">
        <v>237</v>
      </c>
      <c r="K24" s="3" t="s">
        <v>238</v>
      </c>
      <c r="L24" s="3" t="s">
        <v>239</v>
      </c>
      <c r="M24" s="3" t="s">
        <v>240</v>
      </c>
    </row>
    <row r="25" spans="3:13" ht="12.75" x14ac:dyDescent="0.2">
      <c r="C25" s="3" t="s">
        <v>241</v>
      </c>
      <c r="D25" s="3" t="s">
        <v>223</v>
      </c>
      <c r="E25" s="3" t="s">
        <v>242</v>
      </c>
      <c r="F25" s="3" t="s">
        <v>217</v>
      </c>
      <c r="G25" s="3" t="s">
        <v>243</v>
      </c>
      <c r="H25" s="3" t="s">
        <v>226</v>
      </c>
      <c r="I25" s="3" t="s">
        <v>217</v>
      </c>
      <c r="J25" s="3" t="s">
        <v>244</v>
      </c>
      <c r="K25" s="3" t="s">
        <v>245</v>
      </c>
      <c r="L25" s="3" t="s">
        <v>219</v>
      </c>
      <c r="M25" s="3" t="s">
        <v>246</v>
      </c>
    </row>
    <row r="26" spans="3:13" ht="12.75" x14ac:dyDescent="0.2">
      <c r="C26" s="3" t="s">
        <v>247</v>
      </c>
      <c r="D26" s="3" t="s">
        <v>248</v>
      </c>
      <c r="E26" s="3" t="s">
        <v>249</v>
      </c>
      <c r="F26" s="3" t="s">
        <v>250</v>
      </c>
      <c r="G26" s="3" t="s">
        <v>251</v>
      </c>
      <c r="H26" s="3" t="s">
        <v>252</v>
      </c>
      <c r="I26" s="3" t="s">
        <v>253</v>
      </c>
      <c r="J26" s="3" t="s">
        <v>254</v>
      </c>
      <c r="K26" s="3" t="s">
        <v>255</v>
      </c>
      <c r="L26" s="3" t="s">
        <v>177</v>
      </c>
      <c r="M26" s="3" t="s">
        <v>256</v>
      </c>
    </row>
    <row r="27" spans="3:13" ht="12.75" x14ac:dyDescent="0.2">
      <c r="C27" s="3" t="s">
        <v>257</v>
      </c>
      <c r="D27" s="3" t="s">
        <v>258</v>
      </c>
      <c r="E27" s="3" t="s">
        <v>259</v>
      </c>
      <c r="F27" s="3" t="s">
        <v>214</v>
      </c>
      <c r="G27" s="3" t="s">
        <v>260</v>
      </c>
      <c r="H27" s="3" t="s">
        <v>261</v>
      </c>
      <c r="I27" s="3" t="s">
        <v>245</v>
      </c>
      <c r="J27" s="3" t="s">
        <v>258</v>
      </c>
      <c r="K27" s="3" t="s">
        <v>262</v>
      </c>
      <c r="L27" s="3" t="s">
        <v>221</v>
      </c>
      <c r="M27" s="3" t="s">
        <v>226</v>
      </c>
    </row>
    <row r="28" spans="3:13" ht="12.75" x14ac:dyDescent="0.2"/>
    <row r="29" spans="3:13" ht="12.75" x14ac:dyDescent="0.2">
      <c r="C29" s="3" t="s">
        <v>263</v>
      </c>
      <c r="D29" s="3">
        <v>10</v>
      </c>
      <c r="E29" s="3">
        <v>9.6999999999999993</v>
      </c>
      <c r="F29" s="3">
        <v>7.8</v>
      </c>
      <c r="G29" s="3">
        <v>8.6</v>
      </c>
      <c r="H29" s="3">
        <v>10.9</v>
      </c>
      <c r="I29" s="3">
        <v>9.3000000000000007</v>
      </c>
      <c r="J29" s="3">
        <v>6.9</v>
      </c>
      <c r="K29" s="3">
        <v>7.6</v>
      </c>
      <c r="L29" s="3">
        <v>7.1</v>
      </c>
      <c r="M29" s="3">
        <v>5.8</v>
      </c>
    </row>
    <row r="30" spans="3:13" ht="12.75" x14ac:dyDescent="0.2">
      <c r="C30" s="3" t="s">
        <v>264</v>
      </c>
      <c r="D30" s="3">
        <v>4</v>
      </c>
      <c r="E30" s="3">
        <v>7</v>
      </c>
      <c r="F30" s="3">
        <v>4</v>
      </c>
      <c r="G30" s="3">
        <v>6</v>
      </c>
      <c r="H30" s="3">
        <v>8</v>
      </c>
      <c r="I30" s="3">
        <v>3</v>
      </c>
      <c r="J30" s="3">
        <v>4</v>
      </c>
      <c r="K30" s="3">
        <v>6</v>
      </c>
      <c r="L30" s="3">
        <v>6</v>
      </c>
      <c r="M30" s="3">
        <v>5</v>
      </c>
    </row>
    <row r="31" spans="3:13" ht="12.75" x14ac:dyDescent="0.2">
      <c r="C31" s="3" t="s">
        <v>265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266</v>
      </c>
      <c r="D32" s="3" t="s">
        <v>267</v>
      </c>
      <c r="E32" s="3" t="s">
        <v>267</v>
      </c>
      <c r="F32" s="3" t="s">
        <v>267</v>
      </c>
      <c r="G32" s="3" t="s">
        <v>267</v>
      </c>
      <c r="H32" s="3" t="s">
        <v>267</v>
      </c>
      <c r="I32" s="3" t="s">
        <v>267</v>
      </c>
      <c r="J32" s="3" t="s">
        <v>267</v>
      </c>
      <c r="K32" s="3" t="s">
        <v>267</v>
      </c>
      <c r="L32" s="3" t="s">
        <v>267</v>
      </c>
      <c r="M32" s="3" t="s">
        <v>267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696-7A3C-41F0-B03A-F6E752231803}">
  <dimension ref="A3:BJ22"/>
  <sheetViews>
    <sheetView showGridLines="0" tabSelected="1" topLeftCell="X1" workbookViewId="0">
      <selection activeCell="AN23" sqref="AN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268</v>
      </c>
      <c r="C3" s="9"/>
      <c r="D3" s="9"/>
      <c r="E3" s="9"/>
      <c r="F3" s="9"/>
      <c r="H3" s="9" t="s">
        <v>269</v>
      </c>
      <c r="I3" s="9"/>
      <c r="J3" s="9"/>
      <c r="K3" s="9"/>
      <c r="L3" s="9"/>
      <c r="N3" s="11" t="s">
        <v>270</v>
      </c>
      <c r="O3" s="11"/>
      <c r="P3" s="11"/>
      <c r="Q3" s="11"/>
      <c r="R3" s="11"/>
      <c r="S3" s="11"/>
      <c r="T3" s="11"/>
      <c r="V3" s="9" t="s">
        <v>271</v>
      </c>
      <c r="W3" s="9"/>
      <c r="X3" s="9"/>
      <c r="Y3" s="9"/>
      <c r="AA3" s="9" t="s">
        <v>272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273</v>
      </c>
      <c r="C4" s="15" t="s">
        <v>274</v>
      </c>
      <c r="D4" s="14" t="s">
        <v>275</v>
      </c>
      <c r="E4" s="15" t="s">
        <v>276</v>
      </c>
      <c r="F4" s="14" t="s">
        <v>277</v>
      </c>
      <c r="H4" s="16" t="s">
        <v>278</v>
      </c>
      <c r="I4" s="17" t="s">
        <v>279</v>
      </c>
      <c r="J4" s="16" t="s">
        <v>280</v>
      </c>
      <c r="K4" s="17" t="s">
        <v>281</v>
      </c>
      <c r="L4" s="16" t="s">
        <v>282</v>
      </c>
      <c r="N4" s="18" t="s">
        <v>283</v>
      </c>
      <c r="O4" s="19" t="s">
        <v>284</v>
      </c>
      <c r="P4" s="18" t="s">
        <v>285</v>
      </c>
      <c r="Q4" s="19" t="s">
        <v>286</v>
      </c>
      <c r="R4" s="18" t="s">
        <v>287</v>
      </c>
      <c r="S4" s="19" t="s">
        <v>288</v>
      </c>
      <c r="T4" s="18" t="s">
        <v>289</v>
      </c>
      <c r="V4" s="19" t="s">
        <v>290</v>
      </c>
      <c r="W4" s="18" t="s">
        <v>291</v>
      </c>
      <c r="X4" s="19" t="s">
        <v>292</v>
      </c>
      <c r="Y4" s="18" t="s">
        <v>293</v>
      </c>
      <c r="AA4" s="20" t="s">
        <v>124</v>
      </c>
      <c r="AB4" s="21" t="s">
        <v>170</v>
      </c>
      <c r="AC4" s="20" t="s">
        <v>181</v>
      </c>
      <c r="AD4" s="21" t="s">
        <v>201</v>
      </c>
      <c r="AE4" s="20" t="s">
        <v>212</v>
      </c>
      <c r="AF4" s="21" t="s">
        <v>220</v>
      </c>
      <c r="AG4" s="20" t="s">
        <v>230</v>
      </c>
      <c r="AH4" s="21" t="s">
        <v>241</v>
      </c>
      <c r="AI4" s="20" t="s">
        <v>265</v>
      </c>
      <c r="AJ4" s="22"/>
      <c r="AK4" s="21" t="s">
        <v>263</v>
      </c>
      <c r="AL4" s="20" t="s">
        <v>264</v>
      </c>
    </row>
    <row r="5" spans="1:62" ht="63" x14ac:dyDescent="0.2">
      <c r="A5" s="23" t="s">
        <v>294</v>
      </c>
      <c r="B5" s="18" t="s">
        <v>295</v>
      </c>
      <c r="C5" s="24" t="s">
        <v>296</v>
      </c>
      <c r="D5" s="25" t="s">
        <v>297</v>
      </c>
      <c r="E5" s="19" t="s">
        <v>298</v>
      </c>
      <c r="F5" s="18" t="s">
        <v>295</v>
      </c>
      <c r="H5" s="19" t="s">
        <v>299</v>
      </c>
      <c r="I5" s="18" t="s">
        <v>300</v>
      </c>
      <c r="J5" s="19" t="s">
        <v>301</v>
      </c>
      <c r="K5" s="18" t="s">
        <v>302</v>
      </c>
      <c r="L5" s="19" t="s">
        <v>303</v>
      </c>
      <c r="N5" s="18" t="s">
        <v>304</v>
      </c>
      <c r="O5" s="19" t="s">
        <v>305</v>
      </c>
      <c r="P5" s="18" t="s">
        <v>306</v>
      </c>
      <c r="Q5" s="19" t="s">
        <v>307</v>
      </c>
      <c r="R5" s="18" t="s">
        <v>308</v>
      </c>
      <c r="S5" s="19" t="s">
        <v>309</v>
      </c>
      <c r="T5" s="18" t="s">
        <v>310</v>
      </c>
      <c r="V5" s="19" t="s">
        <v>311</v>
      </c>
      <c r="W5" s="18" t="s">
        <v>312</v>
      </c>
      <c r="X5" s="19" t="s">
        <v>313</v>
      </c>
      <c r="Y5" s="18" t="s">
        <v>314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4.9488385110551363</v>
      </c>
      <c r="C7" s="31">
        <f>(sheet!D18-sheet!D15)/sheet!D35</f>
        <v>4.0278197593059053</v>
      </c>
      <c r="D7" s="31">
        <f>sheet!D12/sheet!D35</f>
        <v>1.8853064651553317</v>
      </c>
      <c r="E7" s="31">
        <f>Sheet2!D20/sheet!D35</f>
        <v>2.6732157850545759</v>
      </c>
      <c r="F7" s="31">
        <f>sheet!D18/sheet!D35</f>
        <v>4.9488385110551363</v>
      </c>
      <c r="G7" s="29"/>
      <c r="H7" s="32">
        <f>Sheet1!D33/sheet!D51</f>
        <v>-7.7121594502554125E-2</v>
      </c>
      <c r="I7" s="32">
        <f>Sheet1!D33/Sheet1!D12</f>
        <v>-0.13901563420616325</v>
      </c>
      <c r="J7" s="32">
        <f>Sheet1!D12/sheet!D27</f>
        <v>0.45462388767243606</v>
      </c>
      <c r="K7" s="32">
        <f>Sheet1!D30/sheet!D27</f>
        <v>-6.3199828070055225E-2</v>
      </c>
      <c r="L7" s="32">
        <f>Sheet1!D38</f>
        <v>-0.16</v>
      </c>
      <c r="M7" s="29"/>
      <c r="N7" s="32">
        <f>sheet!D40/sheet!D27</f>
        <v>0.18051709799695387</v>
      </c>
      <c r="O7" s="32">
        <f>sheet!D51/sheet!D27</f>
        <v>0.81948290200304619</v>
      </c>
      <c r="P7" s="32">
        <f>sheet!D40/sheet!D51</f>
        <v>0.22028171369496474</v>
      </c>
      <c r="Q7" s="31">
        <f>Sheet1!D24/Sheet1!D26</f>
        <v>28.256906077348066</v>
      </c>
      <c r="R7" s="31">
        <f>ABS(Sheet2!D20/(Sheet1!D26+Sheet2!D30))</f>
        <v>56.921334922526817</v>
      </c>
      <c r="S7" s="31">
        <f>sheet!D40/Sheet1!D43</f>
        <v>1.2880478264734643</v>
      </c>
      <c r="T7" s="31">
        <f>Sheet2!D20/sheet!D40</f>
        <v>0.82400745380195661</v>
      </c>
      <c r="V7" s="31">
        <f>ABS(Sheet1!D15/sheet!D15)</f>
        <v>6.1777075483165182</v>
      </c>
      <c r="W7" s="31">
        <f>Sheet1!D12/sheet!D14</f>
        <v>14.024019984627209</v>
      </c>
      <c r="X7" s="31">
        <f>Sheet1!D12/sheet!D27</f>
        <v>0.45462388767243606</v>
      </c>
      <c r="Y7" s="31">
        <f>Sheet1!D12/(sheet!D18-sheet!D35)</f>
        <v>2.0690329713945506</v>
      </c>
      <c r="AA7" s="17">
        <f>Sheet1!D43</f>
        <v>44.996000000000002</v>
      </c>
      <c r="AB7" s="17" t="str">
        <f>Sheet3!D17</f>
        <v>11.5x</v>
      </c>
      <c r="AC7" s="17" t="str">
        <f>Sheet3!D18</f>
        <v>44.4x</v>
      </c>
      <c r="AD7" s="17" t="str">
        <f>Sheet3!D20</f>
        <v>-8.7x</v>
      </c>
      <c r="AE7" s="17" t="str">
        <f>Sheet3!D21</f>
        <v>1.2x</v>
      </c>
      <c r="AF7" s="17" t="str">
        <f>Sheet3!D22</f>
        <v>2.3x</v>
      </c>
      <c r="AG7" s="17" t="str">
        <f>Sheet3!D24</f>
        <v>84.1x</v>
      </c>
      <c r="AH7" s="17" t="str">
        <f>Sheet3!D25</f>
        <v>1.4x</v>
      </c>
      <c r="AI7" s="17" t="str">
        <f>Sheet3!D31</f>
        <v/>
      </c>
      <c r="AK7" s="17">
        <f>Sheet3!D29</f>
        <v>10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3.5717444651187877</v>
      </c>
      <c r="C8" s="34">
        <f>(sheet!E18-sheet!E15)/sheet!E35</f>
        <v>3.1052773508076474</v>
      </c>
      <c r="D8" s="34">
        <f>sheet!E12/sheet!E35</f>
        <v>1.3386996737049321</v>
      </c>
      <c r="E8" s="34">
        <f>Sheet2!E20/sheet!E35</f>
        <v>1.8797562225278428</v>
      </c>
      <c r="F8" s="34">
        <f>sheet!E18/sheet!E35</f>
        <v>3.5717444651187877</v>
      </c>
      <c r="G8" s="29"/>
      <c r="H8" s="35">
        <f>Sheet1!E33/sheet!E51</f>
        <v>5.7209621906079706E-2</v>
      </c>
      <c r="I8" s="35">
        <f>Sheet1!E33/Sheet1!E12</f>
        <v>8.9662599064070952E-2</v>
      </c>
      <c r="J8" s="35">
        <f>Sheet1!E12/sheet!E27</f>
        <v>0.49671912128651852</v>
      </c>
      <c r="K8" s="35">
        <f>Sheet1!E30/sheet!E27</f>
        <v>4.4537127419370742E-2</v>
      </c>
      <c r="L8" s="35">
        <f>Sheet1!E38</f>
        <v>0.14000000000000001</v>
      </c>
      <c r="M8" s="29"/>
      <c r="N8" s="35">
        <f>sheet!E40/sheet!E27</f>
        <v>0.22150984510111316</v>
      </c>
      <c r="O8" s="35">
        <f>sheet!E51/sheet!E27</f>
        <v>0.77849015489888684</v>
      </c>
      <c r="P8" s="35">
        <f>sheet!E40/sheet!E51</f>
        <v>0.28453776031359534</v>
      </c>
      <c r="Q8" s="34">
        <f>Sheet1!E24/Sheet1!E26</f>
        <v>-38.736372646184343</v>
      </c>
      <c r="R8" s="34">
        <f>ABS(Sheet2!E20/(Sheet1!E26+Sheet2!E30))</f>
        <v>54.801100628930818</v>
      </c>
      <c r="S8" s="34">
        <f>sheet!E40/Sheet1!E43</f>
        <v>1.3159605781481101</v>
      </c>
      <c r="T8" s="34">
        <f>Sheet2!E20/sheet!E40</f>
        <v>0.77570301458887414</v>
      </c>
      <c r="U8" s="12"/>
      <c r="V8" s="34">
        <f>ABS(Sheet1!E15/sheet!E15)</f>
        <v>7.623655913978495</v>
      </c>
      <c r="W8" s="34">
        <f>Sheet1!E12/sheet!E14</f>
        <v>10.4991924139009</v>
      </c>
      <c r="X8" s="34">
        <f>Sheet1!E12/sheet!E27</f>
        <v>0.49671912128651852</v>
      </c>
      <c r="Y8" s="34">
        <f>Sheet1!E12/(sheet!E18-sheet!E35)</f>
        <v>2.1129833906551463</v>
      </c>
      <c r="Z8" s="12"/>
      <c r="AA8" s="36">
        <f>Sheet1!E43</f>
        <v>68.287000000000006</v>
      </c>
      <c r="AB8" s="36" t="str">
        <f>Sheet3!E17</f>
        <v>6.7x</v>
      </c>
      <c r="AC8" s="36" t="str">
        <f>Sheet3!E18</f>
        <v>14.7x</v>
      </c>
      <c r="AD8" s="36" t="str">
        <f>Sheet3!E20</f>
        <v>13.0x</v>
      </c>
      <c r="AE8" s="36" t="str">
        <f>Sheet3!E21</f>
        <v>1.9x</v>
      </c>
      <c r="AF8" s="36" t="str">
        <f>Sheet3!E22</f>
        <v>3.0x</v>
      </c>
      <c r="AG8" s="36" t="str">
        <f>Sheet3!E24</f>
        <v>942.7x</v>
      </c>
      <c r="AH8" s="36" t="str">
        <f>Sheet3!E25</f>
        <v>2.2x</v>
      </c>
      <c r="AI8" s="36" t="str">
        <f>Sheet3!E31</f>
        <v/>
      </c>
      <c r="AK8" s="36">
        <f>Sheet3!E29</f>
        <v>9.6999999999999993</v>
      </c>
      <c r="AL8" s="36">
        <f>Sheet3!E30</f>
        <v>7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3.7493035623839273</v>
      </c>
      <c r="C9" s="31">
        <f>(sheet!F18-sheet!F15)/sheet!F35</f>
        <v>3.4437784906297484</v>
      </c>
      <c r="D9" s="31">
        <f>sheet!F12/sheet!F35</f>
        <v>2.1146589566098259</v>
      </c>
      <c r="E9" s="31">
        <f>Sheet2!F20/sheet!F35</f>
        <v>1.6037058922843153</v>
      </c>
      <c r="F9" s="31">
        <f>sheet!F18/sheet!F35</f>
        <v>3.7493035623839273</v>
      </c>
      <c r="G9" s="29"/>
      <c r="H9" s="32">
        <f>Sheet1!F33/sheet!F51</f>
        <v>-4.0155185961236246E-2</v>
      </c>
      <c r="I9" s="32">
        <f>Sheet1!F33/Sheet1!F12</f>
        <v>-6.8556895515713867E-2</v>
      </c>
      <c r="J9" s="32">
        <f>Sheet1!F12/sheet!F27</f>
        <v>0.40755217726411552</v>
      </c>
      <c r="K9" s="32">
        <f>Sheet1!F30/sheet!F27</f>
        <v>-2.7940512033897663E-2</v>
      </c>
      <c r="L9" s="32">
        <f>Sheet1!F38</f>
        <v>-0.11</v>
      </c>
      <c r="M9" s="29"/>
      <c r="N9" s="32">
        <f>sheet!F40/sheet!F27</f>
        <v>0.30418860889737687</v>
      </c>
      <c r="O9" s="32">
        <f>sheet!F51/sheet!F27</f>
        <v>0.69581328949316779</v>
      </c>
      <c r="P9" s="32">
        <f>sheet!F40/sheet!F51</f>
        <v>0.43716987515278505</v>
      </c>
      <c r="Q9" s="31">
        <f>Sheet1!F24/Sheet1!F26</f>
        <v>1.3359497645211931</v>
      </c>
      <c r="R9" s="31">
        <f>ABS(Sheet2!F20/(Sheet1!F26+Sheet2!F30))</f>
        <v>26.560643131772107</v>
      </c>
      <c r="S9" s="31">
        <f>sheet!F40/Sheet1!F43</f>
        <v>2.2725145369451143</v>
      </c>
      <c r="T9" s="31">
        <f>Sheet2!F20/sheet!F40</f>
        <v>0.47424095859206783</v>
      </c>
      <c r="V9" s="31">
        <f>ABS(Sheet1!F15/sheet!F15)</f>
        <v>10.646059266422601</v>
      </c>
      <c r="W9" s="31">
        <f>Sheet1!F12/sheet!F14</f>
        <v>29.91680602006689</v>
      </c>
      <c r="X9" s="31">
        <f>Sheet1!F12/sheet!F27</f>
        <v>0.40755217726411552</v>
      </c>
      <c r="Y9" s="31">
        <f>Sheet1!F12/(sheet!F18-sheet!F35)</f>
        <v>1.6479470036001316</v>
      </c>
      <c r="AA9" s="17">
        <f>Sheet1!F43</f>
        <v>70.510000000000005</v>
      </c>
      <c r="AB9" s="17" t="str">
        <f>Sheet3!F17</f>
        <v>4.5x</v>
      </c>
      <c r="AC9" s="17" t="str">
        <f>Sheet3!F18</f>
        <v>9.2x</v>
      </c>
      <c r="AD9" s="17" t="str">
        <f>Sheet3!F20</f>
        <v>53.6x</v>
      </c>
      <c r="AE9" s="17" t="str">
        <f>Sheet3!F21</f>
        <v>0.7x</v>
      </c>
      <c r="AF9" s="17" t="str">
        <f>Sheet3!F22</f>
        <v>1.4x</v>
      </c>
      <c r="AG9" s="17" t="str">
        <f>Sheet3!F24</f>
        <v>42.9x</v>
      </c>
      <c r="AH9" s="17" t="str">
        <f>Sheet3!F25</f>
        <v>1.0x</v>
      </c>
      <c r="AI9" s="17" t="str">
        <f>Sheet3!F31</f>
        <v/>
      </c>
      <c r="AK9" s="17">
        <f>Sheet3!F29</f>
        <v>7.8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2.8723584216529328</v>
      </c>
      <c r="C10" s="34">
        <f>(sheet!G18-sheet!G15)/sheet!G35</f>
        <v>2.6387974010329227</v>
      </c>
      <c r="D10" s="34">
        <f>sheet!G12/sheet!G35</f>
        <v>1.419448680652561</v>
      </c>
      <c r="E10" s="34">
        <f>Sheet2!G20/sheet!G35</f>
        <v>0.90690879265932756</v>
      </c>
      <c r="F10" s="34">
        <f>sheet!G18/sheet!G35</f>
        <v>2.8723584216529328</v>
      </c>
      <c r="G10" s="29"/>
      <c r="H10" s="35">
        <f>Sheet1!G33/sheet!G51</f>
        <v>4.2202261111971506E-2</v>
      </c>
      <c r="I10" s="35">
        <f>Sheet1!G33/Sheet1!G12</f>
        <v>8.4934563550392278E-2</v>
      </c>
      <c r="J10" s="35">
        <f>Sheet1!G12/sheet!G27</f>
        <v>0.3735113653501681</v>
      </c>
      <c r="K10" s="35">
        <f>Sheet1!G30/sheet!G27</f>
        <v>3.1724024797127638E-2</v>
      </c>
      <c r="L10" s="35">
        <f>Sheet1!G38</f>
        <v>0.18</v>
      </c>
      <c r="M10" s="29"/>
      <c r="N10" s="35">
        <f>sheet!G40/sheet!G27</f>
        <v>0.24828613535760305</v>
      </c>
      <c r="O10" s="35">
        <f>sheet!G51/sheet!G27</f>
        <v>0.75171386464239698</v>
      </c>
      <c r="P10" s="35">
        <f>sheet!G40/sheet!G51</f>
        <v>0.33029340954848158</v>
      </c>
      <c r="Q10" s="34">
        <f>Sheet1!G24/Sheet1!G26</f>
        <v>-26.894392140810478</v>
      </c>
      <c r="R10" s="34">
        <f>ABS(Sheet2!G20/(Sheet1!G26+Sheet2!G30))</f>
        <v>17.34485294117647</v>
      </c>
      <c r="S10" s="34">
        <f>sheet!G40/Sheet1!G43</f>
        <v>1.703283538743579</v>
      </c>
      <c r="T10" s="34">
        <f>Sheet2!G20/sheet!G40</f>
        <v>0.37706603864065047</v>
      </c>
      <c r="U10" s="12"/>
      <c r="V10" s="34">
        <f>ABS(Sheet1!G15/sheet!G15)</f>
        <v>9.5731687242798351</v>
      </c>
      <c r="W10" s="34">
        <f>Sheet1!G12/sheet!G14</f>
        <v>9.0686731121318207</v>
      </c>
      <c r="X10" s="34">
        <f>Sheet1!G12/sheet!G27</f>
        <v>0.3735113653501681</v>
      </c>
      <c r="Y10" s="34">
        <f>Sheet1!G12/(sheet!G18-sheet!G35)</f>
        <v>1.9324513011457747</v>
      </c>
      <c r="Z10" s="12"/>
      <c r="AA10" s="36">
        <f>Sheet1!G43</f>
        <v>110.18600000000001</v>
      </c>
      <c r="AB10" s="36" t="str">
        <f>Sheet3!G17</f>
        <v>11.8x</v>
      </c>
      <c r="AC10" s="36" t="str">
        <f>Sheet3!G18</f>
        <v>37.9x</v>
      </c>
      <c r="AD10" s="36" t="str">
        <f>Sheet3!G20</f>
        <v>70.1x</v>
      </c>
      <c r="AE10" s="36" t="str">
        <f>Sheet3!G21</f>
        <v>1.7x</v>
      </c>
      <c r="AF10" s="36" t="str">
        <f>Sheet3!G22</f>
        <v>4.1x</v>
      </c>
      <c r="AG10" s="36" t="str">
        <f>Sheet3!G24</f>
        <v>-139.6x</v>
      </c>
      <c r="AH10" s="36" t="str">
        <f>Sheet3!G25</f>
        <v>2.0x</v>
      </c>
      <c r="AI10" s="36" t="str">
        <f>Sheet3!G31</f>
        <v/>
      </c>
      <c r="AK10" s="36">
        <f>Sheet3!G29</f>
        <v>8.6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4.4957671054876691</v>
      </c>
      <c r="C11" s="31">
        <f>(sheet!H18-sheet!H15)/sheet!H35</f>
        <v>4.2028245547257486</v>
      </c>
      <c r="D11" s="31">
        <f>sheet!H12/sheet!H35</f>
        <v>3.0208954048484693</v>
      </c>
      <c r="E11" s="31">
        <f>Sheet2!H20/sheet!H35</f>
        <v>1.1583955689141479</v>
      </c>
      <c r="F11" s="31">
        <f>sheet!H18/sheet!H35</f>
        <v>4.4957671054876691</v>
      </c>
      <c r="G11" s="29"/>
      <c r="H11" s="32">
        <f>Sheet1!H33/sheet!H51</f>
        <v>0.11764888530087561</v>
      </c>
      <c r="I11" s="32">
        <f>Sheet1!H33/Sheet1!H12</f>
        <v>0.24730468216907078</v>
      </c>
      <c r="J11" s="32">
        <f>Sheet1!H12/sheet!H27</f>
        <v>0.37941176801656024</v>
      </c>
      <c r="K11" s="32">
        <f>Sheet1!H30/sheet!H27</f>
        <v>9.3830306700540655E-2</v>
      </c>
      <c r="L11" s="32">
        <f>Sheet1!H38</f>
        <v>0.53</v>
      </c>
      <c r="M11" s="29"/>
      <c r="N11" s="32">
        <f>sheet!H40/sheet!H27</f>
        <v>0.20245477498083617</v>
      </c>
      <c r="O11" s="32">
        <f>sheet!H51/sheet!H27</f>
        <v>0.79754522501916392</v>
      </c>
      <c r="P11" s="32">
        <f>sheet!H40/sheet!H51</f>
        <v>0.25384739150807584</v>
      </c>
      <c r="Q11" s="31">
        <f>Sheet1!H24/Sheet1!H26</f>
        <v>343.49869451697128</v>
      </c>
      <c r="R11" s="31">
        <f>ABS(Sheet2!H20/(Sheet1!H26+Sheet2!H30))</f>
        <v>38.506544502617807</v>
      </c>
      <c r="S11" s="31">
        <f>sheet!H40/Sheet1!H43</f>
        <v>1.1389752585284303</v>
      </c>
      <c r="T11" s="31">
        <f>Sheet2!H20/sheet!H40</f>
        <v>0.49070104915517154</v>
      </c>
      <c r="V11" s="31">
        <f>ABS(Sheet1!H15/sheet!H15)</f>
        <v>8.9863793180698064</v>
      </c>
      <c r="W11" s="31">
        <f>Sheet1!H12/sheet!H14</f>
        <v>7.8280034371443827</v>
      </c>
      <c r="X11" s="31">
        <f>Sheet1!H12/sheet!H27</f>
        <v>0.37941176801656024</v>
      </c>
      <c r="Y11" s="31">
        <f>Sheet1!H12/(sheet!H18-sheet!H35)</f>
        <v>1.2655525476929774</v>
      </c>
      <c r="AA11" s="17">
        <f>Sheet1!H43</f>
        <v>157.91300000000001</v>
      </c>
      <c r="AB11" s="17" t="str">
        <f>Sheet3!H17</f>
        <v>5.7x</v>
      </c>
      <c r="AC11" s="17" t="str">
        <f>Sheet3!H18</f>
        <v>9.3x</v>
      </c>
      <c r="AD11" s="17" t="str">
        <f>Sheet3!H20</f>
        <v>17.0x</v>
      </c>
      <c r="AE11" s="17" t="str">
        <f>Sheet3!H21</f>
        <v>1.2x</v>
      </c>
      <c r="AF11" s="17" t="str">
        <f>Sheet3!H22</f>
        <v>2.7x</v>
      </c>
      <c r="AG11" s="17" t="str">
        <f>Sheet3!H24</f>
        <v>21.5x</v>
      </c>
      <c r="AH11" s="17" t="str">
        <f>Sheet3!H25</f>
        <v>1.6x</v>
      </c>
      <c r="AI11" s="17" t="str">
        <f>Sheet3!H31</f>
        <v/>
      </c>
      <c r="AK11" s="17">
        <f>Sheet3!H29</f>
        <v>10.9</v>
      </c>
      <c r="AL11" s="17">
        <f>Sheet3!H30</f>
        <v>8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3.5696742363608132</v>
      </c>
      <c r="C12" s="34">
        <f>(sheet!I18-sheet!I15)/sheet!I35</f>
        <v>3.3350933569065</v>
      </c>
      <c r="D12" s="34">
        <f>sheet!I12/sheet!I35</f>
        <v>1.4757319826546094</v>
      </c>
      <c r="E12" s="34">
        <f>Sheet2!I20/sheet!I35</f>
        <v>1.3608008505453286</v>
      </c>
      <c r="F12" s="34">
        <f>sheet!I18/sheet!I35</f>
        <v>3.5696742363608132</v>
      </c>
      <c r="G12" s="29"/>
      <c r="H12" s="35">
        <f>Sheet1!I33/sheet!I51</f>
        <v>5.638691564932579E-2</v>
      </c>
      <c r="I12" s="35">
        <f>Sheet1!I33/Sheet1!I12</f>
        <v>0.12909508784231233</v>
      </c>
      <c r="J12" s="35">
        <f>Sheet1!I12/sheet!I27</f>
        <v>0.33476219750740516</v>
      </c>
      <c r="K12" s="35">
        <f>Sheet1!I30/sheet!I27</f>
        <v>4.3216155293503984E-2</v>
      </c>
      <c r="L12" s="35">
        <f>Sheet1!I38</f>
        <v>0.28999999999999998</v>
      </c>
      <c r="M12" s="29"/>
      <c r="N12" s="35">
        <f>sheet!I40/sheet!I27</f>
        <v>0.23357830809068725</v>
      </c>
      <c r="O12" s="35">
        <f>sheet!I51/sheet!I27</f>
        <v>0.76642169190931286</v>
      </c>
      <c r="P12" s="35">
        <f>sheet!I40/sheet!I51</f>
        <v>0.30476474055528879</v>
      </c>
      <c r="Q12" s="34">
        <f>Sheet1!I24/Sheet1!I26</f>
        <v>27.814420062695923</v>
      </c>
      <c r="R12" s="34">
        <f>ABS(Sheet2!I20/(Sheet1!I26+Sheet2!I30))</f>
        <v>58.357581967213115</v>
      </c>
      <c r="S12" s="34">
        <f>sheet!I40/Sheet1!I43</f>
        <v>1.6210494333938832</v>
      </c>
      <c r="T12" s="34">
        <f>Sheet2!I20/sheet!I40</f>
        <v>0.45426594620461391</v>
      </c>
      <c r="U12" s="12"/>
      <c r="V12" s="34">
        <f>ABS(Sheet1!I15/sheet!I15)</f>
        <v>11.616845750369201</v>
      </c>
      <c r="W12" s="34">
        <f>Sheet1!I12/sheet!I14</f>
        <v>9.3592187500000001</v>
      </c>
      <c r="X12" s="34">
        <f>Sheet1!I12/sheet!I27</f>
        <v>0.33476219750740516</v>
      </c>
      <c r="Y12" s="34">
        <f>Sheet1!I12/(sheet!I18-sheet!I35)</f>
        <v>1.6707452001301659</v>
      </c>
      <c r="Z12" s="12"/>
      <c r="AA12" s="36">
        <f>Sheet1!I43</f>
        <v>154.69300000000001</v>
      </c>
      <c r="AB12" s="36" t="str">
        <f>Sheet3!I17</f>
        <v>3.6x</v>
      </c>
      <c r="AC12" s="36" t="str">
        <f>Sheet3!I18</f>
        <v>4.5x</v>
      </c>
      <c r="AD12" s="36" t="str">
        <f>Sheet3!I20</f>
        <v>-18.6x</v>
      </c>
      <c r="AE12" s="36" t="str">
        <f>Sheet3!I21</f>
        <v>0.7x</v>
      </c>
      <c r="AF12" s="36" t="str">
        <f>Sheet3!I22</f>
        <v>1.6x</v>
      </c>
      <c r="AG12" s="36" t="str">
        <f>Sheet3!I24</f>
        <v>8.9x</v>
      </c>
      <c r="AH12" s="36" t="str">
        <f>Sheet3!I25</f>
        <v>1.0x</v>
      </c>
      <c r="AI12" s="36" t="str">
        <f>Sheet3!I31</f>
        <v/>
      </c>
      <c r="AK12" s="36">
        <f>Sheet3!I29</f>
        <v>9.3000000000000007</v>
      </c>
      <c r="AL12" s="36">
        <f>Sheet3!I30</f>
        <v>3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1.7003113982036699</v>
      </c>
      <c r="C13" s="31">
        <f>(sheet!J18-sheet!J15)/sheet!J35</f>
        <v>1.5335718146022594</v>
      </c>
      <c r="D13" s="31">
        <f>sheet!J12/sheet!J35</f>
        <v>0.92903895480007903</v>
      </c>
      <c r="E13" s="31">
        <f>Sheet2!J20/sheet!J35</f>
        <v>0.67003800259069579</v>
      </c>
      <c r="F13" s="31">
        <f>sheet!J18/sheet!J35</f>
        <v>1.7003113982036699</v>
      </c>
      <c r="G13" s="29"/>
      <c r="H13" s="32">
        <f>Sheet1!J33/sheet!J51</f>
        <v>3.7449066409403049E-2</v>
      </c>
      <c r="I13" s="32">
        <f>Sheet1!J33/Sheet1!J12</f>
        <v>9.2524441915826997E-2</v>
      </c>
      <c r="J13" s="32">
        <f>Sheet1!J12/sheet!J27</f>
        <v>0.2747535728947873</v>
      </c>
      <c r="K13" s="32">
        <f>Sheet1!J30/sheet!J27</f>
        <v>2.5421420996469681E-2</v>
      </c>
      <c r="L13" s="32">
        <f>Sheet1!J38</f>
        <v>0.19</v>
      </c>
      <c r="M13" s="29"/>
      <c r="N13" s="32">
        <f>sheet!J40/sheet!J27</f>
        <v>0.32117343811575927</v>
      </c>
      <c r="O13" s="32">
        <f>sheet!J51/sheet!J27</f>
        <v>0.67882656188424084</v>
      </c>
      <c r="P13" s="32">
        <f>sheet!J40/sheet!J51</f>
        <v>0.47313033424070466</v>
      </c>
      <c r="Q13" s="31">
        <f>Sheet1!J24/Sheet1!J26</f>
        <v>2.6628175519630486</v>
      </c>
      <c r="R13" s="31">
        <f>ABS(Sheet2!J20/(Sheet1!J26+Sheet2!J30))</f>
        <v>16.618510638297874</v>
      </c>
      <c r="S13" s="31">
        <f>sheet!J40/Sheet1!J43</f>
        <v>3.2155200817106522</v>
      </c>
      <c r="T13" s="31">
        <f>Sheet2!J20/sheet!J40</f>
        <v>0.20008094739188015</v>
      </c>
      <c r="V13" s="31">
        <f>ABS(Sheet1!J15/sheet!J15)</f>
        <v>11.530946133662603</v>
      </c>
      <c r="W13" s="31">
        <f>Sheet1!J12/sheet!J14</f>
        <v>7.6447898544089368</v>
      </c>
      <c r="X13" s="31">
        <f>Sheet1!J12/sheet!J27</f>
        <v>0.2747535728947873</v>
      </c>
      <c r="Y13" s="31">
        <f>Sheet1!J12/(sheet!J18-sheet!J35)</f>
        <v>4.0907810279778527</v>
      </c>
      <c r="AA13" s="17">
        <f>Sheet1!J43</f>
        <v>121.404</v>
      </c>
      <c r="AB13" s="17" t="str">
        <f>Sheet3!J17</f>
        <v>7.8x</v>
      </c>
      <c r="AC13" s="17" t="str">
        <f>Sheet3!J18</f>
        <v>15.0x</v>
      </c>
      <c r="AD13" s="17" t="str">
        <f>Sheet3!J20</f>
        <v>-4.8x</v>
      </c>
      <c r="AE13" s="17" t="str">
        <f>Sheet3!J21</f>
        <v>1.0x</v>
      </c>
      <c r="AF13" s="17" t="str">
        <f>Sheet3!J22</f>
        <v>2.9x</v>
      </c>
      <c r="AG13" s="17" t="str">
        <f>Sheet3!J24</f>
        <v>92.7x</v>
      </c>
      <c r="AH13" s="17" t="str">
        <f>Sheet3!J25</f>
        <v>1.1x</v>
      </c>
      <c r="AI13" s="17" t="str">
        <f>Sheet3!J31</f>
        <v/>
      </c>
      <c r="AK13" s="17">
        <f>Sheet3!J29</f>
        <v>6.9</v>
      </c>
      <c r="AL13" s="17">
        <f>Sheet3!J30</f>
        <v>4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2.5722213620398815</v>
      </c>
      <c r="C14" s="34">
        <f>(sheet!K18-sheet!K15)/sheet!K35</f>
        <v>2.20646549265359</v>
      </c>
      <c r="D14" s="34">
        <f>sheet!K12/sheet!K35</f>
        <v>1.3676627578170204</v>
      </c>
      <c r="E14" s="34">
        <f>Sheet2!K20/sheet!K35</f>
        <v>0.96831631530481699</v>
      </c>
      <c r="F14" s="34">
        <f>sheet!K18/sheet!K35</f>
        <v>2.5722213620398815</v>
      </c>
      <c r="G14" s="29"/>
      <c r="H14" s="35">
        <f>Sheet1!K33/sheet!K51</f>
        <v>2.9696237292687257E-2</v>
      </c>
      <c r="I14" s="35">
        <f>Sheet1!K33/Sheet1!K12</f>
        <v>7.7258974200055217E-2</v>
      </c>
      <c r="J14" s="35">
        <f>Sheet1!K12/sheet!K27</f>
        <v>0.26433815671792393</v>
      </c>
      <c r="K14" s="35">
        <f>Sheet1!K30/sheet!K27</f>
        <v>2.0422494829960239E-2</v>
      </c>
      <c r="L14" s="35">
        <f>Sheet1!K38</f>
        <v>0.16</v>
      </c>
      <c r="M14" s="29"/>
      <c r="N14" s="35">
        <f>sheet!K40/sheet!K27</f>
        <v>0.31228678473049143</v>
      </c>
      <c r="O14" s="35">
        <f>sheet!K51/sheet!K27</f>
        <v>0.68771321526950857</v>
      </c>
      <c r="P14" s="35">
        <f>sheet!K40/sheet!K51</f>
        <v>0.45409449432800131</v>
      </c>
      <c r="Q14" s="34">
        <f>Sheet1!K24/Sheet1!K26</f>
        <v>18.565988523735001</v>
      </c>
      <c r="R14" s="34">
        <f>ABS(Sheet2!K20/(Sheet1!K26+Sheet2!K30))</f>
        <v>1.5633428500006581</v>
      </c>
      <c r="S14" s="34">
        <f>sheet!K40/Sheet1!K43</f>
        <v>2.8247549762554307</v>
      </c>
      <c r="T14" s="34">
        <f>Sheet2!K20/sheet!K40</f>
        <v>0.2833558682624735</v>
      </c>
      <c r="U14" s="12"/>
      <c r="V14" s="34">
        <f>ABS(Sheet1!K15/sheet!K15)</f>
        <v>4.7838825390459636</v>
      </c>
      <c r="W14" s="34">
        <f>Sheet1!K12/sheet!K14</f>
        <v>10.603477117935237</v>
      </c>
      <c r="X14" s="34">
        <f>Sheet1!K12/sheet!K27</f>
        <v>0.26433815671792393</v>
      </c>
      <c r="Y14" s="34">
        <f>Sheet1!K12/(sheet!K18-sheet!K35)</f>
        <v>1.8398295772603819</v>
      </c>
      <c r="Z14" s="12"/>
      <c r="AA14" s="36">
        <f>Sheet1!K43</f>
        <v>148.45500000000001</v>
      </c>
      <c r="AB14" s="36" t="str">
        <f>Sheet3!K17</f>
        <v>17.1x</v>
      </c>
      <c r="AC14" s="36" t="str">
        <f>Sheet3!K18</f>
        <v>30.6x</v>
      </c>
      <c r="AD14" s="36" t="str">
        <f>Sheet3!K20</f>
        <v>-37.1x</v>
      </c>
      <c r="AE14" s="36" t="str">
        <f>Sheet3!K21</f>
        <v>1.8x</v>
      </c>
      <c r="AF14" s="36" t="str">
        <f>Sheet3!K22</f>
        <v>6.5x</v>
      </c>
      <c r="AG14" s="36" t="str">
        <f>Sheet3!K24</f>
        <v>69.1x</v>
      </c>
      <c r="AH14" s="36" t="str">
        <f>Sheet3!K25</f>
        <v>2.1x</v>
      </c>
      <c r="AI14" s="36" t="str">
        <f>Sheet3!K31</f>
        <v/>
      </c>
      <c r="AK14" s="36">
        <f>Sheet3!K29</f>
        <v>7.6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1.6854221889240311</v>
      </c>
      <c r="C15" s="31">
        <f>(sheet!L18-sheet!L15)/sheet!L35</f>
        <v>1.1708339458198389</v>
      </c>
      <c r="D15" s="31">
        <f>sheet!L12/sheet!L35</f>
        <v>0.64217194827610724</v>
      </c>
      <c r="E15" s="31">
        <f>Sheet2!L20/sheet!L35</f>
        <v>0.88226507783715602</v>
      </c>
      <c r="F15" s="31">
        <f>sheet!L18/sheet!L35</f>
        <v>1.6854221889240311</v>
      </c>
      <c r="G15" s="29"/>
      <c r="H15" s="32">
        <f>Sheet1!L33/sheet!L51</f>
        <v>4.0485491781423598E-2</v>
      </c>
      <c r="I15" s="32">
        <f>Sheet1!L33/Sheet1!L12</f>
        <v>9.6485052707071015E-2</v>
      </c>
      <c r="J15" s="32">
        <f>Sheet1!L12/sheet!L27</f>
        <v>0.29667460764140535</v>
      </c>
      <c r="K15" s="32">
        <f>Sheet1!L30/sheet!L27</f>
        <v>2.937756499285625E-2</v>
      </c>
      <c r="L15" s="32">
        <f>Sheet1!L38</f>
        <v>0.31</v>
      </c>
      <c r="M15" s="29"/>
      <c r="N15" s="32">
        <f>sheet!L40/sheet!L27</f>
        <v>0.29296486480461176</v>
      </c>
      <c r="O15" s="32">
        <f>sheet!L51/sheet!L27</f>
        <v>0.7070351351953883</v>
      </c>
      <c r="P15" s="32">
        <f>sheet!L40/sheet!L51</f>
        <v>0.41435686887562001</v>
      </c>
      <c r="Q15" s="31">
        <f>Sheet1!L24/Sheet1!L26</f>
        <v>-10.972187477006843</v>
      </c>
      <c r="R15" s="31">
        <f>ABS(Sheet2!L20/(Sheet1!L26+Sheet2!L30))</f>
        <v>2.6770067479101622</v>
      </c>
      <c r="S15" s="31">
        <f>sheet!L40/Sheet1!L43</f>
        <v>2.2670227898671347</v>
      </c>
      <c r="T15" s="31">
        <f>Sheet2!L20/sheet!L40</f>
        <v>0.24839562804470214</v>
      </c>
      <c r="V15" s="31">
        <f>ABS(Sheet1!L15/sheet!L15)</f>
        <v>4.5954239271661708</v>
      </c>
      <c r="W15" s="31">
        <f>Sheet1!L12/sheet!L14</f>
        <v>23.324375019218351</v>
      </c>
      <c r="X15" s="31">
        <f>Sheet1!L12/sheet!L27</f>
        <v>0.29667460764140535</v>
      </c>
      <c r="Y15" s="31">
        <f>Sheet1!L12/(sheet!L18-sheet!L35)</f>
        <v>5.247613249577995</v>
      </c>
      <c r="AA15" s="17">
        <f>Sheet1!L43</f>
        <v>330.41</v>
      </c>
      <c r="AB15" s="17" t="str">
        <f>Sheet3!L17</f>
        <v>5.6x</v>
      </c>
      <c r="AC15" s="17" t="str">
        <f>Sheet3!L18</f>
        <v>9.3x</v>
      </c>
      <c r="AD15" s="17" t="str">
        <f>Sheet3!L20</f>
        <v>36.2x</v>
      </c>
      <c r="AE15" s="17" t="str">
        <f>Sheet3!L21</f>
        <v>0.8x</v>
      </c>
      <c r="AF15" s="17" t="str">
        <f>Sheet3!L22</f>
        <v>2.5x</v>
      </c>
      <c r="AG15" s="17" t="str">
        <f>Sheet3!L24</f>
        <v>18.7x</v>
      </c>
      <c r="AH15" s="17" t="str">
        <f>Sheet3!L25</f>
        <v>0.8x</v>
      </c>
      <c r="AI15" s="17" t="str">
        <f>Sheet3!L31</f>
        <v/>
      </c>
      <c r="AK15" s="17">
        <f>Sheet3!L29</f>
        <v>7.1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1.870825405157142</v>
      </c>
      <c r="C16" s="34">
        <f>(sheet!M18-sheet!M15)/sheet!M35</f>
        <v>1.1895052818056557</v>
      </c>
      <c r="D16" s="34">
        <f>sheet!M12/sheet!M35</f>
        <v>0.59588719025435777</v>
      </c>
      <c r="E16" s="34">
        <f>Sheet2!M20/sheet!M35</f>
        <v>1.4380235330140192</v>
      </c>
      <c r="F16" s="34">
        <f>sheet!M18/sheet!M35</f>
        <v>1.870825405157142</v>
      </c>
      <c r="G16" s="29"/>
      <c r="H16" s="35">
        <f>Sheet1!M33/sheet!M51</f>
        <v>-9.9427451384948684E-2</v>
      </c>
      <c r="I16" s="35">
        <f>Sheet1!M33/Sheet1!M12</f>
        <v>-0.18801675508423601</v>
      </c>
      <c r="J16" s="35">
        <f>Sheet1!M12/sheet!M27</f>
        <v>0.36322492543241719</v>
      </c>
      <c r="K16" s="35">
        <f>Sheet1!M30/sheet!M27</f>
        <v>-7.2435955726715559E-2</v>
      </c>
      <c r="L16" s="35">
        <f>Sheet1!M38</f>
        <v>-0.6</v>
      </c>
      <c r="M16" s="29"/>
      <c r="N16" s="35">
        <f>sheet!M40/sheet!M27</f>
        <v>0.31314408893707191</v>
      </c>
      <c r="O16" s="35">
        <f>sheet!M51/sheet!M27</f>
        <v>0.68685630471520631</v>
      </c>
      <c r="P16" s="35">
        <f>sheet!M40/sheet!M51</f>
        <v>0.45590917166715383</v>
      </c>
      <c r="Q16" s="34">
        <f>Sheet1!M24/Sheet1!M26</f>
        <v>12.168934152219544</v>
      </c>
      <c r="R16" s="34">
        <f>ABS(Sheet2!M20/(Sheet1!M26+Sheet2!M30))</f>
        <v>4.6572283609576424</v>
      </c>
      <c r="S16" s="34">
        <f>sheet!M40/Sheet1!M43</f>
        <v>2.3472598030681708</v>
      </c>
      <c r="T16" s="34">
        <f>Sheet2!M20/sheet!M40</f>
        <v>0.33062010046713697</v>
      </c>
      <c r="U16" s="12"/>
      <c r="V16" s="34">
        <f>ABS(Sheet1!M15/sheet!M15)</f>
        <v>5.8098195942475606</v>
      </c>
      <c r="W16" s="34">
        <f>Sheet1!M12/sheet!M14</f>
        <v>28.422406357811731</v>
      </c>
      <c r="X16" s="34">
        <f>Sheet1!M12/sheet!M27</f>
        <v>0.36322492543241719</v>
      </c>
      <c r="Y16" s="34">
        <f>Sheet1!M12/(sheet!M18-sheet!M35)</f>
        <v>5.793447481273585</v>
      </c>
      <c r="Z16" s="12"/>
      <c r="AA16" s="36">
        <f>Sheet1!M43</f>
        <v>338.899</v>
      </c>
      <c r="AB16" s="36" t="str">
        <f>Sheet3!M17</f>
        <v>5.1x</v>
      </c>
      <c r="AC16" s="36" t="str">
        <f>Sheet3!M18</f>
        <v>-11.9x</v>
      </c>
      <c r="AD16" s="36" t="str">
        <f>Sheet3!M20</f>
        <v>151.6x</v>
      </c>
      <c r="AE16" s="36" t="str">
        <f>Sheet3!M21</f>
        <v>0.8x</v>
      </c>
      <c r="AF16" s="36" t="str">
        <f>Sheet3!M22</f>
        <v>1.9x</v>
      </c>
      <c r="AG16" s="36" t="str">
        <f>Sheet3!M24</f>
        <v>-8.3x</v>
      </c>
      <c r="AH16" s="36" t="str">
        <f>Sheet3!M25</f>
        <v>0.9x</v>
      </c>
      <c r="AI16" s="36" t="str">
        <f>Sheet3!M31</f>
        <v/>
      </c>
      <c r="AK16" s="36">
        <f>Sheet3!M29</f>
        <v>5.8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2023-04-24T09:10:51Z</dcterms:created>
  <dcterms:modified xsi:type="dcterms:W3CDTF">2023-05-07T02:44:32Z</dcterms:modified>
  <cp:category/>
  <dc:identifier/>
  <cp:version/>
</cp:coreProperties>
</file>