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9" documentId="8_{ACD42C44-88EE-474B-90ED-2D7EAC1BE136}" xr6:coauthVersionLast="47" xr6:coauthVersionMax="47" xr10:uidLastSave="{A4E9A67B-5A9E-43AD-9FA2-38039D4483F2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<sst xmlns="http://schemas.openxmlformats.org/spreadsheetml/2006/main" count="695" uniqueCount="401">
  <si>
    <t>HudBay Minerals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</si>
  <si>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</si>
  <si>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</si>
  <si>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</si>
  <si>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</si>
  <si>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</si>
  <si>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</si>
  <si>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</si>
  <si>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</si>
  <si>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</si>
  <si>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</si>
  <si>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</si>
  <si>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</si>
  <si>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</si>
  <si>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</si>
  <si>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</si>
  <si>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</si>
  <si>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</si>
  <si>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</si>
  <si>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</si>
  <si>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</si>
  <si>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</si>
  <si>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</si>
  <si>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</si>
  <si>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</si>
  <si>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</si>
  <si>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</si>
  <si>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</si>
  <si>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</si>
  <si>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</si>
  <si>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</si>
  <si>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</si>
  <si>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</si>
  <si>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1,054.3</t>
  </si>
  <si>
    <t>Property Plant And Equipment, Net</t>
  </si>
  <si>
    <t>2,665.075</t>
  </si>
  <si>
    <t>4,707.558</t>
  </si>
  <si>
    <t>5,397.68</t>
  </si>
  <si>
    <t>5,191.104</t>
  </si>
  <si>
    <t>4,983.794</t>
  </si>
  <si>
    <t>5,213.967</t>
  </si>
  <si>
    <t>4,755.796</t>
  </si>
  <si>
    <t>4,748.232</t>
  </si>
  <si>
    <t>4,730.564</t>
  </si>
  <si>
    <t>4,809.813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</si>
  <si>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</si>
  <si>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</si>
  <si>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</si>
  <si>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</si>
  <si>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</si>
  <si>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</si>
  <si>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</si>
  <si>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3,843.986</t>
  </si>
  <si>
    <t>5,617.66</t>
  </si>
  <si>
    <t>6,215.335</t>
  </si>
  <si>
    <t>5,984.353</t>
  </si>
  <si>
    <t>5,944.014</t>
  </si>
  <si>
    <t>6,395.798</t>
  </si>
  <si>
    <t>5,792.638</t>
  </si>
  <si>
    <t>5,937.932</t>
  </si>
  <si>
    <t>5,837.363</t>
  </si>
  <si>
    <t>5,857.111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</si>
  <si>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</si>
  <si>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</si>
  <si>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</si>
  <si>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</si>
  <si>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</si>
  <si>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</si>
  <si>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</si>
  <si>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</si>
  <si>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1,125.983</t>
  </si>
  <si>
    <t>1,671.92</t>
  </si>
  <si>
    <t>1,632.431</t>
  </si>
  <si>
    <t>1,231.512</t>
  </si>
  <si>
    <t>1,339.086</t>
  </si>
  <si>
    <t>1,279.344</t>
  </si>
  <si>
    <t>1,445.056</t>
  </si>
  <si>
    <t>1,492.492</t>
  </si>
  <si>
    <t>1,603.296</t>
  </si>
  <si>
    <t>Capital Leases</t>
  </si>
  <si>
    <t>Other Non-current Liabilities</t>
  </si>
  <si>
    <t>1,094.914</t>
  </si>
  <si>
    <t>1,616.304</t>
  </si>
  <si>
    <t>1,539.721</t>
  </si>
  <si>
    <t>1,548.065</t>
  </si>
  <si>
    <t>1,452.929</t>
  </si>
  <si>
    <t>1,562.659</t>
  </si>
  <si>
    <t>1,540.999</t>
  </si>
  <si>
    <t>1,720.739</t>
  </si>
  <si>
    <t>1,777.221</t>
  </si>
  <si>
    <t>1,458.83</t>
  </si>
  <si>
    <t>Total Liabilities</t>
  </si>
  <si>
    <t>2,216.279</t>
  </si>
  <si>
    <t>3,175.223</t>
  </si>
  <si>
    <t>3,735.505</t>
  </si>
  <si>
    <t>3,616.676</t>
  </si>
  <si>
    <t>3,288.395</t>
  </si>
  <si>
    <t>3,421.703</t>
  </si>
  <si>
    <t>3,392.869</t>
  </si>
  <si>
    <t>3,775.065</t>
  </si>
  <si>
    <t>3,969.869</t>
  </si>
  <si>
    <t>3,728.96</t>
  </si>
  <si>
    <t>Common Stock</t>
  </si>
  <si>
    <t>1,021.088</t>
  </si>
  <si>
    <t>1,809.194</t>
  </si>
  <si>
    <t>2,187.501</t>
  </si>
  <si>
    <t>2,132.827</t>
  </si>
  <si>
    <t>2,234.541</t>
  </si>
  <si>
    <t>2,426.034</t>
  </si>
  <si>
    <t>2,307.858</t>
  </si>
  <si>
    <t>2,261.523</t>
  </si>
  <si>
    <t>2,249.407</t>
  </si>
  <si>
    <t>2,411.079</t>
  </si>
  <si>
    <t>Additional Paid In Capital</t>
  </si>
  <si>
    <t>Retained Earnings</t>
  </si>
  <si>
    <t>Treasury Stock</t>
  </si>
  <si>
    <t>Other Common Equity Adj</t>
  </si>
  <si>
    <t>Common Equity</t>
  </si>
  <si>
    <t>1,635.611</t>
  </si>
  <si>
    <t>2,442.437</t>
  </si>
  <si>
    <t>2,479.829</t>
  </si>
  <si>
    <t>2,367.676</t>
  </si>
  <si>
    <t>2,655.619</t>
  </si>
  <si>
    <t>2,974.095</t>
  </si>
  <si>
    <t>2,399.769</t>
  </si>
  <si>
    <t>2,162.867</t>
  </si>
  <si>
    <t>1,867.493</t>
  </si>
  <si>
    <t>2,128.151</t>
  </si>
  <si>
    <t>Total Preferred Equity</t>
  </si>
  <si>
    <t>Minority Interest, Total</t>
  </si>
  <si>
    <t>Other Equity</t>
  </si>
  <si>
    <t>Total Equity</t>
  </si>
  <si>
    <t>1,627.707</t>
  </si>
  <si>
    <t>Total Liabilities And Equity</t>
  </si>
  <si>
    <t>Cash And Short Term Investments</t>
  </si>
  <si>
    <t>Total Debt</t>
  </si>
  <si>
    <t>1,143.093</t>
  </si>
  <si>
    <t>1,768.871</t>
  </si>
  <si>
    <t>1,671.94</t>
  </si>
  <si>
    <t>1,337.836</t>
  </si>
  <si>
    <t>1,440.416</t>
  </si>
  <si>
    <t>1,385.751</t>
  </si>
  <si>
    <t>1,525.872</t>
  </si>
  <si>
    <t>1,591.128</t>
  </si>
  <si>
    <t>1,685.913</t>
  </si>
  <si>
    <t>Income Statement</t>
  </si>
  <si>
    <t>Revenue</t>
  </si>
  <si>
    <t>1,229.378</t>
  </si>
  <si>
    <t>1,515.611</t>
  </si>
  <si>
    <t>1,763.007</t>
  </si>
  <si>
    <t>2,009.75</t>
  </si>
  <si>
    <t>1,606.802</t>
  </si>
  <si>
    <t>1,390.015</t>
  </si>
  <si>
    <t>1,899.322</t>
  </si>
  <si>
    <t>1,978.717</t>
  </si>
  <si>
    <t>Revenue Growth (YoY)</t>
  </si>
  <si>
    <t>-26.4%</t>
  </si>
  <si>
    <t>-1.8%</t>
  </si>
  <si>
    <t>74.6%</t>
  </si>
  <si>
    <t>27.4%</t>
  </si>
  <si>
    <t>24.2%</t>
  </si>
  <si>
    <t>5.0%</t>
  </si>
  <si>
    <t>-16.0%</t>
  </si>
  <si>
    <t>-11.7%</t>
  </si>
  <si>
    <t>37.5%</t>
  </si>
  <si>
    <t>-2.7%</t>
  </si>
  <si>
    <t>Cost of Revenues</t>
  </si>
  <si>
    <t>-1,045.519</t>
  </si>
  <si>
    <t>-1,036.386</t>
  </si>
  <si>
    <t>-1,146.71</t>
  </si>
  <si>
    <t>Gross Profit</t>
  </si>
  <si>
    <t>Gross Profit Margin</t>
  </si>
  <si>
    <t>30.3%</t>
  </si>
  <si>
    <t>27.8%</t>
  </si>
  <si>
    <t>37.8%</t>
  </si>
  <si>
    <t>46.2%</t>
  </si>
  <si>
    <t>50.4%</t>
  </si>
  <si>
    <t>48.0%</t>
  </si>
  <si>
    <t>40.1%</t>
  </si>
  <si>
    <t>36.7%</t>
  </si>
  <si>
    <t>45.4%</t>
  </si>
  <si>
    <t>42.0%</t>
  </si>
  <si>
    <t>R&amp;D Expenses</t>
  </si>
  <si>
    <t>Selling, General &amp; Admin Expenses</t>
  </si>
  <si>
    <t>Other Inc / (Exp)</t>
  </si>
  <si>
    <t>-1,065.563</t>
  </si>
  <si>
    <t>Operating Expenses</t>
  </si>
  <si>
    <t>-1,152.786</t>
  </si>
  <si>
    <t>-1,022.505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</si>
  <si>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</si>
  <si>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</si>
  <si>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</si>
  <si>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</si>
  <si>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</si>
  <si>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</si>
  <si>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</si>
  <si>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</si>
  <si>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</si>
  <si>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</si>
  <si>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</si>
  <si>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</si>
  <si>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</si>
  <si>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</si>
  <si>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</si>
  <si>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</si>
  <si>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</si>
  <si>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</si>
  <si>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</si>
  <si>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</si>
  <si>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</si>
  <si>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</si>
  <si>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</si>
  <si>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</si>
  <si>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</si>
  <si>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</si>
  <si>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</si>
  <si>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</si>
  <si>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</si>
  <si>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-1,031.742</t>
  </si>
  <si>
    <t>Cash Acquisitions</t>
  </si>
  <si>
    <t>Other Investing Activities</t>
  </si>
  <si>
    <t>Cash from Investing</t>
  </si>
  <si>
    <t>-1,053.013</t>
  </si>
  <si>
    <t>-1,011.949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</si>
  <si>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</si>
  <si>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</si>
  <si>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</si>
  <si>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</si>
  <si>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</si>
  <si>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</si>
  <si>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</si>
  <si>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</si>
  <si>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1,337.088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</si>
  <si>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</si>
  <si>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</si>
  <si>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</si>
  <si>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</si>
  <si>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</si>
  <si>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</si>
  <si>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</si>
  <si>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</si>
  <si>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1,503.965</t>
  </si>
  <si>
    <t>2,364.192</t>
  </si>
  <si>
    <t>1,249.08</t>
  </si>
  <si>
    <t>1,814.259</t>
  </si>
  <si>
    <t>2,907.948</t>
  </si>
  <si>
    <t>1,687.818</t>
  </si>
  <si>
    <t>1,405.644</t>
  </si>
  <si>
    <t>2,327.935</t>
  </si>
  <si>
    <t>2,395.572</t>
  </si>
  <si>
    <t>1,791.418</t>
  </si>
  <si>
    <t>Total Enterprise Value (TEV)</t>
  </si>
  <si>
    <t>1,364.221</t>
  </si>
  <si>
    <t>3,051.675</t>
  </si>
  <si>
    <t>2,827.684</t>
  </si>
  <si>
    <t>3,264.827</t>
  </si>
  <si>
    <t>3,828.321</t>
  </si>
  <si>
    <t>2,457.161</t>
  </si>
  <si>
    <t>2,285.895</t>
  </si>
  <si>
    <t>3,393.095</t>
  </si>
  <si>
    <t>3,601.08</t>
  </si>
  <si>
    <t>3,113.441</t>
  </si>
  <si>
    <t>Enterprise Value (EV)</t>
  </si>
  <si>
    <t>3,186.412</t>
  </si>
  <si>
    <t>EV/EBITDA</t>
  </si>
  <si>
    <t>13.4x</t>
  </si>
  <si>
    <t>30.7x</t>
  </si>
  <si>
    <t>13.3x</t>
  </si>
  <si>
    <t>6.3x</t>
  </si>
  <si>
    <t>5.3x</t>
  </si>
  <si>
    <t>2.6x</t>
  </si>
  <si>
    <t>3.5x</t>
  </si>
  <si>
    <t>6.7x</t>
  </si>
  <si>
    <t>7.6x</t>
  </si>
  <si>
    <t>3.6x</t>
  </si>
  <si>
    <t>EV / EBIT</t>
  </si>
  <si>
    <t>55.6x</t>
  </si>
  <si>
    <t>-280.3x</t>
  </si>
  <si>
    <t>219.8x</t>
  </si>
  <si>
    <t>32.0x</t>
  </si>
  <si>
    <t>11.0x</t>
  </si>
  <si>
    <t>5.0x</t>
  </si>
  <si>
    <t>15.9x</t>
  </si>
  <si>
    <t>-1,098.3x</t>
  </si>
  <si>
    <t>-127.2x</t>
  </si>
  <si>
    <t>EV / LTM EBITDA - CAPEX</t>
  </si>
  <si>
    <t>-1.8x</t>
  </si>
  <si>
    <t>-3.2x</t>
  </si>
  <si>
    <t>-4.6x</t>
  </si>
  <si>
    <t>17.5x</t>
  </si>
  <si>
    <t>8.2x</t>
  </si>
  <si>
    <t>3.8x</t>
  </si>
  <si>
    <t>6.4x</t>
  </si>
  <si>
    <t>40.7x</t>
  </si>
  <si>
    <t>453.5x</t>
  </si>
  <si>
    <t>EV / Free Cash Flow</t>
  </si>
  <si>
    <t>-1.6x</t>
  </si>
  <si>
    <t>-3.6x</t>
  </si>
  <si>
    <t>-3.5x</t>
  </si>
  <si>
    <t>19.8x</t>
  </si>
  <si>
    <t>7.7x</t>
  </si>
  <si>
    <t>5.6x</t>
  </si>
  <si>
    <t>33.9x</t>
  </si>
  <si>
    <t>26.9x</t>
  </si>
  <si>
    <t>7.3x</t>
  </si>
  <si>
    <t>EV / Invested Capital</t>
  </si>
  <si>
    <t>0.6x</t>
  </si>
  <si>
    <t>0.9x</t>
  </si>
  <si>
    <t>0.8x</t>
  </si>
  <si>
    <t>1.0x</t>
  </si>
  <si>
    <t>EV / Revenue</t>
  </si>
  <si>
    <t>2.4x</t>
  </si>
  <si>
    <t>5.1x</t>
  </si>
  <si>
    <t>3.1x</t>
  </si>
  <si>
    <t>2.1x</t>
  </si>
  <si>
    <t>1.2x</t>
  </si>
  <si>
    <t>1.4x</t>
  </si>
  <si>
    <t>2.0x</t>
  </si>
  <si>
    <t>1.6x</t>
  </si>
  <si>
    <t>P/E Ratio</t>
  </si>
  <si>
    <t>-38.8x</t>
  </si>
  <si>
    <t>-73.2x</t>
  </si>
  <si>
    <t>-27.8x</t>
  </si>
  <si>
    <t>-5.6x</t>
  </si>
  <si>
    <t>-1,243.6x</t>
  </si>
  <si>
    <t>-3.1x</t>
  </si>
  <si>
    <t>-11.9x</t>
  </si>
  <si>
    <t>-8.4x</t>
  </si>
  <si>
    <t>19.0x</t>
  </si>
  <si>
    <t>Price/Book</t>
  </si>
  <si>
    <t>0.4x</t>
  </si>
  <si>
    <t>1.1x</t>
  </si>
  <si>
    <t>1.3x</t>
  </si>
  <si>
    <t>Price / Operating Cash Flow</t>
  </si>
  <si>
    <t>8.7x</t>
  </si>
  <si>
    <t>8.0x</t>
  </si>
  <si>
    <t>7.0x</t>
  </si>
  <si>
    <t>3.3x</t>
  </si>
  <si>
    <t>4.2x</t>
  </si>
  <si>
    <t>8.4x</t>
  </si>
  <si>
    <t>4.6x</t>
  </si>
  <si>
    <t>2.7x</t>
  </si>
  <si>
    <t>Price / LTM Sales</t>
  </si>
  <si>
    <t>4.0x</t>
  </si>
  <si>
    <t>1.8x</t>
  </si>
  <si>
    <t>1.7x</t>
  </si>
  <si>
    <t>Altman Z-Score</t>
  </si>
  <si>
    <t>Piotroski Score</t>
  </si>
  <si>
    <t>Dividend Per Share</t>
  </si>
  <si>
    <t>Dividend Yield</t>
  </si>
  <si>
    <t>0.0%</t>
  </si>
  <si>
    <t>0.2%</t>
  </si>
  <si>
    <t>0.4%</t>
  </si>
  <si>
    <t>0.3%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</si>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</sst>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DC69A91F-F17C-F8B7-DB91-C5BB0CBB589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631.42700000000002</v>
      </c>
      <c r="E12" s="3">
        <v>206.91</v>
      </c>
      <c r="F12" s="3">
        <v>74.718999999999994</v>
      </c>
      <c r="G12" s="3">
        <v>197.21199999999999</v>
      </c>
      <c r="H12" s="3">
        <v>448.18700000000001</v>
      </c>
      <c r="I12" s="3">
        <v>703.64300000000003</v>
      </c>
      <c r="J12" s="3">
        <v>514.39200000000005</v>
      </c>
      <c r="K12" s="3">
        <v>558.76400000000001</v>
      </c>
      <c r="L12" s="3">
        <v>342.67399999999998</v>
      </c>
      <c r="M12" s="3">
        <v>305.53899999999999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41.143999999999998</v>
      </c>
      <c r="E14" s="3">
        <v>43.012</v>
      </c>
      <c r="F14" s="3">
        <v>118.453</v>
      </c>
      <c r="G14" s="3">
        <v>114.658</v>
      </c>
      <c r="H14" s="3">
        <v>171.584</v>
      </c>
      <c r="I14" s="3">
        <v>139.381</v>
      </c>
      <c r="J14" s="3">
        <v>113.4</v>
      </c>
      <c r="K14" s="3">
        <v>137.15</v>
      </c>
      <c r="L14" s="3">
        <v>210.57499999999999</v>
      </c>
      <c r="M14" s="3">
        <v>113.86199999999999</v>
      </c>
    </row>
    <row r="15" spans="3:13" ht="12.75" x14ac:dyDescent="0.2">
      <c r="C15" s="3" t="s">
        <v>29</v>
      </c>
      <c r="D15" s="3">
        <v>52.201000000000001</v>
      </c>
      <c r="E15" s="3">
        <v>87.555999999999997</v>
      </c>
      <c r="F15" s="3">
        <v>166.756</v>
      </c>
      <c r="G15" s="3">
        <v>151.01900000000001</v>
      </c>
      <c r="H15" s="3">
        <v>178.12100000000001</v>
      </c>
      <c r="I15" s="3">
        <v>161.715</v>
      </c>
      <c r="J15" s="3">
        <v>180.256</v>
      </c>
      <c r="K15" s="3">
        <v>182.09</v>
      </c>
      <c r="L15" s="3">
        <v>200.369</v>
      </c>
      <c r="M15" s="3">
        <v>209.87799999999999</v>
      </c>
    </row>
    <row r="16" spans="3:13" ht="12.75" x14ac:dyDescent="0.2">
      <c r="C16" s="3" t="s">
        <v>30</v>
      </c>
      <c r="D16" s="3">
        <v>9.9550000000000001</v>
      </c>
      <c r="E16" s="3">
        <v>0.98099999999999998</v>
      </c>
      <c r="F16" s="3">
        <v>1.113</v>
      </c>
      <c r="G16" s="3">
        <v>5.3609999999999998</v>
      </c>
      <c r="H16" s="3">
        <v>11.308</v>
      </c>
      <c r="I16" s="3">
        <v>12.14</v>
      </c>
      <c r="J16" s="3">
        <v>16.539000000000001</v>
      </c>
      <c r="K16" s="3">
        <v>21.271000000000001</v>
      </c>
      <c r="L16" s="3">
        <v>19.395</v>
      </c>
      <c r="M16" s="3">
        <v>27.222999999999999</v>
      </c>
    </row>
    <row r="17" spans="3:13" ht="12.75" x14ac:dyDescent="0.2">
      <c r="C17" s="3" t="s">
        <v>31</v>
      </c>
      <c r="D17" s="3">
        <v>190.43100000000001</v>
      </c>
      <c r="E17" s="3">
        <v>195.42099999999999</v>
      </c>
      <c r="F17" s="3">
        <v>242.76</v>
      </c>
      <c r="G17" s="3">
        <v>118.03</v>
      </c>
      <c r="H17" s="3">
        <v>27.512</v>
      </c>
      <c r="I17" s="3">
        <v>37.420999999999999</v>
      </c>
      <c r="J17" s="3">
        <v>36.357999999999997</v>
      </c>
      <c r="K17" s="3">
        <v>62.261000000000003</v>
      </c>
      <c r="L17" s="3">
        <v>57.44</v>
      </c>
      <c r="M17" s="3">
        <v>53.213000000000001</v>
      </c>
    </row>
    <row r="18" spans="3:13" ht="12.75" x14ac:dyDescent="0.2">
      <c r="C18" s="3" t="s">
        <v>32</v>
      </c>
      <c r="D18" s="3">
        <v>925.15800000000002</v>
      </c>
      <c r="E18" s="3">
        <v>533.88</v>
      </c>
      <c r="F18" s="3">
        <v>603.80100000000004</v>
      </c>
      <c r="G18" s="3">
        <v>586.279</v>
      </c>
      <c r="H18" s="3">
        <v>836.71299999999997</v>
      </c>
      <c r="I18" s="3" t="s">
        <v>33</v>
      </c>
      <c r="J18" s="3">
        <v>860.94399999999996</v>
      </c>
      <c r="K18" s="3">
        <v>961.53599999999994</v>
      </c>
      <c r="L18" s="3">
        <v>830.452</v>
      </c>
      <c r="M18" s="3">
        <v>709.71500000000003</v>
      </c>
    </row>
    <row r="19" spans="3:13" ht="12.75" x14ac:dyDescent="0.2"/>
    <row r="20" spans="3:13" ht="12.75" x14ac:dyDescent="0.2">
      <c r="C20" s="3" t="s">
        <v>34</v>
      </c>
      <c r="D20" s="3" t="s">
        <v>35</v>
      </c>
      <c r="E20" s="3" t="s">
        <v>36</v>
      </c>
      <c r="F20" s="3" t="s">
        <v>37</v>
      </c>
      <c r="G20" s="3" t="s">
        <v>38</v>
      </c>
      <c r="H20" s="3" t="s">
        <v>39</v>
      </c>
      <c r="I20" s="3" t="s">
        <v>40</v>
      </c>
      <c r="J20" s="3" t="s">
        <v>41</v>
      </c>
      <c r="K20" s="3" t="s">
        <v>42</v>
      </c>
      <c r="L20" s="3" t="s">
        <v>43</v>
      </c>
      <c r="M20" s="3" t="s">
        <v>44</v>
      </c>
    </row>
    <row r="21" spans="3:13" ht="12.75" x14ac:dyDescent="0.2">
      <c r="C21" s="3" t="s">
        <v>45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46</v>
      </c>
      <c r="D22" s="3">
        <v>13.573</v>
      </c>
      <c r="E22" s="3">
        <v>12.042</v>
      </c>
      <c r="F22" s="3">
        <v>12.292</v>
      </c>
      <c r="G22" s="3">
        <v>8.8810000000000002</v>
      </c>
      <c r="H22" s="3">
        <v>7.0090000000000003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</row>
    <row r="23" spans="3:13" ht="12.75" x14ac:dyDescent="0.2">
      <c r="C23" s="3" t="s">
        <v>47</v>
      </c>
      <c r="D23" s="3">
        <v>48.287999999999997</v>
      </c>
      <c r="E23" s="3">
        <v>18.661999999999999</v>
      </c>
      <c r="F23" s="3">
        <v>12.855</v>
      </c>
      <c r="G23" s="3">
        <v>18.396999999999998</v>
      </c>
      <c r="H23" s="3">
        <v>27.978999999999999</v>
      </c>
      <c r="I23" s="3">
        <v>20.692</v>
      </c>
      <c r="J23" s="3">
        <v>14.656000000000001</v>
      </c>
      <c r="K23" s="3">
        <v>19.937999999999999</v>
      </c>
      <c r="L23" s="3">
        <v>14.11</v>
      </c>
      <c r="M23" s="3">
        <v>13.266999999999999</v>
      </c>
    </row>
    <row r="24" spans="3:13" ht="12.75" x14ac:dyDescent="0.2">
      <c r="C24" s="3" t="s">
        <v>48</v>
      </c>
      <c r="D24" s="3">
        <v>71.373000000000005</v>
      </c>
      <c r="E24" s="3">
        <v>210.286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</row>
    <row r="25" spans="3:13" ht="12.75" x14ac:dyDescent="0.2">
      <c r="C25" s="3" t="s">
        <v>49</v>
      </c>
      <c r="D25" s="3">
        <v>13.573</v>
      </c>
      <c r="E25" s="3">
        <v>12.042</v>
      </c>
      <c r="F25" s="3">
        <v>12.292</v>
      </c>
      <c r="G25" s="3">
        <v>8.8810000000000002</v>
      </c>
      <c r="H25" s="3">
        <v>7.0090000000000003</v>
      </c>
      <c r="I25" s="3">
        <v>5.681</v>
      </c>
      <c r="J25" s="3">
        <v>6.5279999999999996</v>
      </c>
      <c r="K25" s="3">
        <v>6.883</v>
      </c>
      <c r="L25" s="3">
        <v>7.4580000000000002</v>
      </c>
      <c r="M25" s="3">
        <v>6.4539999999999997</v>
      </c>
    </row>
    <row r="26" spans="3:13" ht="12.75" x14ac:dyDescent="0.2">
      <c r="C26" s="3" t="s">
        <v>50</v>
      </c>
      <c r="D26" s="3">
        <v>106.946</v>
      </c>
      <c r="E26" s="3">
        <v>123.191</v>
      </c>
      <c r="F26" s="3">
        <v>176.41499999999999</v>
      </c>
      <c r="G26" s="3">
        <v>170.809</v>
      </c>
      <c r="H26" s="3">
        <v>81.510999999999996</v>
      </c>
      <c r="I26" s="3">
        <v>101.15900000000001</v>
      </c>
      <c r="J26" s="3">
        <v>154.714</v>
      </c>
      <c r="K26" s="3">
        <v>201.34399999999999</v>
      </c>
      <c r="L26" s="3">
        <v>254.779</v>
      </c>
      <c r="M26" s="3">
        <v>317.86099999999999</v>
      </c>
    </row>
    <row r="27" spans="3:13" ht="12.75" x14ac:dyDescent="0.2">
      <c r="C27" s="3" t="s">
        <v>51</v>
      </c>
      <c r="D27" s="3" t="s">
        <v>52</v>
      </c>
      <c r="E27" s="3" t="s">
        <v>53</v>
      </c>
      <c r="F27" s="3" t="s">
        <v>54</v>
      </c>
      <c r="G27" s="3" t="s">
        <v>55</v>
      </c>
      <c r="H27" s="3" t="s">
        <v>56</v>
      </c>
      <c r="I27" s="3" t="s">
        <v>57</v>
      </c>
      <c r="J27" s="3" t="s">
        <v>58</v>
      </c>
      <c r="K27" s="3" t="s">
        <v>59</v>
      </c>
      <c r="L27" s="3" t="s">
        <v>60</v>
      </c>
      <c r="M27" s="3" t="s">
        <v>61</v>
      </c>
    </row>
    <row r="28" spans="3:13" ht="12.75" x14ac:dyDescent="0.2"/>
    <row r="29" spans="3:13" ht="12.75" x14ac:dyDescent="0.2">
      <c r="C29" s="3" t="s">
        <v>62</v>
      </c>
      <c r="D29" s="3">
        <v>57.872</v>
      </c>
      <c r="E29" s="3">
        <v>78.168999999999997</v>
      </c>
      <c r="F29" s="3">
        <v>86.522000000000006</v>
      </c>
      <c r="G29" s="3">
        <v>108.10899999999999</v>
      </c>
      <c r="H29" s="3">
        <v>89.683000000000007</v>
      </c>
      <c r="I29" s="3">
        <v>83.802999999999997</v>
      </c>
      <c r="J29" s="3">
        <v>89.260999999999996</v>
      </c>
      <c r="K29" s="3">
        <v>133.09299999999999</v>
      </c>
      <c r="L29" s="3">
        <v>106.57299999999999</v>
      </c>
      <c r="M29" s="3">
        <v>113.494</v>
      </c>
    </row>
    <row r="30" spans="3:13" ht="12.75" x14ac:dyDescent="0.2">
      <c r="C30" s="3" t="s">
        <v>63</v>
      </c>
      <c r="D30" s="3">
        <v>201.05600000000001</v>
      </c>
      <c r="E30" s="3">
        <v>240.83500000000001</v>
      </c>
      <c r="F30" s="3">
        <v>217.11099999999999</v>
      </c>
      <c r="G30" s="3">
        <v>172.38900000000001</v>
      </c>
      <c r="H30" s="3">
        <v>217.64599999999999</v>
      </c>
      <c r="I30" s="3">
        <v>187.67099999999999</v>
      </c>
      <c r="J30" s="3">
        <v>189.506</v>
      </c>
      <c r="K30" s="3">
        <v>200.11500000000001</v>
      </c>
      <c r="L30" s="3">
        <v>191.57900000000001</v>
      </c>
      <c r="M30" s="3">
        <v>201.04400000000001</v>
      </c>
    </row>
    <row r="31" spans="3:13" ht="12.75" x14ac:dyDescent="0.2">
      <c r="C31" s="3" t="s">
        <v>64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</row>
    <row r="32" spans="3:13" ht="12.75" x14ac:dyDescent="0.2">
      <c r="C32" s="3" t="s">
        <v>65</v>
      </c>
      <c r="D32" s="3" t="s">
        <v>27</v>
      </c>
      <c r="E32" s="3">
        <v>17.109000000000002</v>
      </c>
      <c r="F32" s="3">
        <v>96.95</v>
      </c>
      <c r="G32" s="3">
        <v>22.143000000000001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</row>
    <row r="33" spans="3:13" ht="12.75" x14ac:dyDescent="0.2">
      <c r="C33" s="3" t="s">
        <v>66</v>
      </c>
      <c r="D33" s="3" t="s">
        <v>27</v>
      </c>
      <c r="E33" s="3" t="s">
        <v>27</v>
      </c>
      <c r="F33" s="3" t="s">
        <v>27</v>
      </c>
      <c r="G33" s="3">
        <v>4.2590000000000003</v>
      </c>
      <c r="H33" s="3">
        <v>23.041</v>
      </c>
      <c r="I33" s="3">
        <v>27.943999999999999</v>
      </c>
      <c r="J33" s="3">
        <v>42.566000000000003</v>
      </c>
      <c r="K33" s="3">
        <v>42.591999999999999</v>
      </c>
      <c r="L33" s="3">
        <v>42.398000000000003</v>
      </c>
      <c r="M33" s="3">
        <v>21.873999999999999</v>
      </c>
    </row>
    <row r="34" spans="3:13" ht="12.75" x14ac:dyDescent="0.2">
      <c r="C34" s="3" t="s">
        <v>67</v>
      </c>
      <c r="D34" s="3">
        <v>83.105999999999995</v>
      </c>
      <c r="E34" s="3">
        <v>96.822999999999993</v>
      </c>
      <c r="F34" s="3">
        <v>123.28</v>
      </c>
      <c r="G34" s="3">
        <v>116.17400000000001</v>
      </c>
      <c r="H34" s="3">
        <v>190.30099999999999</v>
      </c>
      <c r="I34" s="3">
        <v>147.154</v>
      </c>
      <c r="J34" s="3">
        <v>187.35300000000001</v>
      </c>
      <c r="K34" s="3">
        <v>195.24600000000001</v>
      </c>
      <c r="L34" s="3">
        <v>303.36799999999999</v>
      </c>
      <c r="M34" s="3">
        <v>269.68</v>
      </c>
    </row>
    <row r="35" spans="3:13" ht="12.75" x14ac:dyDescent="0.2">
      <c r="C35" s="3" t="s">
        <v>68</v>
      </c>
      <c r="D35" s="3">
        <v>342.03399999999999</v>
      </c>
      <c r="E35" s="3">
        <v>432.935</v>
      </c>
      <c r="F35" s="3">
        <v>523.86400000000003</v>
      </c>
      <c r="G35" s="3">
        <v>423.07400000000001</v>
      </c>
      <c r="H35" s="3">
        <v>520.66999999999996</v>
      </c>
      <c r="I35" s="3">
        <v>446.572</v>
      </c>
      <c r="J35" s="3">
        <v>508.685</v>
      </c>
      <c r="K35" s="3">
        <v>571.04600000000005</v>
      </c>
      <c r="L35" s="3">
        <v>643.91899999999998</v>
      </c>
      <c r="M35" s="3">
        <v>606.09199999999998</v>
      </c>
    </row>
    <row r="36" spans="3:13" ht="12.75" x14ac:dyDescent="0.2"/>
    <row r="37" spans="3:13" ht="12.75" x14ac:dyDescent="0.2">
      <c r="C37" s="3" t="s">
        <v>69</v>
      </c>
      <c r="D37" s="3">
        <v>779.33100000000002</v>
      </c>
      <c r="E37" s="3" t="s">
        <v>70</v>
      </c>
      <c r="F37" s="3" t="s">
        <v>71</v>
      </c>
      <c r="G37" s="3" t="s">
        <v>72</v>
      </c>
      <c r="H37" s="3" t="s">
        <v>73</v>
      </c>
      <c r="I37" s="3" t="s">
        <v>74</v>
      </c>
      <c r="J37" s="3" t="s">
        <v>75</v>
      </c>
      <c r="K37" s="3" t="s">
        <v>76</v>
      </c>
      <c r="L37" s="3" t="s">
        <v>77</v>
      </c>
      <c r="M37" s="3" t="s">
        <v>78</v>
      </c>
    </row>
    <row r="38" spans="3:13" ht="12.75" x14ac:dyDescent="0.2">
      <c r="C38" s="3" t="s">
        <v>79</v>
      </c>
      <c r="D38" s="3" t="s">
        <v>27</v>
      </c>
      <c r="E38" s="3" t="s">
        <v>27</v>
      </c>
      <c r="F38" s="3" t="s">
        <v>27</v>
      </c>
      <c r="G38" s="3">
        <v>13.106</v>
      </c>
      <c r="H38" s="3">
        <v>83.284000000000006</v>
      </c>
      <c r="I38" s="3">
        <v>73.385000000000005</v>
      </c>
      <c r="J38" s="3">
        <v>63.841999999999999</v>
      </c>
      <c r="K38" s="3">
        <v>38.225000000000001</v>
      </c>
      <c r="L38" s="3">
        <v>56.237000000000002</v>
      </c>
      <c r="M38" s="3">
        <v>60.741999999999997</v>
      </c>
    </row>
    <row r="39" spans="3:13" ht="12.75" x14ac:dyDescent="0.2">
      <c r="C39" s="3" t="s">
        <v>80</v>
      </c>
      <c r="D39" s="3" t="s">
        <v>81</v>
      </c>
      <c r="E39" s="3" t="s">
        <v>82</v>
      </c>
      <c r="F39" s="3" t="s">
        <v>83</v>
      </c>
      <c r="G39" s="3" t="s">
        <v>84</v>
      </c>
      <c r="H39" s="3" t="s">
        <v>85</v>
      </c>
      <c r="I39" s="3" t="s">
        <v>86</v>
      </c>
      <c r="J39" s="3" t="s">
        <v>87</v>
      </c>
      <c r="K39" s="3" t="s">
        <v>88</v>
      </c>
      <c r="L39" s="3" t="s">
        <v>89</v>
      </c>
      <c r="M39" s="3" t="s">
        <v>90</v>
      </c>
    </row>
    <row r="40" spans="3:13" ht="12.75" x14ac:dyDescent="0.2">
      <c r="C40" s="3" t="s">
        <v>91</v>
      </c>
      <c r="D40" s="3" t="s">
        <v>92</v>
      </c>
      <c r="E40" s="3" t="s">
        <v>93</v>
      </c>
      <c r="F40" s="3" t="s">
        <v>94</v>
      </c>
      <c r="G40" s="3" t="s">
        <v>95</v>
      </c>
      <c r="H40" s="3" t="s">
        <v>96</v>
      </c>
      <c r="I40" s="3" t="s">
        <v>97</v>
      </c>
      <c r="J40" s="3" t="s">
        <v>98</v>
      </c>
      <c r="K40" s="3" t="s">
        <v>99</v>
      </c>
      <c r="L40" s="3" t="s">
        <v>100</v>
      </c>
      <c r="M40" s="3" t="s">
        <v>101</v>
      </c>
    </row>
    <row r="41" spans="3:13" ht="12.75" x14ac:dyDescent="0.2"/>
    <row r="42" spans="3:13" ht="12.75" x14ac:dyDescent="0.2">
      <c r="C42" s="3" t="s">
        <v>102</v>
      </c>
      <c r="D42" s="3" t="s">
        <v>103</v>
      </c>
      <c r="E42" s="3" t="s">
        <v>104</v>
      </c>
      <c r="F42" s="3" t="s">
        <v>105</v>
      </c>
      <c r="G42" s="3" t="s">
        <v>106</v>
      </c>
      <c r="H42" s="3" t="s">
        <v>107</v>
      </c>
      <c r="I42" s="3" t="s">
        <v>108</v>
      </c>
      <c r="J42" s="3" t="s">
        <v>109</v>
      </c>
      <c r="K42" s="3" t="s">
        <v>110</v>
      </c>
      <c r="L42" s="3" t="s">
        <v>111</v>
      </c>
      <c r="M42" s="3" t="s">
        <v>112</v>
      </c>
    </row>
    <row r="43" spans="3:13" ht="12.75" x14ac:dyDescent="0.2">
      <c r="C43" s="3" t="s">
        <v>113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114</v>
      </c>
      <c r="D44" s="3">
        <v>564.96600000000001</v>
      </c>
      <c r="E44" s="3">
        <v>684.101</v>
      </c>
      <c r="F44" s="3">
        <v>354.76900000000001</v>
      </c>
      <c r="G44" s="3">
        <v>291.30200000000002</v>
      </c>
      <c r="H44" s="3">
        <v>454.34699999999998</v>
      </c>
      <c r="I44" s="3">
        <v>604.37199999999996</v>
      </c>
      <c r="J44" s="3">
        <v>123.399</v>
      </c>
      <c r="K44" s="3">
        <v>-67.863</v>
      </c>
      <c r="L44" s="3">
        <v>-381.68299999999999</v>
      </c>
      <c r="M44" s="3">
        <v>-318.85899999999998</v>
      </c>
    </row>
    <row r="45" spans="3:13" ht="12.75" x14ac:dyDescent="0.2">
      <c r="C45" s="3" t="s">
        <v>115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116</v>
      </c>
      <c r="D46" s="3">
        <v>49.557000000000002</v>
      </c>
      <c r="E46" s="3">
        <v>-50.857999999999997</v>
      </c>
      <c r="F46" s="3">
        <v>-62.441000000000003</v>
      </c>
      <c r="G46" s="3">
        <v>-56.451999999999998</v>
      </c>
      <c r="H46" s="3">
        <v>-33.268999999999998</v>
      </c>
      <c r="I46" s="3">
        <v>-56.311</v>
      </c>
      <c r="J46" s="3">
        <v>-31.488</v>
      </c>
      <c r="K46" s="3">
        <v>-30.792999999999999</v>
      </c>
      <c r="L46" s="3">
        <v>-0.23</v>
      </c>
      <c r="M46" s="3">
        <v>35.930999999999997</v>
      </c>
    </row>
    <row r="47" spans="3:13" ht="12.75" x14ac:dyDescent="0.2">
      <c r="C47" s="3" t="s">
        <v>117</v>
      </c>
      <c r="D47" s="3" t="s">
        <v>118</v>
      </c>
      <c r="E47" s="3" t="s">
        <v>119</v>
      </c>
      <c r="F47" s="3" t="s">
        <v>120</v>
      </c>
      <c r="G47" s="3" t="s">
        <v>121</v>
      </c>
      <c r="H47" s="3" t="s">
        <v>122</v>
      </c>
      <c r="I47" s="3" t="s">
        <v>123</v>
      </c>
      <c r="J47" s="3" t="s">
        <v>124</v>
      </c>
      <c r="K47" s="3" t="s">
        <v>125</v>
      </c>
      <c r="L47" s="3" t="s">
        <v>126</v>
      </c>
      <c r="M47" s="3" t="s">
        <v>127</v>
      </c>
    </row>
    <row r="48" spans="3:13" ht="12.75" x14ac:dyDescent="0.2">
      <c r="C48" s="3" t="s">
        <v>128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129</v>
      </c>
      <c r="D49" s="3">
        <v>-7.9039999999999999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130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131</v>
      </c>
      <c r="D51" s="3" t="s">
        <v>132</v>
      </c>
      <c r="E51" s="3" t="s">
        <v>119</v>
      </c>
      <c r="F51" s="3" t="s">
        <v>120</v>
      </c>
      <c r="G51" s="3" t="s">
        <v>121</v>
      </c>
      <c r="H51" s="3" t="s">
        <v>122</v>
      </c>
      <c r="I51" s="3" t="s">
        <v>123</v>
      </c>
      <c r="J51" s="3" t="s">
        <v>124</v>
      </c>
      <c r="K51" s="3" t="s">
        <v>125</v>
      </c>
      <c r="L51" s="3" t="s">
        <v>126</v>
      </c>
      <c r="M51" s="3" t="s">
        <v>127</v>
      </c>
    </row>
    <row r="52" spans="3:13" ht="12.75" x14ac:dyDescent="0.2"/>
    <row r="53" spans="3:13" ht="12.75" x14ac:dyDescent="0.2">
      <c r="C53" s="3" t="s">
        <v>133</v>
      </c>
      <c r="D53" s="3" t="s">
        <v>52</v>
      </c>
      <c r="E53" s="3" t="s">
        <v>53</v>
      </c>
      <c r="F53" s="3" t="s">
        <v>54</v>
      </c>
      <c r="G53" s="3" t="s">
        <v>55</v>
      </c>
      <c r="H53" s="3" t="s">
        <v>56</v>
      </c>
      <c r="I53" s="3" t="s">
        <v>57</v>
      </c>
      <c r="J53" s="3" t="s">
        <v>58</v>
      </c>
      <c r="K53" s="3" t="s">
        <v>59</v>
      </c>
      <c r="L53" s="3" t="s">
        <v>60</v>
      </c>
      <c r="M53" s="3" t="s">
        <v>61</v>
      </c>
    </row>
    <row r="54" spans="3:13" ht="12.75" x14ac:dyDescent="0.2"/>
    <row r="55" spans="3:13" ht="12.75" x14ac:dyDescent="0.2">
      <c r="C55" s="3" t="s">
        <v>134</v>
      </c>
      <c r="D55" s="3">
        <v>631.42700000000002</v>
      </c>
      <c r="E55" s="3">
        <v>206.91</v>
      </c>
      <c r="F55" s="3">
        <v>74.718999999999994</v>
      </c>
      <c r="G55" s="3">
        <v>197.21199999999999</v>
      </c>
      <c r="H55" s="3">
        <v>448.18700000000001</v>
      </c>
      <c r="I55" s="3">
        <v>703.64300000000003</v>
      </c>
      <c r="J55" s="3">
        <v>514.39200000000005</v>
      </c>
      <c r="K55" s="3">
        <v>558.76400000000001</v>
      </c>
      <c r="L55" s="3">
        <v>342.67399999999998</v>
      </c>
      <c r="M55" s="3">
        <v>305.53899999999999</v>
      </c>
    </row>
    <row r="56" spans="3:13" ht="12.75" x14ac:dyDescent="0.2">
      <c r="C56" s="3" t="s">
        <v>135</v>
      </c>
      <c r="D56" s="3">
        <v>779.33100000000002</v>
      </c>
      <c r="E56" s="3" t="s">
        <v>136</v>
      </c>
      <c r="F56" s="3" t="s">
        <v>137</v>
      </c>
      <c r="G56" s="3" t="s">
        <v>138</v>
      </c>
      <c r="H56" s="3" t="s">
        <v>139</v>
      </c>
      <c r="I56" s="3" t="s">
        <v>140</v>
      </c>
      <c r="J56" s="3" t="s">
        <v>141</v>
      </c>
      <c r="K56" s="3" t="s">
        <v>142</v>
      </c>
      <c r="L56" s="3" t="s">
        <v>143</v>
      </c>
      <c r="M56" s="3" t="s">
        <v>144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39B10-E7C9-467D-A8C3-1106AE499D0F}">
  <dimension ref="C1:M48"/>
  <sheetViews>
    <sheetView topLeftCell="A5"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145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146</v>
      </c>
      <c r="D12" s="3">
        <v>516.80100000000004</v>
      </c>
      <c r="E12" s="3">
        <v>587.73800000000006</v>
      </c>
      <c r="F12" s="3" t="s">
        <v>147</v>
      </c>
      <c r="G12" s="3" t="s">
        <v>148</v>
      </c>
      <c r="H12" s="3" t="s">
        <v>149</v>
      </c>
      <c r="I12" s="3" t="s">
        <v>150</v>
      </c>
      <c r="J12" s="3" t="s">
        <v>151</v>
      </c>
      <c r="K12" s="3" t="s">
        <v>152</v>
      </c>
      <c r="L12" s="3" t="s">
        <v>153</v>
      </c>
      <c r="M12" s="3" t="s">
        <v>154</v>
      </c>
    </row>
    <row r="13" spans="3:13" x14ac:dyDescent="0.2">
      <c r="C13" s="3" t="s">
        <v>155</v>
      </c>
      <c r="D13" s="3" t="s">
        <v>156</v>
      </c>
      <c r="E13" s="3" t="s">
        <v>157</v>
      </c>
      <c r="F13" s="3" t="s">
        <v>158</v>
      </c>
      <c r="G13" s="3" t="s">
        <v>159</v>
      </c>
      <c r="H13" s="3" t="s">
        <v>160</v>
      </c>
      <c r="I13" s="3" t="s">
        <v>161</v>
      </c>
      <c r="J13" s="3" t="s">
        <v>162</v>
      </c>
      <c r="K13" s="3" t="s">
        <v>163</v>
      </c>
      <c r="L13" s="3" t="s">
        <v>164</v>
      </c>
      <c r="M13" s="3" t="s">
        <v>165</v>
      </c>
    </row>
    <row r="15" spans="3:13" x14ac:dyDescent="0.2">
      <c r="C15" s="3" t="s">
        <v>166</v>
      </c>
      <c r="D15" s="3">
        <v>-360.08499999999998</v>
      </c>
      <c r="E15" s="3">
        <v>-424.39</v>
      </c>
      <c r="F15" s="3">
        <v>-764.07799999999997</v>
      </c>
      <c r="G15" s="3">
        <v>-815.32</v>
      </c>
      <c r="H15" s="3">
        <v>-874.66200000000003</v>
      </c>
      <c r="I15" s="3" t="s">
        <v>167</v>
      </c>
      <c r="J15" s="3">
        <v>-962.625</v>
      </c>
      <c r="K15" s="3">
        <v>-879.99400000000003</v>
      </c>
      <c r="L15" s="3" t="s">
        <v>168</v>
      </c>
      <c r="M15" s="3" t="s">
        <v>169</v>
      </c>
    </row>
    <row r="16" spans="3:13" x14ac:dyDescent="0.2">
      <c r="C16" s="3" t="s">
        <v>170</v>
      </c>
      <c r="D16" s="3">
        <v>156.71600000000001</v>
      </c>
      <c r="E16" s="3">
        <v>163.34800000000001</v>
      </c>
      <c r="F16" s="3">
        <v>465.3</v>
      </c>
      <c r="G16" s="3">
        <v>700.29100000000005</v>
      </c>
      <c r="H16" s="3">
        <v>888.34400000000005</v>
      </c>
      <c r="I16" s="3">
        <v>964.23099999999999</v>
      </c>
      <c r="J16" s="3">
        <v>644.17700000000002</v>
      </c>
      <c r="K16" s="3">
        <v>510.02</v>
      </c>
      <c r="L16" s="3">
        <v>862.93600000000004</v>
      </c>
      <c r="M16" s="3">
        <v>832.00599999999997</v>
      </c>
    </row>
    <row r="17" spans="3:13" x14ac:dyDescent="0.2">
      <c r="C17" s="3" t="s">
        <v>171</v>
      </c>
      <c r="D17" s="3" t="s">
        <v>172</v>
      </c>
      <c r="E17" s="3" t="s">
        <v>173</v>
      </c>
      <c r="F17" s="3" t="s">
        <v>174</v>
      </c>
      <c r="G17" s="3" t="s">
        <v>175</v>
      </c>
      <c r="H17" s="3" t="s">
        <v>176</v>
      </c>
      <c r="I17" s="3" t="s">
        <v>177</v>
      </c>
      <c r="J17" s="3" t="s">
        <v>178</v>
      </c>
      <c r="K17" s="3" t="s">
        <v>179</v>
      </c>
      <c r="L17" s="3" t="s">
        <v>180</v>
      </c>
      <c r="M17" s="3" t="s">
        <v>181</v>
      </c>
    </row>
    <row r="19" spans="3:13" x14ac:dyDescent="0.2">
      <c r="C19" s="3" t="s">
        <v>182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183</v>
      </c>
      <c r="D20" s="3">
        <v>-63.786000000000001</v>
      </c>
      <c r="E20" s="3">
        <v>-60.707000000000001</v>
      </c>
      <c r="F20" s="3">
        <v>-55.844999999999999</v>
      </c>
      <c r="G20" s="3">
        <v>-57.713999999999999</v>
      </c>
      <c r="H20" s="3">
        <v>-74.275999999999996</v>
      </c>
      <c r="I20" s="3">
        <v>-76.245999999999995</v>
      </c>
      <c r="J20" s="3">
        <v>-87.222999999999999</v>
      </c>
      <c r="K20" s="3">
        <v>-75.177000000000007</v>
      </c>
      <c r="L20" s="3">
        <v>-104.455</v>
      </c>
      <c r="M20" s="3">
        <v>-92.897000000000006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184</v>
      </c>
      <c r="D22" s="3">
        <v>-159.73599999999999</v>
      </c>
      <c r="E22" s="3">
        <v>-90.245999999999995</v>
      </c>
      <c r="F22" s="3">
        <v>-884.31500000000005</v>
      </c>
      <c r="G22" s="3">
        <v>-510.72399999999999</v>
      </c>
      <c r="H22" s="3">
        <v>-504.75700000000001</v>
      </c>
      <c r="I22" s="3">
        <v>-576.43899999999996</v>
      </c>
      <c r="J22" s="3" t="s">
        <v>185</v>
      </c>
      <c r="K22" s="3">
        <v>-555.14800000000002</v>
      </c>
      <c r="L22" s="3">
        <v>-918.05</v>
      </c>
      <c r="M22" s="3">
        <v>-517.101</v>
      </c>
    </row>
    <row r="23" spans="3:13" x14ac:dyDescent="0.2">
      <c r="C23" s="3" t="s">
        <v>186</v>
      </c>
      <c r="D23" s="3">
        <v>-223.52199999999999</v>
      </c>
      <c r="E23" s="3">
        <v>-150.953</v>
      </c>
      <c r="F23" s="3">
        <v>-940.15899999999999</v>
      </c>
      <c r="G23" s="3">
        <v>-568.43899999999996</v>
      </c>
      <c r="H23" s="3">
        <v>-579.03300000000002</v>
      </c>
      <c r="I23" s="3">
        <v>-652.68600000000004</v>
      </c>
      <c r="J23" s="3" t="s">
        <v>187</v>
      </c>
      <c r="K23" s="3">
        <v>-630.32500000000005</v>
      </c>
      <c r="L23" s="3" t="s">
        <v>188</v>
      </c>
      <c r="M23" s="3">
        <v>-609.99800000000005</v>
      </c>
    </row>
    <row r="24" spans="3:13" x14ac:dyDescent="0.2">
      <c r="C24" s="3" t="s">
        <v>189</v>
      </c>
      <c r="D24" s="3">
        <v>-66.805999999999997</v>
      </c>
      <c r="E24" s="3">
        <v>12.395</v>
      </c>
      <c r="F24" s="3">
        <v>-474.85899999999998</v>
      </c>
      <c r="G24" s="3">
        <v>131.85300000000001</v>
      </c>
      <c r="H24" s="3">
        <v>309.31099999999998</v>
      </c>
      <c r="I24" s="3">
        <v>311.54599999999999</v>
      </c>
      <c r="J24" s="3">
        <v>-508.60899999999998</v>
      </c>
      <c r="K24" s="3">
        <v>-120.30500000000001</v>
      </c>
      <c r="L24" s="3">
        <v>-159.57</v>
      </c>
      <c r="M24" s="3">
        <v>222.00899999999999</v>
      </c>
    </row>
    <row r="26" spans="3:13" x14ac:dyDescent="0.2">
      <c r="C26" s="3" t="s">
        <v>190</v>
      </c>
      <c r="D26" s="3">
        <v>10.802</v>
      </c>
      <c r="E26" s="3">
        <v>3.7509999999999999</v>
      </c>
      <c r="F26" s="3">
        <v>-78.802000000000007</v>
      </c>
      <c r="G26" s="3">
        <v>-124.32599999999999</v>
      </c>
      <c r="H26" s="3">
        <v>-91.93</v>
      </c>
      <c r="I26" s="3">
        <v>-78.356999999999999</v>
      </c>
      <c r="J26" s="3">
        <v>-79.299000000000007</v>
      </c>
      <c r="K26" s="3">
        <v>-107.572</v>
      </c>
      <c r="L26" s="3">
        <v>-96.814999999999998</v>
      </c>
      <c r="M26" s="3">
        <v>-92.28</v>
      </c>
    </row>
    <row r="27" spans="3:13" x14ac:dyDescent="0.2">
      <c r="C27" s="3" t="s">
        <v>191</v>
      </c>
      <c r="D27" s="3">
        <v>-56.003999999999998</v>
      </c>
      <c r="E27" s="3">
        <v>16.146000000000001</v>
      </c>
      <c r="F27" s="3">
        <v>-553.66099999999994</v>
      </c>
      <c r="G27" s="3">
        <v>7.5270000000000001</v>
      </c>
      <c r="H27" s="3">
        <v>217.38200000000001</v>
      </c>
      <c r="I27" s="3">
        <v>233.18899999999999</v>
      </c>
      <c r="J27" s="3">
        <v>-587.90800000000002</v>
      </c>
      <c r="K27" s="3">
        <v>-227.876</v>
      </c>
      <c r="L27" s="3">
        <v>-256.38499999999999</v>
      </c>
      <c r="M27" s="3">
        <v>129.72900000000001</v>
      </c>
    </row>
    <row r="28" spans="3:13" x14ac:dyDescent="0.2">
      <c r="C28" s="3" t="s">
        <v>192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193</v>
      </c>
      <c r="D29" s="3">
        <v>-53.271999999999998</v>
      </c>
      <c r="E29" s="3">
        <v>59.44</v>
      </c>
      <c r="F29" s="3">
        <v>93.811999999999998</v>
      </c>
      <c r="G29" s="3">
        <v>-54.783999999999999</v>
      </c>
      <c r="H29" s="3">
        <v>-41.762999999999998</v>
      </c>
      <c r="I29" s="3">
        <v>-116.598</v>
      </c>
      <c r="J29" s="3">
        <v>141.47399999999999</v>
      </c>
      <c r="K29" s="3">
        <v>43.905000000000001</v>
      </c>
      <c r="L29" s="3">
        <v>-52.613</v>
      </c>
      <c r="M29" s="3">
        <v>-34.435000000000002</v>
      </c>
    </row>
    <row r="30" spans="3:13" x14ac:dyDescent="0.2">
      <c r="C30" s="3" t="s">
        <v>194</v>
      </c>
      <c r="D30" s="3">
        <v>-109.276</v>
      </c>
      <c r="E30" s="3">
        <v>75.585999999999999</v>
      </c>
      <c r="F30" s="3">
        <v>-459.85</v>
      </c>
      <c r="G30" s="3">
        <v>-47.258000000000003</v>
      </c>
      <c r="H30" s="3">
        <v>175.619</v>
      </c>
      <c r="I30" s="3">
        <v>116.59099999999999</v>
      </c>
      <c r="J30" s="3">
        <v>-446.43400000000003</v>
      </c>
      <c r="K30" s="3">
        <v>-183.97200000000001</v>
      </c>
      <c r="L30" s="3">
        <v>-308.99799999999999</v>
      </c>
      <c r="M30" s="3">
        <v>95.293999999999997</v>
      </c>
    </row>
    <row r="32" spans="3:13" x14ac:dyDescent="0.2">
      <c r="C32" s="3" t="s">
        <v>195</v>
      </c>
      <c r="D32" s="3">
        <v>7.9169999999999998</v>
      </c>
      <c r="E32" s="3">
        <v>9.4E-2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196</v>
      </c>
      <c r="D33" s="3">
        <v>-101.35899999999999</v>
      </c>
      <c r="E33" s="3">
        <v>75.680000000000007</v>
      </c>
      <c r="F33" s="3">
        <v>-459.85</v>
      </c>
      <c r="G33" s="3">
        <v>-47.258000000000003</v>
      </c>
      <c r="H33" s="3">
        <v>175.619</v>
      </c>
      <c r="I33" s="3">
        <v>116.59099999999999</v>
      </c>
      <c r="J33" s="3">
        <v>-446.43400000000003</v>
      </c>
      <c r="K33" s="3">
        <v>-183.97200000000001</v>
      </c>
      <c r="L33" s="3">
        <v>-308.99799999999999</v>
      </c>
      <c r="M33" s="3">
        <v>95.293999999999997</v>
      </c>
    </row>
    <row r="35" spans="3:13" x14ac:dyDescent="0.2">
      <c r="C35" s="3" t="s">
        <v>197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198</v>
      </c>
      <c r="D36" s="3">
        <v>-101.35899999999999</v>
      </c>
      <c r="E36" s="3">
        <v>75.680000000000007</v>
      </c>
      <c r="F36" s="3">
        <v>-459.85</v>
      </c>
      <c r="G36" s="3">
        <v>-47.258000000000003</v>
      </c>
      <c r="H36" s="3">
        <v>175.619</v>
      </c>
      <c r="I36" s="3">
        <v>116.59099999999999</v>
      </c>
      <c r="J36" s="3">
        <v>-446.43400000000003</v>
      </c>
      <c r="K36" s="3">
        <v>-183.97200000000001</v>
      </c>
      <c r="L36" s="3">
        <v>-308.99799999999999</v>
      </c>
      <c r="M36" s="3">
        <v>95.293999999999997</v>
      </c>
    </row>
    <row r="38" spans="3:13" x14ac:dyDescent="0.2">
      <c r="C38" s="3" t="s">
        <v>199</v>
      </c>
      <c r="D38" s="3">
        <v>-0.59</v>
      </c>
      <c r="E38" s="3">
        <v>0.36</v>
      </c>
      <c r="F38" s="3">
        <v>-1.96</v>
      </c>
      <c r="G38" s="3">
        <v>-0.2</v>
      </c>
      <c r="H38" s="3">
        <v>0.72</v>
      </c>
      <c r="I38" s="3">
        <v>0.45</v>
      </c>
      <c r="J38" s="3">
        <v>-1.71</v>
      </c>
      <c r="K38" s="3">
        <v>-0.7</v>
      </c>
      <c r="L38" s="3">
        <v>-1.18</v>
      </c>
      <c r="M38" s="3">
        <v>0.36</v>
      </c>
    </row>
    <row r="39" spans="3:13" x14ac:dyDescent="0.2">
      <c r="C39" s="3" t="s">
        <v>200</v>
      </c>
      <c r="D39" s="3">
        <v>-0.59</v>
      </c>
      <c r="E39" s="3">
        <v>0.36</v>
      </c>
      <c r="F39" s="3">
        <v>-1.96</v>
      </c>
      <c r="G39" s="3">
        <v>-0.2</v>
      </c>
      <c r="H39" s="3">
        <v>0.72</v>
      </c>
      <c r="I39" s="3">
        <v>0.45</v>
      </c>
      <c r="J39" s="3">
        <v>-1.71</v>
      </c>
      <c r="K39" s="3">
        <v>-0.7</v>
      </c>
      <c r="L39" s="3">
        <v>-1.18</v>
      </c>
      <c r="M39" s="3">
        <v>0.36</v>
      </c>
    </row>
    <row r="40" spans="3:13" x14ac:dyDescent="0.2">
      <c r="C40" s="3" t="s">
        <v>201</v>
      </c>
      <c r="D40" s="3">
        <v>172.048</v>
      </c>
      <c r="E40" s="3">
        <v>209.024</v>
      </c>
      <c r="F40" s="3">
        <v>234.67500000000001</v>
      </c>
      <c r="G40" s="3">
        <v>235.80799999999999</v>
      </c>
      <c r="H40" s="3">
        <v>243.501</v>
      </c>
      <c r="I40" s="3">
        <v>261.27199999999999</v>
      </c>
      <c r="J40" s="3">
        <v>261.27199999999999</v>
      </c>
      <c r="K40" s="3">
        <v>261.27199999999999</v>
      </c>
      <c r="L40" s="3">
        <v>261.46199999999999</v>
      </c>
      <c r="M40" s="3">
        <v>261.85899999999998</v>
      </c>
    </row>
    <row r="41" spans="3:13" x14ac:dyDescent="0.2">
      <c r="C41" s="3" t="s">
        <v>202</v>
      </c>
      <c r="D41" s="3">
        <v>172.048</v>
      </c>
      <c r="E41" s="3">
        <v>209.684</v>
      </c>
      <c r="F41" s="3">
        <v>234.67500000000001</v>
      </c>
      <c r="G41" s="3">
        <v>235.80799999999999</v>
      </c>
      <c r="H41" s="3">
        <v>243.501</v>
      </c>
      <c r="I41" s="3">
        <v>261.27199999999999</v>
      </c>
      <c r="J41" s="3">
        <v>261.27199999999999</v>
      </c>
      <c r="K41" s="3">
        <v>261.27199999999999</v>
      </c>
      <c r="L41" s="3">
        <v>261.46199999999999</v>
      </c>
      <c r="M41" s="3">
        <v>262.21800000000002</v>
      </c>
    </row>
    <row r="43" spans="3:13" x14ac:dyDescent="0.2">
      <c r="C43" s="3" t="s">
        <v>203</v>
      </c>
      <c r="D43" s="3">
        <v>83.527000000000001</v>
      </c>
      <c r="E43" s="3">
        <v>85.77</v>
      </c>
      <c r="F43" s="3">
        <v>280.77</v>
      </c>
      <c r="G43" s="3">
        <v>622.31899999999996</v>
      </c>
      <c r="H43" s="3">
        <v>804.41399999999999</v>
      </c>
      <c r="I43" s="3">
        <v>870.03300000000002</v>
      </c>
      <c r="J43" s="3">
        <v>596.28899999999999</v>
      </c>
      <c r="K43" s="3">
        <v>462.76</v>
      </c>
      <c r="L43" s="3">
        <v>519.74199999999996</v>
      </c>
      <c r="M43" s="3">
        <v>893.01099999999997</v>
      </c>
    </row>
    <row r="44" spans="3:13" x14ac:dyDescent="0.2">
      <c r="C44" s="3" t="s">
        <v>204</v>
      </c>
      <c r="D44" s="3">
        <v>-7.5110000000000001</v>
      </c>
      <c r="E44" s="3">
        <v>-9.2970000000000006</v>
      </c>
      <c r="F44" s="3">
        <v>-17.282</v>
      </c>
      <c r="G44" s="3">
        <v>224.506</v>
      </c>
      <c r="H44" s="3">
        <v>427.95800000000003</v>
      </c>
      <c r="I44" s="3">
        <v>411.35199999999998</v>
      </c>
      <c r="J44" s="3">
        <v>77.747</v>
      </c>
      <c r="K44" s="3">
        <v>-45.351999999999997</v>
      </c>
      <c r="L44" s="3">
        <v>34.476999999999997</v>
      </c>
      <c r="M44" s="3">
        <v>417.10300000000001</v>
      </c>
    </row>
    <row r="46" spans="3:13" x14ac:dyDescent="0.2">
      <c r="C46" s="3" t="s">
        <v>205</v>
      </c>
      <c r="D46" s="3">
        <v>516.80100000000004</v>
      </c>
      <c r="E46" s="3">
        <v>587.73800000000006</v>
      </c>
      <c r="F46" s="3" t="s">
        <v>147</v>
      </c>
      <c r="G46" s="3" t="s">
        <v>148</v>
      </c>
      <c r="H46" s="3" t="s">
        <v>149</v>
      </c>
      <c r="I46" s="3" t="s">
        <v>150</v>
      </c>
      <c r="J46" s="3" t="s">
        <v>151</v>
      </c>
      <c r="K46" s="3" t="s">
        <v>152</v>
      </c>
      <c r="L46" s="3" t="s">
        <v>153</v>
      </c>
      <c r="M46" s="3" t="s">
        <v>154</v>
      </c>
    </row>
    <row r="47" spans="3:13" x14ac:dyDescent="0.2">
      <c r="C47" s="3" t="s">
        <v>206</v>
      </c>
      <c r="D47" s="3">
        <v>-6.88</v>
      </c>
      <c r="E47" s="3">
        <v>-34.375999999999998</v>
      </c>
      <c r="F47" s="3">
        <v>-455.69</v>
      </c>
      <c r="G47" s="3">
        <v>227.97900000000001</v>
      </c>
      <c r="H47" s="3">
        <v>443.16500000000002</v>
      </c>
      <c r="I47" s="3">
        <v>407.93200000000002</v>
      </c>
      <c r="J47" s="3">
        <v>-374.96100000000001</v>
      </c>
      <c r="K47" s="3">
        <v>-47.317</v>
      </c>
      <c r="L47" s="3">
        <v>23.1</v>
      </c>
      <c r="M47" s="3">
        <v>290.16399999999999</v>
      </c>
    </row>
    <row r="48" spans="3:13" x14ac:dyDescent="0.2">
      <c r="C48" s="3" t="s">
        <v>207</v>
      </c>
      <c r="D48" s="3">
        <v>-7.5110000000000001</v>
      </c>
      <c r="E48" s="3">
        <v>-9.2970000000000006</v>
      </c>
      <c r="F48" s="3">
        <v>-17.282</v>
      </c>
      <c r="G48" s="3">
        <v>224.506</v>
      </c>
      <c r="H48" s="3">
        <v>427.95800000000003</v>
      </c>
      <c r="I48" s="3">
        <v>411.35199999999998</v>
      </c>
      <c r="J48" s="3">
        <v>77.747</v>
      </c>
      <c r="K48" s="3">
        <v>-45.351999999999997</v>
      </c>
      <c r="L48" s="3">
        <v>34.476999999999997</v>
      </c>
      <c r="M48" s="3">
        <v>417.10300000000001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72986-4A5A-40A9-9B1D-B7F2EC7E0AD3}">
  <dimension ref="C1:M41"/>
  <sheetViews>
    <sheetView workbookViewId="0">
      <selection activeCell="D30" sqref="D30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208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196</v>
      </c>
      <c r="D12" s="3">
        <v>-101.35899999999999</v>
      </c>
      <c r="E12" s="3">
        <v>75.680000000000007</v>
      </c>
      <c r="F12" s="3">
        <v>-459.85</v>
      </c>
      <c r="G12" s="3">
        <v>-47.258000000000003</v>
      </c>
      <c r="H12" s="3">
        <v>175.619</v>
      </c>
      <c r="I12" s="3">
        <v>116.59099999999999</v>
      </c>
      <c r="J12" s="3">
        <v>-446.43400000000003</v>
      </c>
      <c r="K12" s="3">
        <v>-183.97200000000001</v>
      </c>
      <c r="L12" s="3">
        <v>-308.99799999999999</v>
      </c>
      <c r="M12" s="3">
        <v>95.293999999999997</v>
      </c>
    </row>
    <row r="13" spans="3:13" x14ac:dyDescent="0.2">
      <c r="C13" s="3" t="s">
        <v>209</v>
      </c>
      <c r="D13" s="3">
        <v>91.037999999999997</v>
      </c>
      <c r="E13" s="3">
        <v>95.066999999999993</v>
      </c>
      <c r="F13" s="3">
        <v>298.053</v>
      </c>
      <c r="G13" s="3">
        <v>397.81299999999999</v>
      </c>
      <c r="H13" s="3">
        <v>376.45699999999999</v>
      </c>
      <c r="I13" s="3">
        <v>458.68099999999998</v>
      </c>
      <c r="J13" s="3">
        <v>544.31700000000001</v>
      </c>
      <c r="K13" s="3">
        <v>537.82399999999996</v>
      </c>
      <c r="L13" s="3">
        <v>514.07799999999997</v>
      </c>
      <c r="M13" s="3">
        <v>506.75900000000001</v>
      </c>
    </row>
    <row r="14" spans="3:13" x14ac:dyDescent="0.2">
      <c r="C14" s="3" t="s">
        <v>210</v>
      </c>
      <c r="D14" s="3">
        <v>1.827</v>
      </c>
      <c r="E14" s="3">
        <v>2.6760000000000002</v>
      </c>
      <c r="F14" s="3">
        <v>3.8860000000000001</v>
      </c>
      <c r="G14" s="3">
        <v>3.87</v>
      </c>
      <c r="H14" s="3">
        <v>3.1949999999999998</v>
      </c>
      <c r="I14" s="3">
        <v>2.4470000000000001</v>
      </c>
      <c r="J14" s="3">
        <v>2.085</v>
      </c>
      <c r="K14" s="3">
        <v>6.3049999999999997</v>
      </c>
      <c r="L14" s="3">
        <v>4.2389999999999999</v>
      </c>
      <c r="M14" s="3">
        <v>1.431</v>
      </c>
    </row>
    <row r="15" spans="3:13" x14ac:dyDescent="0.2">
      <c r="C15" s="3" t="s">
        <v>211</v>
      </c>
      <c r="D15" s="3">
        <v>6.2590000000000003</v>
      </c>
      <c r="E15" s="3">
        <v>9.9049999999999994</v>
      </c>
      <c r="F15" s="3">
        <v>1.752</v>
      </c>
      <c r="G15" s="3">
        <v>15.026</v>
      </c>
      <c r="H15" s="3">
        <v>21.683</v>
      </c>
      <c r="I15" s="3">
        <v>-1.147</v>
      </c>
      <c r="J15" s="3">
        <v>9.0449999999999999</v>
      </c>
      <c r="K15" s="3">
        <v>21.364999999999998</v>
      </c>
      <c r="L15" s="3">
        <v>17.802</v>
      </c>
      <c r="M15" s="3">
        <v>5.423</v>
      </c>
    </row>
    <row r="16" spans="3:13" x14ac:dyDescent="0.2">
      <c r="C16" s="3" t="s">
        <v>212</v>
      </c>
      <c r="D16" s="3">
        <v>0.40400000000000003</v>
      </c>
      <c r="E16" s="3">
        <v>0.161</v>
      </c>
      <c r="F16" s="3">
        <v>-77.123999999999995</v>
      </c>
      <c r="G16" s="3">
        <v>91.674000000000007</v>
      </c>
      <c r="H16" s="3">
        <v>-11.288</v>
      </c>
      <c r="I16" s="3">
        <v>22.11</v>
      </c>
      <c r="J16" s="3">
        <v>4.2229999999999999</v>
      </c>
      <c r="K16" s="3">
        <v>-47.996000000000002</v>
      </c>
      <c r="L16" s="3">
        <v>-77.108999999999995</v>
      </c>
      <c r="M16" s="3">
        <v>119.8</v>
      </c>
    </row>
    <row r="17" spans="3:13" x14ac:dyDescent="0.2">
      <c r="C17" s="3" t="s">
        <v>213</v>
      </c>
      <c r="D17" s="3">
        <v>5.907</v>
      </c>
      <c r="E17" s="3">
        <v>-18.817</v>
      </c>
      <c r="F17" s="3">
        <v>-61.854999999999997</v>
      </c>
      <c r="G17" s="3">
        <v>3.5630000000000002</v>
      </c>
      <c r="H17" s="3">
        <v>-23.497</v>
      </c>
      <c r="I17" s="3">
        <v>-4.3999999999999997E-2</v>
      </c>
      <c r="J17" s="3">
        <v>-15.269</v>
      </c>
      <c r="K17" s="3">
        <v>-3.6480000000000001</v>
      </c>
      <c r="L17" s="3">
        <v>-41.415999999999997</v>
      </c>
      <c r="M17" s="3">
        <v>-17.645</v>
      </c>
    </row>
    <row r="18" spans="3:13" x14ac:dyDescent="0.2">
      <c r="C18" s="3" t="s">
        <v>214</v>
      </c>
      <c r="D18" s="3">
        <v>-0.122</v>
      </c>
      <c r="E18" s="3">
        <v>-1.7849999999999999</v>
      </c>
      <c r="F18" s="3">
        <v>-21.652000000000001</v>
      </c>
      <c r="G18" s="3">
        <v>28.14</v>
      </c>
      <c r="H18" s="3">
        <v>4.6440000000000001</v>
      </c>
      <c r="I18" s="3">
        <v>-25.058</v>
      </c>
      <c r="J18" s="3">
        <v>8.3960000000000008</v>
      </c>
      <c r="K18" s="3">
        <v>2.4900000000000002</v>
      </c>
      <c r="L18" s="3">
        <v>3.1459999999999999</v>
      </c>
      <c r="M18" s="3">
        <v>24.608000000000001</v>
      </c>
    </row>
    <row r="19" spans="3:13" x14ac:dyDescent="0.2">
      <c r="C19" s="3" t="s">
        <v>215</v>
      </c>
      <c r="D19" s="3">
        <v>140.16499999999999</v>
      </c>
      <c r="E19" s="3">
        <v>144.30600000000001</v>
      </c>
      <c r="F19" s="3">
        <v>574.39599999999996</v>
      </c>
      <c r="G19" s="3">
        <v>145.11099999999999</v>
      </c>
      <c r="H19" s="3">
        <v>131.53700000000001</v>
      </c>
      <c r="I19" s="3">
        <v>80.998000000000005</v>
      </c>
      <c r="J19" s="3">
        <v>297.27999999999997</v>
      </c>
      <c r="K19" s="3">
        <v>-27.65</v>
      </c>
      <c r="L19" s="3">
        <v>375.19099999999997</v>
      </c>
      <c r="M19" s="3">
        <v>-75.209000000000003</v>
      </c>
    </row>
    <row r="20" spans="3:13" x14ac:dyDescent="0.2">
      <c r="C20" s="3" t="s">
        <v>216</v>
      </c>
      <c r="D20" s="3">
        <v>144.119</v>
      </c>
      <c r="E20" s="3">
        <v>307.19299999999998</v>
      </c>
      <c r="F20" s="3">
        <v>257.60599999999999</v>
      </c>
      <c r="G20" s="3">
        <v>637.93899999999996</v>
      </c>
      <c r="H20" s="3">
        <v>678.35</v>
      </c>
      <c r="I20" s="3">
        <v>654.57899999999995</v>
      </c>
      <c r="J20" s="3">
        <v>403.64299999999997</v>
      </c>
      <c r="K20" s="3">
        <v>304.71899999999999</v>
      </c>
      <c r="L20" s="3">
        <v>486.93400000000003</v>
      </c>
      <c r="M20" s="3">
        <v>660.46100000000001</v>
      </c>
    </row>
    <row r="22" spans="3:13" x14ac:dyDescent="0.2">
      <c r="C22" s="3" t="s">
        <v>217</v>
      </c>
      <c r="D22" s="3">
        <v>-901.98500000000001</v>
      </c>
      <c r="E22" s="3" t="s">
        <v>218</v>
      </c>
      <c r="F22" s="3">
        <v>-680.78599999999994</v>
      </c>
      <c r="G22" s="3">
        <v>-258.92500000000001</v>
      </c>
      <c r="H22" s="3">
        <v>-314</v>
      </c>
      <c r="I22" s="3">
        <v>-260.57299999999998</v>
      </c>
      <c r="J22" s="3">
        <v>-336.57100000000003</v>
      </c>
      <c r="K22" s="3">
        <v>-459.57900000000001</v>
      </c>
      <c r="L22" s="3">
        <v>-445.33800000000002</v>
      </c>
      <c r="M22" s="3">
        <v>-418.31599999999997</v>
      </c>
    </row>
    <row r="23" spans="3:13" x14ac:dyDescent="0.2">
      <c r="C23" s="3" t="s">
        <v>219</v>
      </c>
      <c r="D23" s="3" t="s">
        <v>3</v>
      </c>
      <c r="E23" s="3">
        <v>3.512</v>
      </c>
      <c r="F23" s="3">
        <v>-16.311</v>
      </c>
      <c r="G23" s="3" t="s">
        <v>3</v>
      </c>
      <c r="H23" s="3" t="s">
        <v>3</v>
      </c>
      <c r="I23" s="3">
        <v>-20.236999999999998</v>
      </c>
      <c r="J23" s="3">
        <v>-58.027000000000001</v>
      </c>
      <c r="K23" s="3" t="s">
        <v>3</v>
      </c>
      <c r="L23" s="3">
        <v>-33.524000000000001</v>
      </c>
      <c r="M23" s="3">
        <v>-50.761000000000003</v>
      </c>
    </row>
    <row r="24" spans="3:13" x14ac:dyDescent="0.2">
      <c r="C24" s="3" t="s">
        <v>220</v>
      </c>
      <c r="D24" s="3">
        <v>-151.02799999999999</v>
      </c>
      <c r="E24" s="3">
        <v>16.28</v>
      </c>
      <c r="F24" s="3">
        <v>23.414999999999999</v>
      </c>
      <c r="G24" s="3">
        <v>61.456000000000003</v>
      </c>
      <c r="H24" s="3">
        <v>19.484999999999999</v>
      </c>
      <c r="I24" s="3">
        <v>4.899</v>
      </c>
      <c r="J24" s="3">
        <v>14.959</v>
      </c>
      <c r="K24" s="3">
        <v>2.7570000000000001</v>
      </c>
      <c r="L24" s="3">
        <v>3.0739999999999998</v>
      </c>
      <c r="M24" s="3">
        <v>11.888999999999999</v>
      </c>
    </row>
    <row r="25" spans="3:13" x14ac:dyDescent="0.2">
      <c r="C25" s="3" t="s">
        <v>221</v>
      </c>
      <c r="D25" s="3" t="s">
        <v>222</v>
      </c>
      <c r="E25" s="3" t="s">
        <v>223</v>
      </c>
      <c r="F25" s="3">
        <v>-673.68299999999999</v>
      </c>
      <c r="G25" s="3">
        <v>-197.47</v>
      </c>
      <c r="H25" s="3">
        <v>-294.51400000000001</v>
      </c>
      <c r="I25" s="3">
        <v>-275.91199999999998</v>
      </c>
      <c r="J25" s="3">
        <v>-379.64</v>
      </c>
      <c r="K25" s="3">
        <v>-456.822</v>
      </c>
      <c r="L25" s="3">
        <v>-475.78800000000001</v>
      </c>
      <c r="M25" s="3">
        <v>-457.18799999999999</v>
      </c>
    </row>
    <row r="27" spans="3:13" x14ac:dyDescent="0.2">
      <c r="C27" s="3" t="s">
        <v>224</v>
      </c>
      <c r="D27" s="3">
        <v>-18.923999999999999</v>
      </c>
      <c r="E27" s="3">
        <v>-4.4169999999999998</v>
      </c>
      <c r="F27" s="3">
        <v>-5</v>
      </c>
      <c r="G27" s="3">
        <v>-4.79</v>
      </c>
      <c r="H27" s="3">
        <v>-4.6340000000000003</v>
      </c>
      <c r="I27" s="3">
        <v>-5.5209999999999999</v>
      </c>
      <c r="J27" s="3">
        <v>-5.0990000000000002</v>
      </c>
      <c r="K27" s="3">
        <v>-4.8140000000000001</v>
      </c>
      <c r="L27" s="3">
        <v>-5.2430000000000003</v>
      </c>
      <c r="M27" s="3">
        <v>-5.4790000000000001</v>
      </c>
    </row>
    <row r="28" spans="3:13" x14ac:dyDescent="0.2">
      <c r="C28" s="3" t="s">
        <v>225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226</v>
      </c>
      <c r="D29" s="3">
        <v>261.42700000000002</v>
      </c>
      <c r="E29" s="3">
        <v>311.541</v>
      </c>
      <c r="F29" s="3">
        <v>443.39600000000002</v>
      </c>
      <c r="G29" s="3">
        <v>112.04600000000001</v>
      </c>
      <c r="H29" s="3">
        <v>116.00700000000001</v>
      </c>
      <c r="I29" s="3" t="s">
        <v>3</v>
      </c>
      <c r="J29" s="3" t="s">
        <v>3</v>
      </c>
      <c r="K29" s="3">
        <v>763.452</v>
      </c>
      <c r="L29" s="3">
        <v>758.71799999999996</v>
      </c>
      <c r="M29" s="3" t="s">
        <v>3</v>
      </c>
    </row>
    <row r="30" spans="3:13" x14ac:dyDescent="0.2">
      <c r="C30" s="3" t="s">
        <v>227</v>
      </c>
      <c r="D30" s="39">
        <f>(F30+E30)/2</f>
        <v>-96.692499999999995</v>
      </c>
      <c r="E30" s="3">
        <v>-150.613</v>
      </c>
      <c r="F30" s="3">
        <v>-42.771999999999998</v>
      </c>
      <c r="G30" s="3">
        <v>-240.88399999999999</v>
      </c>
      <c r="H30" s="3">
        <v>-363.26299999999998</v>
      </c>
      <c r="I30" s="3">
        <v>-28.564</v>
      </c>
      <c r="J30" s="3">
        <v>-42.787999999999997</v>
      </c>
      <c r="K30" s="3">
        <v>-554.75</v>
      </c>
      <c r="L30" s="3">
        <v>-806.41499999999996</v>
      </c>
      <c r="M30" s="3">
        <v>-48.430999999999997</v>
      </c>
    </row>
    <row r="31" spans="3:13" x14ac:dyDescent="0.2">
      <c r="C31" s="3" t="s">
        <v>228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229</v>
      </c>
      <c r="D32" s="3">
        <v>-59.055</v>
      </c>
      <c r="E32" s="3">
        <v>70.677000000000007</v>
      </c>
      <c r="F32" s="3">
        <v>-134.834</v>
      </c>
      <c r="G32" s="3">
        <v>-183.381</v>
      </c>
      <c r="H32" s="3">
        <v>135.16300000000001</v>
      </c>
      <c r="I32" s="3">
        <v>-130.196</v>
      </c>
      <c r="J32" s="3">
        <v>-131.01599999999999</v>
      </c>
      <c r="K32" s="3">
        <v>2.3620000000000001</v>
      </c>
      <c r="L32" s="3">
        <v>-169.49</v>
      </c>
      <c r="M32" s="3">
        <v>-211.87</v>
      </c>
    </row>
    <row r="33" spans="3:13" x14ac:dyDescent="0.2">
      <c r="C33" s="3" t="s">
        <v>230</v>
      </c>
      <c r="D33" s="3">
        <v>183.44800000000001</v>
      </c>
      <c r="E33" s="3">
        <v>227.18799999999999</v>
      </c>
      <c r="F33" s="3">
        <v>260.78899999999999</v>
      </c>
      <c r="G33" s="3">
        <v>-317.00900000000001</v>
      </c>
      <c r="H33" s="3">
        <v>-116.726</v>
      </c>
      <c r="I33" s="3">
        <v>-164.28100000000001</v>
      </c>
      <c r="J33" s="3">
        <v>-178.90299999999999</v>
      </c>
      <c r="K33" s="3">
        <v>206.25</v>
      </c>
      <c r="L33" s="3">
        <v>-222.43</v>
      </c>
      <c r="M33" s="3">
        <v>-265.77999999999997</v>
      </c>
    </row>
    <row r="35" spans="3:13" x14ac:dyDescent="0.2">
      <c r="C35" s="3" t="s">
        <v>231</v>
      </c>
      <c r="D35" s="3" t="s">
        <v>232</v>
      </c>
      <c r="E35" s="3">
        <v>631.42700000000002</v>
      </c>
      <c r="F35" s="3">
        <v>206.91</v>
      </c>
      <c r="G35" s="3">
        <v>74.718999999999994</v>
      </c>
      <c r="H35" s="3">
        <v>197.21199999999999</v>
      </c>
      <c r="I35" s="3">
        <v>448.18700000000001</v>
      </c>
      <c r="J35" s="3">
        <v>703.64300000000003</v>
      </c>
      <c r="K35" s="3">
        <v>514.39200000000005</v>
      </c>
      <c r="L35" s="3">
        <v>558.76400000000001</v>
      </c>
      <c r="M35" s="3">
        <v>342.67399999999998</v>
      </c>
    </row>
    <row r="36" spans="3:13" x14ac:dyDescent="0.2">
      <c r="C36" s="3" t="s">
        <v>233</v>
      </c>
      <c r="D36" s="3">
        <v>19.785</v>
      </c>
      <c r="E36" s="3">
        <v>-3.032</v>
      </c>
      <c r="F36" s="3">
        <v>-17.893000000000001</v>
      </c>
      <c r="G36" s="3">
        <v>1.4379999999999999</v>
      </c>
      <c r="H36" s="3">
        <v>-3.5579999999999998</v>
      </c>
      <c r="I36" s="3">
        <v>2.6429999999999998</v>
      </c>
      <c r="J36" s="3">
        <v>-7.6999999999999999E-2</v>
      </c>
      <c r="K36" s="3">
        <v>0.55200000000000005</v>
      </c>
      <c r="L36" s="3">
        <v>-1.3420000000000001</v>
      </c>
      <c r="M36" s="3">
        <v>1.141</v>
      </c>
    </row>
    <row r="37" spans="3:13" x14ac:dyDescent="0.2">
      <c r="C37" s="3" t="s">
        <v>234</v>
      </c>
      <c r="D37" s="3">
        <v>-725.44600000000003</v>
      </c>
      <c r="E37" s="3">
        <v>-421.48500000000001</v>
      </c>
      <c r="F37" s="3">
        <v>-114.29900000000001</v>
      </c>
      <c r="G37" s="3">
        <v>121.05500000000001</v>
      </c>
      <c r="H37" s="3">
        <v>254.53299999999999</v>
      </c>
      <c r="I37" s="3">
        <v>252.81399999999999</v>
      </c>
      <c r="J37" s="3">
        <v>-189.17500000000001</v>
      </c>
      <c r="K37" s="3">
        <v>43.82</v>
      </c>
      <c r="L37" s="3">
        <v>-214.749</v>
      </c>
      <c r="M37" s="3">
        <v>-38.276000000000003</v>
      </c>
    </row>
    <row r="38" spans="3:13" x14ac:dyDescent="0.2">
      <c r="C38" s="3" t="s">
        <v>235</v>
      </c>
      <c r="D38" s="3">
        <v>631.42700000000002</v>
      </c>
      <c r="E38" s="3">
        <v>206.91</v>
      </c>
      <c r="F38" s="3">
        <v>74.718999999999994</v>
      </c>
      <c r="G38" s="3">
        <v>197.21199999999999</v>
      </c>
      <c r="H38" s="3">
        <v>448.18700000000001</v>
      </c>
      <c r="I38" s="3">
        <v>703.64300000000003</v>
      </c>
      <c r="J38" s="3">
        <v>514.39200000000005</v>
      </c>
      <c r="K38" s="3">
        <v>558.76400000000001</v>
      </c>
      <c r="L38" s="3">
        <v>342.67399999999998</v>
      </c>
      <c r="M38" s="3">
        <v>305.53899999999999</v>
      </c>
    </row>
    <row r="40" spans="3:13" x14ac:dyDescent="0.2">
      <c r="C40" s="3" t="s">
        <v>236</v>
      </c>
      <c r="D40" s="3">
        <v>-757.86599999999999</v>
      </c>
      <c r="E40" s="3">
        <v>-724.54899999999998</v>
      </c>
      <c r="F40" s="3">
        <v>-423.18</v>
      </c>
      <c r="G40" s="3">
        <v>379.01400000000001</v>
      </c>
      <c r="H40" s="3">
        <v>364.35</v>
      </c>
      <c r="I40" s="3">
        <v>394.00599999999997</v>
      </c>
      <c r="J40" s="3">
        <v>67.072000000000003</v>
      </c>
      <c r="K40" s="3">
        <v>-154.86000000000001</v>
      </c>
      <c r="L40" s="3">
        <v>41.594999999999999</v>
      </c>
      <c r="M40" s="3">
        <v>242.14400000000001</v>
      </c>
    </row>
    <row r="41" spans="3:13" x14ac:dyDescent="0.2">
      <c r="C41" s="3" t="s">
        <v>237</v>
      </c>
      <c r="D41" s="3">
        <v>58.499000000000002</v>
      </c>
      <c r="E41" s="3">
        <v>95.12</v>
      </c>
      <c r="F41" s="3">
        <v>150.74600000000001</v>
      </c>
      <c r="G41" s="3">
        <v>169.89400000000001</v>
      </c>
      <c r="H41" s="3">
        <v>66.308000000000007</v>
      </c>
      <c r="I41" s="3">
        <v>102.032</v>
      </c>
      <c r="J41" s="3">
        <v>97.061999999999998</v>
      </c>
      <c r="K41" s="3">
        <v>103.724</v>
      </c>
      <c r="L41" s="3">
        <v>106.771</v>
      </c>
      <c r="M41" s="3">
        <v>86.313999999999993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B957-D9D6-4C89-92DA-BCD74F51FB5F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238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239</v>
      </c>
      <c r="D12" s="3">
        <v>8.74</v>
      </c>
      <c r="E12" s="3">
        <v>10.119999999999999</v>
      </c>
      <c r="F12" s="3">
        <v>5.31</v>
      </c>
      <c r="G12" s="3">
        <v>7.68</v>
      </c>
      <c r="H12" s="3">
        <v>11.13</v>
      </c>
      <c r="I12" s="3">
        <v>6.46</v>
      </c>
      <c r="J12" s="3">
        <v>5.38</v>
      </c>
      <c r="K12" s="3">
        <v>8.91</v>
      </c>
      <c r="L12" s="3">
        <v>9.16</v>
      </c>
      <c r="M12" s="3">
        <v>6.84</v>
      </c>
    </row>
    <row r="13" spans="3:13" ht="12.75" x14ac:dyDescent="0.2">
      <c r="C13" s="3" t="s">
        <v>240</v>
      </c>
      <c r="D13" s="3" t="s">
        <v>241</v>
      </c>
      <c r="E13" s="3" t="s">
        <v>242</v>
      </c>
      <c r="F13" s="3" t="s">
        <v>243</v>
      </c>
      <c r="G13" s="3" t="s">
        <v>244</v>
      </c>
      <c r="H13" s="3" t="s">
        <v>245</v>
      </c>
      <c r="I13" s="3" t="s">
        <v>246</v>
      </c>
      <c r="J13" s="3" t="s">
        <v>247</v>
      </c>
      <c r="K13" s="3" t="s">
        <v>248</v>
      </c>
      <c r="L13" s="3" t="s">
        <v>249</v>
      </c>
      <c r="M13" s="3" t="s">
        <v>250</v>
      </c>
    </row>
    <row r="14" spans="3:13" ht="12.75" x14ac:dyDescent="0.2"/>
    <row r="15" spans="3:13" ht="12.75" x14ac:dyDescent="0.2">
      <c r="C15" s="3" t="s">
        <v>251</v>
      </c>
      <c r="D15" s="3" t="s">
        <v>252</v>
      </c>
      <c r="E15" s="3" t="s">
        <v>253</v>
      </c>
      <c r="F15" s="3" t="s">
        <v>254</v>
      </c>
      <c r="G15" s="3" t="s">
        <v>255</v>
      </c>
      <c r="H15" s="3" t="s">
        <v>256</v>
      </c>
      <c r="I15" s="3" t="s">
        <v>257</v>
      </c>
      <c r="J15" s="3" t="s">
        <v>258</v>
      </c>
      <c r="K15" s="3" t="s">
        <v>259</v>
      </c>
      <c r="L15" s="3" t="s">
        <v>260</v>
      </c>
      <c r="M15" s="3" t="s">
        <v>261</v>
      </c>
    </row>
    <row r="16" spans="3:13" ht="12.75" x14ac:dyDescent="0.2">
      <c r="C16" s="3" t="s">
        <v>262</v>
      </c>
      <c r="D16" s="3" t="s">
        <v>252</v>
      </c>
      <c r="E16" s="3" t="s">
        <v>253</v>
      </c>
      <c r="F16" s="3" t="s">
        <v>254</v>
      </c>
      <c r="G16" s="3" t="s">
        <v>255</v>
      </c>
      <c r="H16" s="3" t="s">
        <v>256</v>
      </c>
      <c r="I16" s="3" t="s">
        <v>257</v>
      </c>
      <c r="J16" s="3" t="s">
        <v>258</v>
      </c>
      <c r="K16" s="3" t="s">
        <v>259</v>
      </c>
      <c r="L16" s="3" t="s">
        <v>260</v>
      </c>
      <c r="M16" s="3" t="s">
        <v>263</v>
      </c>
    </row>
    <row r="17" spans="3:13" ht="12.75" x14ac:dyDescent="0.2">
      <c r="C17" s="3" t="s">
        <v>264</v>
      </c>
      <c r="D17" s="3" t="s">
        <v>265</v>
      </c>
      <c r="E17" s="3" t="s">
        <v>266</v>
      </c>
      <c r="F17" s="3" t="s">
        <v>267</v>
      </c>
      <c r="G17" s="3" t="s">
        <v>268</v>
      </c>
      <c r="H17" s="3" t="s">
        <v>269</v>
      </c>
      <c r="I17" s="3" t="s">
        <v>270</v>
      </c>
      <c r="J17" s="3" t="s">
        <v>271</v>
      </c>
      <c r="K17" s="3" t="s">
        <v>272</v>
      </c>
      <c r="L17" s="3" t="s">
        <v>273</v>
      </c>
      <c r="M17" s="3" t="s">
        <v>274</v>
      </c>
    </row>
    <row r="18" spans="3:13" ht="12.75" x14ac:dyDescent="0.2">
      <c r="C18" s="3" t="s">
        <v>275</v>
      </c>
      <c r="D18" s="3" t="s">
        <v>276</v>
      </c>
      <c r="E18" s="3" t="s">
        <v>277</v>
      </c>
      <c r="F18" s="3" t="s">
        <v>278</v>
      </c>
      <c r="G18" s="3" t="s">
        <v>279</v>
      </c>
      <c r="H18" s="3" t="s">
        <v>280</v>
      </c>
      <c r="I18" s="3" t="s">
        <v>281</v>
      </c>
      <c r="J18" s="3" t="s">
        <v>282</v>
      </c>
      <c r="K18" s="3" t="s">
        <v>283</v>
      </c>
      <c r="L18" s="3" t="s">
        <v>284</v>
      </c>
      <c r="M18" s="3" t="s">
        <v>273</v>
      </c>
    </row>
    <row r="19" spans="3:13" ht="12.75" x14ac:dyDescent="0.2">
      <c r="C19" s="3" t="s">
        <v>285</v>
      </c>
      <c r="D19" s="3" t="s">
        <v>286</v>
      </c>
      <c r="E19" s="3" t="s">
        <v>287</v>
      </c>
      <c r="F19" s="3" t="s">
        <v>288</v>
      </c>
      <c r="G19" s="3" t="s">
        <v>289</v>
      </c>
      <c r="H19" s="3" t="s">
        <v>290</v>
      </c>
      <c r="I19" s="3" t="s">
        <v>291</v>
      </c>
      <c r="J19" s="3" t="s">
        <v>292</v>
      </c>
      <c r="K19" s="3" t="s">
        <v>293</v>
      </c>
      <c r="L19" s="3" t="s">
        <v>294</v>
      </c>
      <c r="M19" s="3" t="s">
        <v>272</v>
      </c>
    </row>
    <row r="20" spans="3:13" ht="12.75" x14ac:dyDescent="0.2">
      <c r="C20" s="3" t="s">
        <v>295</v>
      </c>
      <c r="D20" s="3" t="s">
        <v>296</v>
      </c>
      <c r="E20" s="3" t="s">
        <v>297</v>
      </c>
      <c r="F20" s="3" t="s">
        <v>298</v>
      </c>
      <c r="G20" s="3" t="s">
        <v>299</v>
      </c>
      <c r="H20" s="3" t="s">
        <v>300</v>
      </c>
      <c r="I20" s="3" t="s">
        <v>301</v>
      </c>
      <c r="J20" s="3" t="s">
        <v>272</v>
      </c>
      <c r="K20" s="3" t="s">
        <v>302</v>
      </c>
      <c r="L20" s="3" t="s">
        <v>303</v>
      </c>
      <c r="M20" s="3" t="s">
        <v>304</v>
      </c>
    </row>
    <row r="21" spans="3:13" ht="12.75" x14ac:dyDescent="0.2">
      <c r="C21" s="3" t="s">
        <v>305</v>
      </c>
      <c r="D21" s="3" t="s">
        <v>306</v>
      </c>
      <c r="E21" s="3" t="s">
        <v>307</v>
      </c>
      <c r="F21" s="3" t="s">
        <v>306</v>
      </c>
      <c r="G21" s="3" t="s">
        <v>308</v>
      </c>
      <c r="H21" s="3" t="s">
        <v>309</v>
      </c>
      <c r="I21" s="3" t="s">
        <v>306</v>
      </c>
      <c r="J21" s="3" t="s">
        <v>306</v>
      </c>
      <c r="K21" s="3" t="s">
        <v>307</v>
      </c>
      <c r="L21" s="3" t="s">
        <v>309</v>
      </c>
      <c r="M21" s="3" t="s">
        <v>308</v>
      </c>
    </row>
    <row r="22" spans="3:13" ht="12.75" x14ac:dyDescent="0.2">
      <c r="C22" s="3" t="s">
        <v>310</v>
      </c>
      <c r="D22" s="3" t="s">
        <v>311</v>
      </c>
      <c r="E22" s="3" t="s">
        <v>312</v>
      </c>
      <c r="F22" s="3" t="s">
        <v>313</v>
      </c>
      <c r="G22" s="3" t="s">
        <v>314</v>
      </c>
      <c r="H22" s="3" t="s">
        <v>311</v>
      </c>
      <c r="I22" s="3" t="s">
        <v>315</v>
      </c>
      <c r="J22" s="3" t="s">
        <v>316</v>
      </c>
      <c r="K22" s="3" t="s">
        <v>311</v>
      </c>
      <c r="L22" s="3" t="s">
        <v>317</v>
      </c>
      <c r="M22" s="3" t="s">
        <v>318</v>
      </c>
    </row>
    <row r="23" spans="3:13" ht="12.75" x14ac:dyDescent="0.2"/>
    <row r="24" spans="3:13" ht="12.75" x14ac:dyDescent="0.2">
      <c r="C24" s="3" t="s">
        <v>319</v>
      </c>
      <c r="D24" s="3" t="s">
        <v>320</v>
      </c>
      <c r="E24" s="3" t="s">
        <v>321</v>
      </c>
      <c r="F24" s="3" t="s">
        <v>322</v>
      </c>
      <c r="G24" s="3" t="s">
        <v>323</v>
      </c>
      <c r="H24" s="3" t="s">
        <v>324</v>
      </c>
      <c r="I24" s="3" t="s">
        <v>272</v>
      </c>
      <c r="J24" s="3" t="s">
        <v>325</v>
      </c>
      <c r="K24" s="3" t="s">
        <v>326</v>
      </c>
      <c r="L24" s="3" t="s">
        <v>327</v>
      </c>
      <c r="M24" s="3" t="s">
        <v>328</v>
      </c>
    </row>
    <row r="25" spans="3:13" ht="12.75" x14ac:dyDescent="0.2">
      <c r="C25" s="3" t="s">
        <v>329</v>
      </c>
      <c r="D25" s="3" t="s">
        <v>307</v>
      </c>
      <c r="E25" s="3" t="s">
        <v>309</v>
      </c>
      <c r="F25" s="3" t="s">
        <v>330</v>
      </c>
      <c r="G25" s="3" t="s">
        <v>308</v>
      </c>
      <c r="H25" s="3" t="s">
        <v>331</v>
      </c>
      <c r="I25" s="3" t="s">
        <v>306</v>
      </c>
      <c r="J25" s="3" t="s">
        <v>306</v>
      </c>
      <c r="K25" s="3" t="s">
        <v>331</v>
      </c>
      <c r="L25" s="3" t="s">
        <v>332</v>
      </c>
      <c r="M25" s="3" t="s">
        <v>308</v>
      </c>
    </row>
    <row r="26" spans="3:13" ht="12.75" x14ac:dyDescent="0.2">
      <c r="C26" s="3" t="s">
        <v>333</v>
      </c>
      <c r="D26" s="3" t="s">
        <v>334</v>
      </c>
      <c r="E26" s="3" t="s">
        <v>335</v>
      </c>
      <c r="F26" s="3" t="s">
        <v>336</v>
      </c>
      <c r="G26" s="3" t="s">
        <v>337</v>
      </c>
      <c r="H26" s="3" t="s">
        <v>338</v>
      </c>
      <c r="I26" s="3" t="s">
        <v>270</v>
      </c>
      <c r="J26" s="3" t="s">
        <v>313</v>
      </c>
      <c r="K26" s="3" t="s">
        <v>339</v>
      </c>
      <c r="L26" s="3" t="s">
        <v>340</v>
      </c>
      <c r="M26" s="3" t="s">
        <v>341</v>
      </c>
    </row>
    <row r="27" spans="3:13" ht="12.75" x14ac:dyDescent="0.2">
      <c r="C27" s="3" t="s">
        <v>342</v>
      </c>
      <c r="D27" s="3" t="s">
        <v>270</v>
      </c>
      <c r="E27" s="3" t="s">
        <v>343</v>
      </c>
      <c r="F27" s="3" t="s">
        <v>316</v>
      </c>
      <c r="G27" s="3" t="s">
        <v>315</v>
      </c>
      <c r="H27" s="3" t="s">
        <v>344</v>
      </c>
      <c r="I27" s="3" t="s">
        <v>308</v>
      </c>
      <c r="J27" s="3" t="s">
        <v>307</v>
      </c>
      <c r="K27" s="3" t="s">
        <v>345</v>
      </c>
      <c r="L27" s="3" t="s">
        <v>316</v>
      </c>
      <c r="M27" s="3" t="s">
        <v>307</v>
      </c>
    </row>
    <row r="28" spans="3:13" ht="12.75" x14ac:dyDescent="0.2"/>
    <row r="29" spans="3:13" ht="12.75" x14ac:dyDescent="0.2">
      <c r="C29" s="3" t="s">
        <v>346</v>
      </c>
      <c r="D29" s="3">
        <v>5.5</v>
      </c>
      <c r="E29" s="3">
        <v>4.5999999999999996</v>
      </c>
      <c r="F29" s="3">
        <v>4.2</v>
      </c>
      <c r="G29" s="3">
        <v>4.5</v>
      </c>
      <c r="H29" s="3">
        <v>5.2</v>
      </c>
      <c r="I29" s="3">
        <v>5.5</v>
      </c>
      <c r="J29" s="3">
        <v>4.5999999999999996</v>
      </c>
      <c r="K29" s="3">
        <v>4.2</v>
      </c>
      <c r="L29" s="3">
        <v>3.8</v>
      </c>
      <c r="M29" s="3">
        <v>4.3</v>
      </c>
    </row>
    <row r="30" spans="3:13" ht="12.75" x14ac:dyDescent="0.2">
      <c r="C30" s="3" t="s">
        <v>347</v>
      </c>
      <c r="D30" s="3">
        <v>2</v>
      </c>
      <c r="E30" s="3">
        <v>4</v>
      </c>
      <c r="F30" s="3">
        <v>4</v>
      </c>
      <c r="G30" s="3">
        <v>7</v>
      </c>
      <c r="H30" s="3">
        <v>8</v>
      </c>
      <c r="I30" s="3">
        <v>6</v>
      </c>
      <c r="J30" s="3">
        <v>3</v>
      </c>
      <c r="K30" s="3">
        <v>3</v>
      </c>
      <c r="L30" s="3">
        <v>4</v>
      </c>
      <c r="M30" s="3">
        <v>5</v>
      </c>
    </row>
    <row r="31" spans="3:13" ht="12.75" x14ac:dyDescent="0.2">
      <c r="C31" s="3" t="s">
        <v>348</v>
      </c>
      <c r="D31" s="3">
        <v>0</v>
      </c>
      <c r="E31" s="3">
        <v>0.02</v>
      </c>
      <c r="F31" s="3">
        <v>0.02</v>
      </c>
      <c r="G31" s="3">
        <v>0.02</v>
      </c>
      <c r="H31" s="3">
        <v>0.02</v>
      </c>
      <c r="I31" s="3">
        <v>0.02</v>
      </c>
      <c r="J31" s="3">
        <v>0.02</v>
      </c>
      <c r="K31" s="3">
        <v>0.02</v>
      </c>
      <c r="L31" s="3">
        <v>0.02</v>
      </c>
      <c r="M31" s="3">
        <v>0.02</v>
      </c>
    </row>
    <row r="32" spans="3:13" ht="12.75" x14ac:dyDescent="0.2">
      <c r="C32" s="3" t="s">
        <v>349</v>
      </c>
      <c r="D32" s="3" t="s">
        <v>350</v>
      </c>
      <c r="E32" s="3" t="s">
        <v>351</v>
      </c>
      <c r="F32" s="3" t="s">
        <v>352</v>
      </c>
      <c r="G32" s="3" t="s">
        <v>353</v>
      </c>
      <c r="H32" s="3" t="s">
        <v>351</v>
      </c>
      <c r="I32" s="3" t="s">
        <v>353</v>
      </c>
      <c r="J32" s="3" t="s">
        <v>352</v>
      </c>
      <c r="K32" s="3" t="s">
        <v>351</v>
      </c>
      <c r="L32" s="3" t="s">
        <v>351</v>
      </c>
      <c r="M32" s="3" t="s">
        <v>353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46AF-D434-4A81-A8CF-E302C66B71D5}">
  <dimension ref="A3:BJ22"/>
  <sheetViews>
    <sheetView showGridLines="0" tabSelected="1" topLeftCell="U2" workbookViewId="0">
      <selection activeCell="AJ29" sqref="AJ29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354</v>
      </c>
      <c r="C3" s="9"/>
      <c r="D3" s="9"/>
      <c r="E3" s="9"/>
      <c r="F3" s="9"/>
      <c r="H3" s="9" t="s">
        <v>355</v>
      </c>
      <c r="I3" s="9"/>
      <c r="J3" s="9"/>
      <c r="K3" s="9"/>
      <c r="L3" s="9"/>
      <c r="N3" s="11" t="s">
        <v>356</v>
      </c>
      <c r="O3" s="11"/>
      <c r="P3" s="11"/>
      <c r="Q3" s="11"/>
      <c r="R3" s="11"/>
      <c r="S3" s="11"/>
      <c r="T3" s="11"/>
      <c r="V3" s="9" t="s">
        <v>357</v>
      </c>
      <c r="W3" s="9"/>
      <c r="X3" s="9"/>
      <c r="Y3" s="9"/>
      <c r="AA3" s="9" t="s">
        <v>358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359</v>
      </c>
      <c r="C4" s="15" t="s">
        <v>360</v>
      </c>
      <c r="D4" s="14" t="s">
        <v>361</v>
      </c>
      <c r="E4" s="15" t="s">
        <v>362</v>
      </c>
      <c r="F4" s="14" t="s">
        <v>363</v>
      </c>
      <c r="H4" s="16" t="s">
        <v>364</v>
      </c>
      <c r="I4" s="17" t="s">
        <v>365</v>
      </c>
      <c r="J4" s="16" t="s">
        <v>366</v>
      </c>
      <c r="K4" s="17" t="s">
        <v>367</v>
      </c>
      <c r="L4" s="16" t="s">
        <v>368</v>
      </c>
      <c r="N4" s="18" t="s">
        <v>369</v>
      </c>
      <c r="O4" s="19" t="s">
        <v>370</v>
      </c>
      <c r="P4" s="18" t="s">
        <v>371</v>
      </c>
      <c r="Q4" s="19" t="s">
        <v>372</v>
      </c>
      <c r="R4" s="18" t="s">
        <v>373</v>
      </c>
      <c r="S4" s="19" t="s">
        <v>374</v>
      </c>
      <c r="T4" s="18" t="s">
        <v>375</v>
      </c>
      <c r="V4" s="19" t="s">
        <v>376</v>
      </c>
      <c r="W4" s="18" t="s">
        <v>377</v>
      </c>
      <c r="X4" s="19" t="s">
        <v>378</v>
      </c>
      <c r="Y4" s="18" t="s">
        <v>379</v>
      </c>
      <c r="AA4" s="20" t="s">
        <v>203</v>
      </c>
      <c r="AB4" s="21" t="s">
        <v>264</v>
      </c>
      <c r="AC4" s="20" t="s">
        <v>275</v>
      </c>
      <c r="AD4" s="21" t="s">
        <v>295</v>
      </c>
      <c r="AE4" s="20" t="s">
        <v>305</v>
      </c>
      <c r="AF4" s="21" t="s">
        <v>310</v>
      </c>
      <c r="AG4" s="20" t="s">
        <v>319</v>
      </c>
      <c r="AH4" s="21" t="s">
        <v>329</v>
      </c>
      <c r="AI4" s="20" t="s">
        <v>348</v>
      </c>
      <c r="AJ4" s="22"/>
      <c r="AK4" s="21" t="s">
        <v>346</v>
      </c>
      <c r="AL4" s="20" t="s">
        <v>347</v>
      </c>
    </row>
    <row r="5" spans="1:62" ht="63" x14ac:dyDescent="0.2">
      <c r="A5" s="23" t="s">
        <v>380</v>
      </c>
      <c r="B5" s="18" t="s">
        <v>381</v>
      </c>
      <c r="C5" s="24" t="s">
        <v>382</v>
      </c>
      <c r="D5" s="25" t="s">
        <v>383</v>
      </c>
      <c r="E5" s="19" t="s">
        <v>384</v>
      </c>
      <c r="F5" s="18" t="s">
        <v>381</v>
      </c>
      <c r="H5" s="19" t="s">
        <v>385</v>
      </c>
      <c r="I5" s="18" t="s">
        <v>386</v>
      </c>
      <c r="J5" s="19" t="s">
        <v>387</v>
      </c>
      <c r="K5" s="18" t="s">
        <v>388</v>
      </c>
      <c r="L5" s="19" t="s">
        <v>389</v>
      </c>
      <c r="N5" s="18" t="s">
        <v>390</v>
      </c>
      <c r="O5" s="19" t="s">
        <v>391</v>
      </c>
      <c r="P5" s="18" t="s">
        <v>392</v>
      </c>
      <c r="Q5" s="19" t="s">
        <v>393</v>
      </c>
      <c r="R5" s="18" t="s">
        <v>394</v>
      </c>
      <c r="S5" s="19" t="s">
        <v>395</v>
      </c>
      <c r="T5" s="18" t="s">
        <v>396</v>
      </c>
      <c r="V5" s="19" t="s">
        <v>397</v>
      </c>
      <c r="W5" s="18" t="s">
        <v>398</v>
      </c>
      <c r="X5" s="19" t="s">
        <v>399</v>
      </c>
      <c r="Y5" s="18" t="s">
        <v>400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2.704871445528807</v>
      </c>
      <c r="C7" s="31">
        <f>(sheet!D18-sheet!D15)/sheet!D35</f>
        <v>2.5522521152867843</v>
      </c>
      <c r="D7" s="31">
        <f>sheet!D12/sheet!D35</f>
        <v>1.8460942479402633</v>
      </c>
      <c r="E7" s="31">
        <f>Sheet2!D20/sheet!D35</f>
        <v>0.42135869533438197</v>
      </c>
      <c r="F7" s="31">
        <f>sheet!D18/sheet!D35</f>
        <v>2.704871445528807</v>
      </c>
      <c r="G7" s="29"/>
      <c r="H7" s="32">
        <f>Sheet1!D33/sheet!D51</f>
        <v>-6.227103526617505E-2</v>
      </c>
      <c r="I7" s="32">
        <f>Sheet1!D33/Sheet1!D12</f>
        <v>-0.19612771647113683</v>
      </c>
      <c r="J7" s="32">
        <f>Sheet1!D12/sheet!D27</f>
        <v>0.13444403803759952</v>
      </c>
      <c r="K7" s="32">
        <f>Sheet1!D30/sheet!D27</f>
        <v>-2.8427783035630202E-2</v>
      </c>
      <c r="L7" s="32">
        <f>Sheet1!D38</f>
        <v>-0.59</v>
      </c>
      <c r="M7" s="29"/>
      <c r="N7" s="32">
        <f>sheet!D40/sheet!D27</f>
        <v>0.57655751087542984</v>
      </c>
      <c r="O7" s="32">
        <f>sheet!D51/sheet!D27</f>
        <v>0.42344248912457022</v>
      </c>
      <c r="P7" s="32">
        <f>sheet!D40/sheet!D51</f>
        <v>1.3615957908886549</v>
      </c>
      <c r="Q7" s="31">
        <f>Sheet1!D24/Sheet1!D26</f>
        <v>-6.1845954452879095</v>
      </c>
      <c r="R7" s="31">
        <f>ABS(Sheet2!D20/(Sheet1!D26+Sheet2!D30))</f>
        <v>1.6779387708768723</v>
      </c>
      <c r="S7" s="31">
        <f>sheet!D40/Sheet1!D43</f>
        <v>26.533683719036958</v>
      </c>
      <c r="T7" s="31">
        <f>Sheet2!D20/sheet!D40</f>
        <v>6.5027462697611629E-2</v>
      </c>
      <c r="V7" s="31">
        <f>ABS(Sheet1!D15/sheet!D15)</f>
        <v>6.8980479301162809</v>
      </c>
      <c r="W7" s="31">
        <f>Sheet1!D12/sheet!D14</f>
        <v>12.560786505930393</v>
      </c>
      <c r="X7" s="31">
        <f>Sheet1!D12/sheet!D27</f>
        <v>0.13444403803759952</v>
      </c>
      <c r="Y7" s="31">
        <f>Sheet1!D12/(sheet!D18-sheet!D35)</f>
        <v>0.8862626130977288</v>
      </c>
      <c r="AA7" s="17">
        <f>Sheet1!D43</f>
        <v>83.527000000000001</v>
      </c>
      <c r="AB7" s="17" t="str">
        <f>Sheet3!D17</f>
        <v>13.4x</v>
      </c>
      <c r="AC7" s="17" t="str">
        <f>Sheet3!D18</f>
        <v>55.6x</v>
      </c>
      <c r="AD7" s="17" t="str">
        <f>Sheet3!D20</f>
        <v>-1.6x</v>
      </c>
      <c r="AE7" s="17" t="str">
        <f>Sheet3!D21</f>
        <v>0.6x</v>
      </c>
      <c r="AF7" s="17" t="str">
        <f>Sheet3!D22</f>
        <v>2.4x</v>
      </c>
      <c r="AG7" s="17" t="str">
        <f>Sheet3!D24</f>
        <v>-38.8x</v>
      </c>
      <c r="AH7" s="17" t="str">
        <f>Sheet3!D25</f>
        <v>0.9x</v>
      </c>
      <c r="AI7" s="17">
        <f>Sheet3!D31</f>
        <v>0</v>
      </c>
      <c r="AK7" s="17">
        <f>Sheet3!D29</f>
        <v>5.5</v>
      </c>
      <c r="AL7" s="17">
        <f>Sheet3!D30</f>
        <v>2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1.2331643318281036</v>
      </c>
      <c r="C8" s="34">
        <f>(sheet!E18-sheet!E15)/sheet!E35</f>
        <v>1.0309261205492741</v>
      </c>
      <c r="D8" s="34">
        <f>sheet!E12/sheet!E35</f>
        <v>0.47792393777356879</v>
      </c>
      <c r="E8" s="34">
        <f>Sheet2!E20/sheet!E35</f>
        <v>0.70955917170013971</v>
      </c>
      <c r="F8" s="34">
        <f>sheet!E18/sheet!E35</f>
        <v>1.2331643318281036</v>
      </c>
      <c r="G8" s="29"/>
      <c r="H8" s="35">
        <f>Sheet1!E33/sheet!E51</f>
        <v>3.0985446093389515E-2</v>
      </c>
      <c r="I8" s="35">
        <f>Sheet1!E33/Sheet1!E12</f>
        <v>0.12876485781079325</v>
      </c>
      <c r="J8" s="35">
        <f>Sheet1!E12/sheet!E27</f>
        <v>0.10462327730763343</v>
      </c>
      <c r="K8" s="35">
        <f>Sheet1!E30/sheet!E27</f>
        <v>1.3455068480470516E-2</v>
      </c>
      <c r="L8" s="35">
        <f>Sheet1!E38</f>
        <v>0.36</v>
      </c>
      <c r="M8" s="29"/>
      <c r="N8" s="35">
        <f>sheet!E40/sheet!E27</f>
        <v>0.56522164032711131</v>
      </c>
      <c r="O8" s="35">
        <f>sheet!E51/sheet!E27</f>
        <v>0.43477835967288869</v>
      </c>
      <c r="P8" s="35">
        <f>sheet!E40/sheet!E51</f>
        <v>1.3000224775500864</v>
      </c>
      <c r="Q8" s="34">
        <f>Sheet1!E24/Sheet1!E26</f>
        <v>3.3044521460943748</v>
      </c>
      <c r="R8" s="34">
        <f>ABS(Sheet2!E20/(Sheet1!E26+Sheet2!E30))</f>
        <v>2.0917119472702264</v>
      </c>
      <c r="S8" s="34">
        <f>sheet!E40/Sheet1!E43</f>
        <v>37.020205199953367</v>
      </c>
      <c r="T8" s="34">
        <f>Sheet2!E20/sheet!E40</f>
        <v>9.6746905650406279E-2</v>
      </c>
      <c r="U8" s="12"/>
      <c r="V8" s="34">
        <f>ABS(Sheet1!E15/sheet!E15)</f>
        <v>4.8470693042167294</v>
      </c>
      <c r="W8" s="34">
        <f>Sheet1!E12/sheet!E14</f>
        <v>13.664512229145355</v>
      </c>
      <c r="X8" s="34">
        <f>Sheet1!E12/sheet!E27</f>
        <v>0.10462327730763343</v>
      </c>
      <c r="Y8" s="34">
        <f>Sheet1!E12/(sheet!E18-sheet!E35)</f>
        <v>5.822358710188718</v>
      </c>
      <c r="Z8" s="12"/>
      <c r="AA8" s="36">
        <f>Sheet1!E43</f>
        <v>85.77</v>
      </c>
      <c r="AB8" s="36" t="str">
        <f>Sheet3!E17</f>
        <v>30.7x</v>
      </c>
      <c r="AC8" s="36" t="str">
        <f>Sheet3!E18</f>
        <v>-280.3x</v>
      </c>
      <c r="AD8" s="36" t="str">
        <f>Sheet3!E20</f>
        <v>-3.6x</v>
      </c>
      <c r="AE8" s="36" t="str">
        <f>Sheet3!E21</f>
        <v>0.9x</v>
      </c>
      <c r="AF8" s="36" t="str">
        <f>Sheet3!E22</f>
        <v>5.1x</v>
      </c>
      <c r="AG8" s="36" t="str">
        <f>Sheet3!E24</f>
        <v>-73.2x</v>
      </c>
      <c r="AH8" s="36" t="str">
        <f>Sheet3!E25</f>
        <v>1.0x</v>
      </c>
      <c r="AI8" s="36">
        <f>Sheet3!E31</f>
        <v>0.02</v>
      </c>
      <c r="AK8" s="36">
        <f>Sheet3!E29</f>
        <v>4.5999999999999996</v>
      </c>
      <c r="AL8" s="36">
        <f>Sheet3!E30</f>
        <v>4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1.1525911305224257</v>
      </c>
      <c r="C9" s="31">
        <f>(sheet!F18-sheet!F15)/sheet!F35</f>
        <v>0.83427187208893916</v>
      </c>
      <c r="D9" s="31">
        <f>sheet!F12/sheet!F35</f>
        <v>0.14263053006123724</v>
      </c>
      <c r="E9" s="31">
        <f>Sheet2!F20/sheet!F35</f>
        <v>0.49174213154559193</v>
      </c>
      <c r="F9" s="31">
        <f>sheet!F18/sheet!F35</f>
        <v>1.1525911305224257</v>
      </c>
      <c r="G9" s="29"/>
      <c r="H9" s="32">
        <f>Sheet1!F33/sheet!F51</f>
        <v>-0.1854361732200083</v>
      </c>
      <c r="I9" s="32">
        <f>Sheet1!F33/Sheet1!F12</f>
        <v>-0.37405094283450657</v>
      </c>
      <c r="J9" s="32">
        <f>Sheet1!F12/sheet!F27</f>
        <v>0.19779754429970386</v>
      </c>
      <c r="K9" s="32">
        <f>Sheet1!F30/sheet!F27</f>
        <v>-7.3986357935654321E-2</v>
      </c>
      <c r="L9" s="32">
        <f>Sheet1!F38</f>
        <v>-1.96</v>
      </c>
      <c r="M9" s="29"/>
      <c r="N9" s="32">
        <f>sheet!F40/sheet!F27</f>
        <v>0.60101426552229287</v>
      </c>
      <c r="O9" s="32">
        <f>sheet!F51/sheet!F27</f>
        <v>0.39898557358533371</v>
      </c>
      <c r="P9" s="32">
        <f>sheet!F40/sheet!F51</f>
        <v>1.5063558817966884</v>
      </c>
      <c r="Q9" s="31">
        <f>Sheet1!F24/Sheet1!F26</f>
        <v>6.0259764980584238</v>
      </c>
      <c r="R9" s="31">
        <f>ABS(Sheet2!F20/(Sheet1!F26+Sheet2!F30))</f>
        <v>2.1189234540279993</v>
      </c>
      <c r="S9" s="31">
        <f>sheet!F40/Sheet1!F43</f>
        <v>13.304501905474233</v>
      </c>
      <c r="T9" s="31">
        <f>Sheet2!F20/sheet!F40</f>
        <v>6.8961492488967352E-2</v>
      </c>
      <c r="V9" s="31">
        <f>ABS(Sheet1!F15/sheet!F15)</f>
        <v>4.5820120415457311</v>
      </c>
      <c r="W9" s="31">
        <f>Sheet1!F12/sheet!F14</f>
        <v>10.378614302719221</v>
      </c>
      <c r="X9" s="31">
        <f>Sheet1!F12/sheet!F27</f>
        <v>0.19779754429970386</v>
      </c>
      <c r="Y9" s="31">
        <f>Sheet1!F12/(sheet!F18-sheet!F35)</f>
        <v>15.379336227278978</v>
      </c>
      <c r="AA9" s="17">
        <f>Sheet1!F43</f>
        <v>280.77</v>
      </c>
      <c r="AB9" s="17" t="str">
        <f>Sheet3!F17</f>
        <v>13.3x</v>
      </c>
      <c r="AC9" s="17" t="str">
        <f>Sheet3!F18</f>
        <v>219.8x</v>
      </c>
      <c r="AD9" s="17" t="str">
        <f>Sheet3!F20</f>
        <v>-3.5x</v>
      </c>
      <c r="AE9" s="17" t="str">
        <f>Sheet3!F21</f>
        <v>0.6x</v>
      </c>
      <c r="AF9" s="17" t="str">
        <f>Sheet3!F22</f>
        <v>3.1x</v>
      </c>
      <c r="AG9" s="17" t="str">
        <f>Sheet3!F24</f>
        <v>-27.8x</v>
      </c>
      <c r="AH9" s="17" t="str">
        <f>Sheet3!F25</f>
        <v>0.4x</v>
      </c>
      <c r="AI9" s="17">
        <f>Sheet3!F31</f>
        <v>0.02</v>
      </c>
      <c r="AK9" s="17">
        <f>Sheet3!F29</f>
        <v>4.2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1.3857599379777532</v>
      </c>
      <c r="C10" s="34">
        <f>(sheet!G18-sheet!G15)/sheet!G35</f>
        <v>1.0288034717330774</v>
      </c>
      <c r="D10" s="34">
        <f>sheet!G12/sheet!G35</f>
        <v>0.46614067515375557</v>
      </c>
      <c r="E10" s="34">
        <f>Sheet2!G20/sheet!G35</f>
        <v>1.5078662361667226</v>
      </c>
      <c r="F10" s="34">
        <f>sheet!G18/sheet!G35</f>
        <v>1.3857599379777532</v>
      </c>
      <c r="G10" s="29"/>
      <c r="H10" s="35">
        <f>Sheet1!G33/sheet!G51</f>
        <v>-1.9959656642209493E-2</v>
      </c>
      <c r="I10" s="35">
        <f>Sheet1!G33/Sheet1!G12</f>
        <v>-3.1180824103282438E-2</v>
      </c>
      <c r="J10" s="35">
        <f>Sheet1!G12/sheet!G27</f>
        <v>0.2532622991992618</v>
      </c>
      <c r="K10" s="35">
        <f>Sheet1!G30/sheet!G27</f>
        <v>-7.8969272033250718E-3</v>
      </c>
      <c r="L10" s="35">
        <f>Sheet1!G38</f>
        <v>-0.2</v>
      </c>
      <c r="M10" s="29"/>
      <c r="N10" s="35">
        <f>sheet!G40/sheet!G27</f>
        <v>0.60435539146838424</v>
      </c>
      <c r="O10" s="35">
        <f>sheet!G51/sheet!G27</f>
        <v>0.39564444142917371</v>
      </c>
      <c r="P10" s="35">
        <f>sheet!G40/sheet!G51</f>
        <v>1.5275215020974153</v>
      </c>
      <c r="Q10" s="34">
        <f>Sheet1!G24/Sheet1!G26</f>
        <v>-1.0605424448626999</v>
      </c>
      <c r="R10" s="34">
        <f>ABS(Sheet2!G20/(Sheet1!G26+Sheet2!G30))</f>
        <v>1.7467730894553819</v>
      </c>
      <c r="S10" s="34">
        <f>sheet!G40/Sheet1!G43</f>
        <v>5.8116110869184459</v>
      </c>
      <c r="T10" s="34">
        <f>Sheet2!G20/sheet!G40</f>
        <v>0.17638820839909353</v>
      </c>
      <c r="U10" s="12"/>
      <c r="V10" s="34">
        <f>ABS(Sheet1!G15/sheet!G15)</f>
        <v>5.3987908806176703</v>
      </c>
      <c r="W10" s="34">
        <f>Sheet1!G12/sheet!G14</f>
        <v>13.218536866158489</v>
      </c>
      <c r="X10" s="34">
        <f>Sheet1!G12/sheet!G27</f>
        <v>0.2532622991992618</v>
      </c>
      <c r="Y10" s="34">
        <f>Sheet1!G12/(sheet!G18-sheet!G35)</f>
        <v>9.2865475935173567</v>
      </c>
      <c r="Z10" s="12"/>
      <c r="AA10" s="36">
        <f>Sheet1!G43</f>
        <v>622.31899999999996</v>
      </c>
      <c r="AB10" s="36" t="str">
        <f>Sheet3!G17</f>
        <v>6.3x</v>
      </c>
      <c r="AC10" s="36" t="str">
        <f>Sheet3!G18</f>
        <v>32.0x</v>
      </c>
      <c r="AD10" s="36" t="str">
        <f>Sheet3!G20</f>
        <v>19.8x</v>
      </c>
      <c r="AE10" s="36" t="str">
        <f>Sheet3!G21</f>
        <v>0.8x</v>
      </c>
      <c r="AF10" s="36" t="str">
        <f>Sheet3!G22</f>
        <v>2.1x</v>
      </c>
      <c r="AG10" s="36" t="str">
        <f>Sheet3!G24</f>
        <v>-5.6x</v>
      </c>
      <c r="AH10" s="36" t="str">
        <f>Sheet3!G25</f>
        <v>0.8x</v>
      </c>
      <c r="AI10" s="36">
        <f>Sheet3!G31</f>
        <v>0.02</v>
      </c>
      <c r="AK10" s="36">
        <f>Sheet3!G29</f>
        <v>4.5</v>
      </c>
      <c r="AL10" s="36">
        <f>Sheet3!G30</f>
        <v>7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1.6069929129775098</v>
      </c>
      <c r="C11" s="31">
        <f>(sheet!H18-sheet!H15)/sheet!H35</f>
        <v>1.264893310542186</v>
      </c>
      <c r="D11" s="31">
        <f>sheet!H12/sheet!H35</f>
        <v>0.86078898342520227</v>
      </c>
      <c r="E11" s="31">
        <f>Sheet2!H20/sheet!H35</f>
        <v>1.302840570803004</v>
      </c>
      <c r="F11" s="31">
        <f>sheet!H18/sheet!H35</f>
        <v>1.6069929129775098</v>
      </c>
      <c r="G11" s="29"/>
      <c r="H11" s="32">
        <f>Sheet1!H33/sheet!H51</f>
        <v>6.6131097872096853E-2</v>
      </c>
      <c r="I11" s="32">
        <f>Sheet1!H33/Sheet1!H12</f>
        <v>9.961333108717095E-2</v>
      </c>
      <c r="J11" s="32">
        <f>Sheet1!H12/sheet!H27</f>
        <v>0.29660209414042432</v>
      </c>
      <c r="K11" s="32">
        <f>Sheet1!H30/sheet!H27</f>
        <v>2.9545522604758331E-2</v>
      </c>
      <c r="L11" s="32">
        <f>Sheet1!H38</f>
        <v>0.72</v>
      </c>
      <c r="M11" s="29"/>
      <c r="N11" s="32">
        <f>sheet!H40/sheet!H27</f>
        <v>0.55322800383713766</v>
      </c>
      <c r="O11" s="32">
        <f>sheet!H51/sheet!H27</f>
        <v>0.44677199616286234</v>
      </c>
      <c r="P11" s="32">
        <f>sheet!H40/sheet!H51</f>
        <v>1.2382781566180991</v>
      </c>
      <c r="Q11" s="31">
        <f>Sheet1!H24/Sheet1!H26</f>
        <v>-3.3646361361905792</v>
      </c>
      <c r="R11" s="31">
        <f>ABS(Sheet2!H20/(Sheet1!H26+Sheet2!H30))</f>
        <v>1.4902469941321594</v>
      </c>
      <c r="S11" s="31">
        <f>sheet!H40/Sheet1!H43</f>
        <v>4.0879385490555862</v>
      </c>
      <c r="T11" s="31">
        <f>Sheet2!H20/sheet!H40</f>
        <v>0.20628604531998135</v>
      </c>
      <c r="V11" s="31">
        <f>ABS(Sheet1!H15/sheet!H15)</f>
        <v>4.9104934286243624</v>
      </c>
      <c r="W11" s="31">
        <f>Sheet1!H12/sheet!H14</f>
        <v>10.274891598284222</v>
      </c>
      <c r="X11" s="31">
        <f>Sheet1!H12/sheet!H27</f>
        <v>0.29660209414042432</v>
      </c>
      <c r="Y11" s="31">
        <f>Sheet1!H12/(sheet!H18-sheet!H35)</f>
        <v>5.5783769930041167</v>
      </c>
      <c r="AA11" s="17">
        <f>Sheet1!H43</f>
        <v>804.41399999999999</v>
      </c>
      <c r="AB11" s="17" t="str">
        <f>Sheet3!H17</f>
        <v>5.3x</v>
      </c>
      <c r="AC11" s="17" t="str">
        <f>Sheet3!H18</f>
        <v>11.0x</v>
      </c>
      <c r="AD11" s="17" t="str">
        <f>Sheet3!H20</f>
        <v>7.7x</v>
      </c>
      <c r="AE11" s="17" t="str">
        <f>Sheet3!H21</f>
        <v>1.0x</v>
      </c>
      <c r="AF11" s="17" t="str">
        <f>Sheet3!H22</f>
        <v>2.4x</v>
      </c>
      <c r="AG11" s="17" t="str">
        <f>Sheet3!H24</f>
        <v>-1,243.6x</v>
      </c>
      <c r="AH11" s="17" t="str">
        <f>Sheet3!H25</f>
        <v>1.1x</v>
      </c>
      <c r="AI11" s="17">
        <f>Sheet3!H31</f>
        <v>0.02</v>
      </c>
      <c r="AK11" s="17">
        <f>Sheet3!H29</f>
        <v>5.2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2.3608734985623818</v>
      </c>
      <c r="C12" s="34">
        <f>(sheet!I18-sheet!I15)/sheet!I35</f>
        <v>1.9987482421647571</v>
      </c>
      <c r="D12" s="34">
        <f>sheet!I12/sheet!I35</f>
        <v>1.575654093852727</v>
      </c>
      <c r="E12" s="34">
        <f>Sheet2!I20/sheet!I35</f>
        <v>1.4657860322635543</v>
      </c>
      <c r="F12" s="34">
        <f>sheet!I18/sheet!I35</f>
        <v>2.3608734985623818</v>
      </c>
      <c r="G12" s="29"/>
      <c r="H12" s="35">
        <f>Sheet1!I33/sheet!I51</f>
        <v>3.9202177469112455E-2</v>
      </c>
      <c r="I12" s="35">
        <f>Sheet1!I33/Sheet1!I12</f>
        <v>5.8012688145291702E-2</v>
      </c>
      <c r="J12" s="35">
        <f>Sheet1!I12/sheet!I27</f>
        <v>0.31422974896955785</v>
      </c>
      <c r="K12" s="35">
        <f>Sheet1!I30/sheet!I27</f>
        <v>1.8229312432944254E-2</v>
      </c>
      <c r="L12" s="35">
        <f>Sheet1!I38</f>
        <v>0.45</v>
      </c>
      <c r="M12" s="29"/>
      <c r="N12" s="35">
        <f>sheet!I40/sheet!I27</f>
        <v>0.53499234966457665</v>
      </c>
      <c r="O12" s="35">
        <f>sheet!I51/sheet!I27</f>
        <v>0.46500765033542335</v>
      </c>
      <c r="P12" s="35">
        <f>sheet!I40/sheet!I51</f>
        <v>1.1505022536267335</v>
      </c>
      <c r="Q12" s="34">
        <f>Sheet1!I24/Sheet1!I26</f>
        <v>-3.9759817246704188</v>
      </c>
      <c r="R12" s="34">
        <f>ABS(Sheet2!I20/(Sheet1!I26+Sheet2!I30))</f>
        <v>6.1220807886196349</v>
      </c>
      <c r="S12" s="34">
        <f>sheet!I40/Sheet1!I43</f>
        <v>3.9328427772279899</v>
      </c>
      <c r="T12" s="34">
        <f>Sheet2!I20/sheet!I40</f>
        <v>0.19130210892061641</v>
      </c>
      <c r="U12" s="12"/>
      <c r="V12" s="34">
        <f>ABS(Sheet1!I15/sheet!I15)</f>
        <v>6.4651949417184555</v>
      </c>
      <c r="W12" s="34">
        <f>Sheet1!I12/sheet!I14</f>
        <v>14.419110208708505</v>
      </c>
      <c r="X12" s="34">
        <f>Sheet1!I12/sheet!I27</f>
        <v>0.31422974896955785</v>
      </c>
      <c r="Y12" s="34">
        <f>Sheet1!I12/(sheet!I18-sheet!I35)</f>
        <v>3.3069893110075563</v>
      </c>
      <c r="Z12" s="12"/>
      <c r="AA12" s="36">
        <f>Sheet1!I43</f>
        <v>870.03300000000002</v>
      </c>
      <c r="AB12" s="36" t="str">
        <f>Sheet3!I17</f>
        <v>2.6x</v>
      </c>
      <c r="AC12" s="36" t="str">
        <f>Sheet3!I18</f>
        <v>5.0x</v>
      </c>
      <c r="AD12" s="36" t="str">
        <f>Sheet3!I20</f>
        <v>5.6x</v>
      </c>
      <c r="AE12" s="36" t="str">
        <f>Sheet3!I21</f>
        <v>0.6x</v>
      </c>
      <c r="AF12" s="36" t="str">
        <f>Sheet3!I22</f>
        <v>1.2x</v>
      </c>
      <c r="AG12" s="36" t="str">
        <f>Sheet3!I24</f>
        <v>6.7x</v>
      </c>
      <c r="AH12" s="36" t="str">
        <f>Sheet3!I25</f>
        <v>0.6x</v>
      </c>
      <c r="AI12" s="36">
        <f>Sheet3!I31</f>
        <v>0.02</v>
      </c>
      <c r="AK12" s="36">
        <f>Sheet3!I29</f>
        <v>5.5</v>
      </c>
      <c r="AL12" s="36">
        <f>Sheet3!I30</f>
        <v>6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1.6924894581125842</v>
      </c>
      <c r="C13" s="31">
        <f>(sheet!J18-sheet!J15)/sheet!J35</f>
        <v>1.3381326361107562</v>
      </c>
      <c r="D13" s="31">
        <f>sheet!J12/sheet!J35</f>
        <v>1.0112191238192596</v>
      </c>
      <c r="E13" s="31">
        <f>Sheet2!J20/sheet!J35</f>
        <v>0.79350285540167287</v>
      </c>
      <c r="F13" s="31">
        <f>sheet!J18/sheet!J35</f>
        <v>1.6924894581125842</v>
      </c>
      <c r="G13" s="29"/>
      <c r="H13" s="32">
        <f>Sheet1!J33/sheet!J51</f>
        <v>-0.18603207225362112</v>
      </c>
      <c r="I13" s="32">
        <f>Sheet1!J33/Sheet1!J12</f>
        <v>-0.27784008234990998</v>
      </c>
      <c r="J13" s="32">
        <f>Sheet1!J12/sheet!J27</f>
        <v>0.27738691767032569</v>
      </c>
      <c r="K13" s="32">
        <f>Sheet1!J30/sheet!J27</f>
        <v>-7.7069204048310982E-2</v>
      </c>
      <c r="L13" s="32">
        <f>Sheet1!J38</f>
        <v>-1.71</v>
      </c>
      <c r="M13" s="29"/>
      <c r="N13" s="32">
        <f>sheet!J40/sheet!J27</f>
        <v>0.58572087535937856</v>
      </c>
      <c r="O13" s="32">
        <f>sheet!J51/sheet!J27</f>
        <v>0.41427912464062139</v>
      </c>
      <c r="P13" s="32">
        <f>sheet!J40/sheet!J51</f>
        <v>1.4138314979483444</v>
      </c>
      <c r="Q13" s="31">
        <f>Sheet1!J24/Sheet1!J26</f>
        <v>6.4138135411543642</v>
      </c>
      <c r="R13" s="31">
        <f>ABS(Sheet2!J20/(Sheet1!J26+Sheet2!J30))</f>
        <v>3.3061914863990429</v>
      </c>
      <c r="S13" s="31">
        <f>sheet!J40/Sheet1!J43</f>
        <v>5.68997415682664</v>
      </c>
      <c r="T13" s="31">
        <f>Sheet2!J20/sheet!J40</f>
        <v>0.11896804739587645</v>
      </c>
      <c r="V13" s="31">
        <f>ABS(Sheet1!J15/sheet!J15)</f>
        <v>5.3403215426948343</v>
      </c>
      <c r="W13" s="31">
        <f>Sheet1!J12/sheet!J14</f>
        <v>14.169329805996471</v>
      </c>
      <c r="X13" s="31">
        <f>Sheet1!J12/sheet!J27</f>
        <v>0.27738691767032569</v>
      </c>
      <c r="Y13" s="31">
        <f>Sheet1!J12/(sheet!J18-sheet!J35)</f>
        <v>4.5614221354174065</v>
      </c>
      <c r="AA13" s="17">
        <f>Sheet1!J43</f>
        <v>596.28899999999999</v>
      </c>
      <c r="AB13" s="17" t="str">
        <f>Sheet3!J17</f>
        <v>3.5x</v>
      </c>
      <c r="AC13" s="17" t="str">
        <f>Sheet3!J18</f>
        <v>15.9x</v>
      </c>
      <c r="AD13" s="17" t="str">
        <f>Sheet3!J20</f>
        <v>6.7x</v>
      </c>
      <c r="AE13" s="17" t="str">
        <f>Sheet3!J21</f>
        <v>0.6x</v>
      </c>
      <c r="AF13" s="17" t="str">
        <f>Sheet3!J22</f>
        <v>1.4x</v>
      </c>
      <c r="AG13" s="17" t="str">
        <f>Sheet3!J24</f>
        <v>-3.1x</v>
      </c>
      <c r="AH13" s="17" t="str">
        <f>Sheet3!J25</f>
        <v>0.6x</v>
      </c>
      <c r="AI13" s="17">
        <f>Sheet3!J31</f>
        <v>0.02</v>
      </c>
      <c r="AK13" s="17">
        <f>Sheet3!J29</f>
        <v>4.5999999999999996</v>
      </c>
      <c r="AL13" s="17">
        <f>Sheet3!J30</f>
        <v>3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1.6838153143529591</v>
      </c>
      <c r="C14" s="34">
        <f>(sheet!K18-sheet!K15)/sheet!K35</f>
        <v>1.364944330229088</v>
      </c>
      <c r="D14" s="34">
        <f>sheet!K12/sheet!K35</f>
        <v>0.97849210046125878</v>
      </c>
      <c r="E14" s="34">
        <f>Sheet2!K20/sheet!K35</f>
        <v>0.53361550558098636</v>
      </c>
      <c r="F14" s="34">
        <f>sheet!K18/sheet!K35</f>
        <v>1.6838153143529591</v>
      </c>
      <c r="G14" s="29"/>
      <c r="H14" s="35">
        <f>Sheet1!K33/sheet!K51</f>
        <v>-8.5059321724359371E-2</v>
      </c>
      <c r="I14" s="35">
        <f>Sheet1!K33/Sheet1!K12</f>
        <v>-0.13235252856983556</v>
      </c>
      <c r="J14" s="35">
        <f>Sheet1!K12/sheet!K27</f>
        <v>0.23409075752298952</v>
      </c>
      <c r="K14" s="35">
        <f>Sheet1!K30/sheet!K27</f>
        <v>-3.0982503672995921E-2</v>
      </c>
      <c r="L14" s="35">
        <f>Sheet1!K38</f>
        <v>-0.7</v>
      </c>
      <c r="M14" s="29"/>
      <c r="N14" s="35">
        <f>sheet!K40/sheet!K27</f>
        <v>0.63575416491802195</v>
      </c>
      <c r="O14" s="35">
        <f>sheet!K51/sheet!K27</f>
        <v>0.36424583508197805</v>
      </c>
      <c r="P14" s="35">
        <f>sheet!K40/sheet!K51</f>
        <v>1.7453985843789745</v>
      </c>
      <c r="Q14" s="34">
        <f>Sheet1!K24/Sheet1!K26</f>
        <v>1.1183672331089876</v>
      </c>
      <c r="R14" s="34">
        <f>ABS(Sheet2!K20/(Sheet1!K26+Sheet2!K30))</f>
        <v>0.46007682064011157</v>
      </c>
      <c r="S14" s="34">
        <f>sheet!K40/Sheet1!K43</f>
        <v>8.1577167430201403</v>
      </c>
      <c r="T14" s="34">
        <f>Sheet2!K20/sheet!K40</f>
        <v>8.0718875039237734E-2</v>
      </c>
      <c r="U14" s="12"/>
      <c r="V14" s="34">
        <f>ABS(Sheet1!K15/sheet!K15)</f>
        <v>4.8327420506343017</v>
      </c>
      <c r="W14" s="34">
        <f>Sheet1!K12/sheet!K14</f>
        <v>10.134998177178272</v>
      </c>
      <c r="X14" s="34">
        <f>Sheet1!K12/sheet!K27</f>
        <v>0.23409075752298952</v>
      </c>
      <c r="Y14" s="34">
        <f>Sheet1!K12/(sheet!K18-sheet!K35)</f>
        <v>3.5596686214755833</v>
      </c>
      <c r="Z14" s="12"/>
      <c r="AA14" s="36">
        <f>Sheet1!K43</f>
        <v>462.76</v>
      </c>
      <c r="AB14" s="36" t="str">
        <f>Sheet3!K17</f>
        <v>6.7x</v>
      </c>
      <c r="AC14" s="36" t="str">
        <f>Sheet3!K18</f>
        <v>-1,098.3x</v>
      </c>
      <c r="AD14" s="36" t="str">
        <f>Sheet3!K20</f>
        <v>33.9x</v>
      </c>
      <c r="AE14" s="36" t="str">
        <f>Sheet3!K21</f>
        <v>0.9x</v>
      </c>
      <c r="AF14" s="36" t="str">
        <f>Sheet3!K22</f>
        <v>2.4x</v>
      </c>
      <c r="AG14" s="36" t="str">
        <f>Sheet3!K24</f>
        <v>-11.9x</v>
      </c>
      <c r="AH14" s="36" t="str">
        <f>Sheet3!K25</f>
        <v>1.1x</v>
      </c>
      <c r="AI14" s="36">
        <f>Sheet3!K31</f>
        <v>0.02</v>
      </c>
      <c r="AK14" s="36">
        <f>Sheet3!K29</f>
        <v>4.2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1.2896839509317166</v>
      </c>
      <c r="C15" s="31">
        <f>(sheet!L18-sheet!L15)/sheet!L35</f>
        <v>0.9785128253708929</v>
      </c>
      <c r="D15" s="31">
        <f>sheet!L12/sheet!L35</f>
        <v>0.53216941882441737</v>
      </c>
      <c r="E15" s="31">
        <f>Sheet2!L20/sheet!L35</f>
        <v>0.75620380824296229</v>
      </c>
      <c r="F15" s="31">
        <f>sheet!L18/sheet!L35</f>
        <v>1.2896839509317166</v>
      </c>
      <c r="G15" s="29"/>
      <c r="H15" s="32">
        <f>Sheet1!L33/sheet!L51</f>
        <v>-0.1654613966424506</v>
      </c>
      <c r="I15" s="32">
        <f>Sheet1!L33/Sheet1!L12</f>
        <v>-0.16268858045134002</v>
      </c>
      <c r="J15" s="32">
        <f>Sheet1!L12/sheet!L27</f>
        <v>0.32537328927462622</v>
      </c>
      <c r="K15" s="32">
        <f>Sheet1!L30/sheet!L27</f>
        <v>-5.2934518548872149E-2</v>
      </c>
      <c r="L15" s="32">
        <f>Sheet1!L38</f>
        <v>-1.18</v>
      </c>
      <c r="M15" s="29"/>
      <c r="N15" s="32">
        <f>sheet!L40/sheet!L27</f>
        <v>0.68007917273604535</v>
      </c>
      <c r="O15" s="32">
        <f>sheet!L51/sheet!L27</f>
        <v>0.31992065595372426</v>
      </c>
      <c r="P15" s="32">
        <f>sheet!L40/sheet!L51</f>
        <v>2.1257745008950502</v>
      </c>
      <c r="Q15" s="31">
        <f>Sheet1!L24/Sheet1!L26</f>
        <v>1.6481950111036512</v>
      </c>
      <c r="R15" s="31">
        <f>ABS(Sheet2!L20/(Sheet1!L26+Sheet2!L30))</f>
        <v>0.53910299702179953</v>
      </c>
      <c r="S15" s="31">
        <f>sheet!L40/Sheet1!L43</f>
        <v>7.6381531606066098</v>
      </c>
      <c r="T15" s="31">
        <f>Sheet2!L20/sheet!L40</f>
        <v>0.1226574478905979</v>
      </c>
      <c r="V15" s="31">
        <f>ABS(Sheet1!L15/sheet!L15)</f>
        <v>5.1723869460844742</v>
      </c>
      <c r="W15" s="31">
        <f>Sheet1!L12/sheet!L14</f>
        <v>9.0196936958328386</v>
      </c>
      <c r="X15" s="31">
        <f>Sheet1!L12/sheet!L27</f>
        <v>0.32537328927462622</v>
      </c>
      <c r="Y15" s="31">
        <f>Sheet1!L12/(sheet!L18-sheet!L35)</f>
        <v>10.182230490047337</v>
      </c>
      <c r="AA15" s="17">
        <f>Sheet1!L43</f>
        <v>519.74199999999996</v>
      </c>
      <c r="AB15" s="17" t="str">
        <f>Sheet3!L17</f>
        <v>7.6x</v>
      </c>
      <c r="AC15" s="17" t="str">
        <f>Sheet3!L18</f>
        <v>-127.2x</v>
      </c>
      <c r="AD15" s="17" t="str">
        <f>Sheet3!L20</f>
        <v>26.9x</v>
      </c>
      <c r="AE15" s="17" t="str">
        <f>Sheet3!L21</f>
        <v>1.0x</v>
      </c>
      <c r="AF15" s="17" t="str">
        <f>Sheet3!L22</f>
        <v>2.0x</v>
      </c>
      <c r="AG15" s="17" t="str">
        <f>Sheet3!L24</f>
        <v>-8.4x</v>
      </c>
      <c r="AH15" s="17" t="str">
        <f>Sheet3!L25</f>
        <v>1.3x</v>
      </c>
      <c r="AI15" s="17">
        <f>Sheet3!L31</f>
        <v>0.02</v>
      </c>
      <c r="AK15" s="17">
        <f>Sheet3!L29</f>
        <v>3.8</v>
      </c>
      <c r="AL15" s="17">
        <f>Sheet3!L30</f>
        <v>4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1.1709690938009412</v>
      </c>
      <c r="C16" s="34">
        <f>(sheet!M18-sheet!M15)/sheet!M35</f>
        <v>0.82468833114444684</v>
      </c>
      <c r="D16" s="34">
        <f>sheet!M12/sheet!M35</f>
        <v>0.50411323693432675</v>
      </c>
      <c r="E16" s="34">
        <f>Sheet2!M20/sheet!M35</f>
        <v>1.0897042033222679</v>
      </c>
      <c r="F16" s="34">
        <f>sheet!M18/sheet!M35</f>
        <v>1.1709690938009412</v>
      </c>
      <c r="G16" s="29"/>
      <c r="H16" s="35">
        <f>Sheet1!M33/sheet!M51</f>
        <v>4.4777837662835017E-2</v>
      </c>
      <c r="I16" s="35">
        <f>Sheet1!M33/Sheet1!M12</f>
        <v>4.8159489204368279E-2</v>
      </c>
      <c r="J16" s="35">
        <f>Sheet1!M12/sheet!M27</f>
        <v>0.33783156918146168</v>
      </c>
      <c r="K16" s="35">
        <f>Sheet1!M30/sheet!M27</f>
        <v>1.62697958088894E-2</v>
      </c>
      <c r="L16" s="35">
        <f>Sheet1!M38</f>
        <v>0.36</v>
      </c>
      <c r="M16" s="29"/>
      <c r="N16" s="35">
        <f>sheet!M40/sheet!M27</f>
        <v>0.63665517010007155</v>
      </c>
      <c r="O16" s="35">
        <f>sheet!M51/sheet!M27</f>
        <v>0.36334482989992845</v>
      </c>
      <c r="P16" s="35">
        <f>sheet!M40/sheet!M51</f>
        <v>1.7522064928663428</v>
      </c>
      <c r="Q16" s="34">
        <f>Sheet1!M24/Sheet1!M26</f>
        <v>-2.4058192457737317</v>
      </c>
      <c r="R16" s="34">
        <f>ABS(Sheet2!M20/(Sheet1!M26+Sheet2!M30))</f>
        <v>4.6937410721265573</v>
      </c>
      <c r="S16" s="34">
        <f>sheet!M40/Sheet1!M43</f>
        <v>4.1757156406807985</v>
      </c>
      <c r="T16" s="34">
        <f>Sheet2!M20/sheet!M40</f>
        <v>0.17711667596327127</v>
      </c>
      <c r="U16" s="12"/>
      <c r="V16" s="34">
        <f>ABS(Sheet1!M15/sheet!M15)</f>
        <v>5.4636979578612346</v>
      </c>
      <c r="W16" s="34">
        <f>Sheet1!M12/sheet!M14</f>
        <v>17.378203439251024</v>
      </c>
      <c r="X16" s="34">
        <f>Sheet1!M12/sheet!M27</f>
        <v>0.33783156918146168</v>
      </c>
      <c r="Y16" s="34">
        <f>Sheet1!M12/(sheet!M18-sheet!M35)</f>
        <v>19.095345627901136</v>
      </c>
      <c r="Z16" s="12"/>
      <c r="AA16" s="36">
        <f>Sheet1!M43</f>
        <v>893.01099999999997</v>
      </c>
      <c r="AB16" s="36" t="str">
        <f>Sheet3!M17</f>
        <v>3.6x</v>
      </c>
      <c r="AC16" s="36" t="str">
        <f>Sheet3!M18</f>
        <v>7.6x</v>
      </c>
      <c r="AD16" s="36" t="str">
        <f>Sheet3!M20</f>
        <v>7.3x</v>
      </c>
      <c r="AE16" s="36" t="str">
        <f>Sheet3!M21</f>
        <v>0.8x</v>
      </c>
      <c r="AF16" s="36" t="str">
        <f>Sheet3!M22</f>
        <v>1.6x</v>
      </c>
      <c r="AG16" s="36" t="str">
        <f>Sheet3!M24</f>
        <v>19.0x</v>
      </c>
      <c r="AH16" s="36" t="str">
        <f>Sheet3!M25</f>
        <v>0.8x</v>
      </c>
      <c r="AI16" s="36">
        <f>Sheet3!M31</f>
        <v>0.02</v>
      </c>
      <c r="AK16" s="36">
        <f>Sheet3!M29</f>
        <v>4.3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2023-04-24T09:14:00Z</dcterms:created>
  <dcterms:modified xsi:type="dcterms:W3CDTF">2023-05-07T03:17:38Z</dcterms:modified>
  <cp:category/>
  <dc:identifier/>
  <cp:version/>
</cp:coreProperties>
</file>