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20" documentId="8_{8DF7B7F7-B372-47A6-83ED-1321CF1F6511}" xr6:coauthVersionLast="47" xr6:coauthVersionMax="47" xr10:uidLastSave="{059F0AB9-A329-4969-A9A6-FFFDA2229F58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  <c r="F30" i="3"/>
  <c r="E30" i="3"/>
  <c r="D30" i="3" s="1"/>
</calcChain>
</file>

<file path=xl/sharedStrings.xml><?xml version="1.0" encoding="utf-8"?>
<sst xmlns="http://schemas.openxmlformats.org/spreadsheetml/2006/main" count="713" uniqueCount="316">
  <si>
    <t>Torex Gold Resources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</si>
  <si>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</si>
  <si>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</si>
  <si>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</si>
  <si>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</si>
  <si>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</si>
  <si>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</si>
  <si>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</si>
  <si>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</si>
  <si>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</si>
  <si>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</si>
  <si>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</si>
  <si>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</si>
  <si>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</si>
  <si>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</si>
  <si>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</si>
  <si>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</si>
  <si>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</si>
  <si>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</si>
  <si>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</si>
  <si>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</si>
  <si>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</si>
  <si>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</si>
  <si>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</si>
  <si>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</si>
  <si>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</si>
  <si>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</si>
  <si>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</si>
  <si>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</si>
  <si>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</si>
  <si>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</si>
  <si>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</si>
  <si>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</si>
  <si>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</si>
  <si>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1,291.491</t>
  </si>
  <si>
    <t>1,263.459</t>
  </si>
  <si>
    <t>1,224.377</t>
  </si>
  <si>
    <t>1,343.413</t>
  </si>
  <si>
    <t>1,135.4</t>
  </si>
  <si>
    <t>1,052.673</t>
  </si>
  <si>
    <t>1,057.274</t>
  </si>
  <si>
    <t>1,261.746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</si>
  <si>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</si>
  <si>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</si>
  <si>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</si>
  <si>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</si>
  <si>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</si>
  <si>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</si>
  <si>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</si>
  <si>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1,555.454</t>
  </si>
  <si>
    <t>1,619.844</t>
  </si>
  <si>
    <t>1,468.524</t>
  </si>
  <si>
    <t>1,735.436</t>
  </si>
  <si>
    <t>1,596.623</t>
  </si>
  <si>
    <t>1,593.579</t>
  </si>
  <si>
    <t>1,718.37</t>
  </si>
  <si>
    <t>2,157.249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</si>
  <si>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</si>
  <si>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</si>
  <si>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</si>
  <si>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</si>
  <si>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</si>
  <si>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</si>
  <si>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</si>
  <si>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</si>
  <si>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</si>
  <si>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</si>
  <si>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</si>
  <si>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</si>
  <si>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1,090.426</t>
  </si>
  <si>
    <t>1,307.202</t>
  </si>
  <si>
    <t>1,293.001</t>
  </si>
  <si>
    <t>1,214.948</t>
  </si>
  <si>
    <t>1,385.318</t>
  </si>
  <si>
    <t>1,327.706</t>
  </si>
  <si>
    <t>1,307.793</t>
  </si>
  <si>
    <t>1,303.098</t>
  </si>
  <si>
    <t>1,396.599</t>
  </si>
  <si>
    <t>Additional Paid In Capital</t>
  </si>
  <si>
    <t>Retained Earnings</t>
  </si>
  <si>
    <t>Treasury Stock</t>
  </si>
  <si>
    <t>Other Common Equity Adj</t>
  </si>
  <si>
    <t>Common Equity</t>
  </si>
  <si>
    <t>1,036.839</t>
  </si>
  <si>
    <t>1,083.979</t>
  </si>
  <si>
    <t>1,203.837</t>
  </si>
  <si>
    <t>1,391.489</t>
  </si>
  <si>
    <t>1,746.731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</si>
  <si>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</si>
  <si>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</si>
  <si>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</si>
  <si>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</si>
  <si>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</si>
  <si>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</si>
  <si>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</si>
  <si>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</si>
  <si>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</si>
  <si>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1,004.194</t>
  </si>
  <si>
    <t>1,082.185</t>
  </si>
  <si>
    <t>1,175.906</t>
  </si>
  <si>
    <t>Revenue Growth (YoY)</t>
  </si>
  <si>
    <t>NM</t>
  </si>
  <si>
    <t>0.8%</t>
  </si>
  <si>
    <t>40.6%</t>
  </si>
  <si>
    <t>44.7%</t>
  </si>
  <si>
    <t>23.2%</t>
  </si>
  <si>
    <t>8.4%</t>
  </si>
  <si>
    <t>1.5%</t>
  </si>
  <si>
    <t>Cost of Revenues</t>
  </si>
  <si>
    <t>Gross Profit</t>
  </si>
  <si>
    <t>Gross Profit Margin</t>
  </si>
  <si>
    <t>57.0%</t>
  </si>
  <si>
    <t>43.2%</t>
  </si>
  <si>
    <t>48.2%</t>
  </si>
  <si>
    <t>55.3%</t>
  </si>
  <si>
    <t>61.9%</t>
  </si>
  <si>
    <t>61.3%</t>
  </si>
  <si>
    <t>58.2%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</si>
  <si>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</si>
  <si>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</si>
  <si>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</si>
  <si>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</si>
  <si>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</si>
  <si>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</si>
  <si>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</si>
  <si>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</si>
  <si>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</si>
  <si>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</si>
  <si>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</si>
  <si>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</si>
  <si>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</si>
  <si>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</si>
  <si>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</si>
  <si>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</si>
  <si>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</si>
  <si>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</si>
  <si>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</si>
  <si>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</si>
  <si>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</si>
  <si>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</si>
  <si>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</si>
  <si>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</si>
  <si>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</si>
  <si>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</si>
  <si>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</si>
  <si>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</si>
  <si>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</si>
  <si>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</si>
  <si>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</si>
  <si>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</si>
  <si>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</si>
  <si>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</si>
  <si>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</si>
  <si>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</si>
  <si>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</si>
  <si>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</si>
  <si>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</si>
  <si>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</si>
  <si>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</si>
  <si>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</si>
  <si>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</si>
  <si>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</si>
  <si>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</si>
  <si>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</si>
  <si>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</si>
  <si>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</si>
  <si>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</si>
  <si>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</si>
  <si>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</si>
  <si>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</si>
  <si>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</si>
  <si>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1,656.025</t>
  </si>
  <si>
    <t>1,103.08</t>
  </si>
  <si>
    <t>1,749.779</t>
  </si>
  <si>
    <t>1,632.788</t>
  </si>
  <si>
    <t>1,127.602</t>
  </si>
  <si>
    <t>1,334.871</t>
  </si>
  <si>
    <t>Total Enterprise Value (TEV)</t>
  </si>
  <si>
    <t>1,298.751</t>
  </si>
  <si>
    <t>2,065.852</t>
  </si>
  <si>
    <t>1,351.993</t>
  </si>
  <si>
    <t>1,393.67</t>
  </si>
  <si>
    <t>1,865.879</t>
  </si>
  <si>
    <t>1,526.6</t>
  </si>
  <si>
    <t>Enterprise Value (EV)</t>
  </si>
  <si>
    <t>1,405.493</t>
  </si>
  <si>
    <t>EV/EBITDA</t>
  </si>
  <si>
    <t>NA</t>
  </si>
  <si>
    <t>-20.5x</t>
  </si>
  <si>
    <t>-54.8x</t>
  </si>
  <si>
    <t>26.8x</t>
  </si>
  <si>
    <t>6.4x</t>
  </si>
  <si>
    <t>7.1x</t>
  </si>
  <si>
    <t>5.0x</t>
  </si>
  <si>
    <t>3.4x</t>
  </si>
  <si>
    <t>1.2x</t>
  </si>
  <si>
    <t>2.2x</t>
  </si>
  <si>
    <t>EV / EBIT</t>
  </si>
  <si>
    <t>-19.9x</t>
  </si>
  <si>
    <t>-51.3x</t>
  </si>
  <si>
    <t>71.4x</t>
  </si>
  <si>
    <t>15.2x</t>
  </si>
  <si>
    <t>18.5x</t>
  </si>
  <si>
    <t>11.1x</t>
  </si>
  <si>
    <t>9.8x</t>
  </si>
  <si>
    <t>1.9x</t>
  </si>
  <si>
    <t>3.7x</t>
  </si>
  <si>
    <t>EV / LTM EBITDA - CAPEX</t>
  </si>
  <si>
    <t>-2.3x</t>
  </si>
  <si>
    <t>-2.7x</t>
  </si>
  <si>
    <t>-10.4x</t>
  </si>
  <si>
    <t>20.7x</t>
  </si>
  <si>
    <t>20.5x</t>
  </si>
  <si>
    <t>8.9x</t>
  </si>
  <si>
    <t>5.1x</t>
  </si>
  <si>
    <t>EV / Free Cash Flow</t>
  </si>
  <si>
    <t>-119.6x</t>
  </si>
  <si>
    <t>-2.6x</t>
  </si>
  <si>
    <t>-8.3x</t>
  </si>
  <si>
    <t>39.9x</t>
  </si>
  <si>
    <t>22.5x</t>
  </si>
  <si>
    <t>16.3x</t>
  </si>
  <si>
    <t>5.3x</t>
  </si>
  <si>
    <t>3.6x</t>
  </si>
  <si>
    <t>6.5x</t>
  </si>
  <si>
    <t>EV / Invested Capital</t>
  </si>
  <si>
    <t>0.5x</t>
  </si>
  <si>
    <t>0.9x</t>
  </si>
  <si>
    <t>1.0x</t>
  </si>
  <si>
    <t>1.4x</t>
  </si>
  <si>
    <t>0.6x</t>
  </si>
  <si>
    <t>0.8x</t>
  </si>
  <si>
    <t>EV / Revenue</t>
  </si>
  <si>
    <t>7.3x</t>
  </si>
  <si>
    <t>2.9x</t>
  </si>
  <si>
    <t>2.5x</t>
  </si>
  <si>
    <t>1.6x</t>
  </si>
  <si>
    <t>0.7x</t>
  </si>
  <si>
    <t>P/E Ratio</t>
  </si>
  <si>
    <t>-20.4x</t>
  </si>
  <si>
    <t>-17.6x</t>
  </si>
  <si>
    <t>-166.6x</t>
  </si>
  <si>
    <t>32.7x</t>
  </si>
  <si>
    <t>-252.5x</t>
  </si>
  <si>
    <t>35.9x</t>
  </si>
  <si>
    <t>24.6x</t>
  </si>
  <si>
    <t>7.5x</t>
  </si>
  <si>
    <t>Price/Book</t>
  </si>
  <si>
    <t>1.1x</t>
  </si>
  <si>
    <t>1.8x</t>
  </si>
  <si>
    <t>1.7x</t>
  </si>
  <si>
    <t>1.5x</t>
  </si>
  <si>
    <t>Price / Operating Cash Flow</t>
  </si>
  <si>
    <t>-76.2x</t>
  </si>
  <si>
    <t>-19.2x</t>
  </si>
  <si>
    <t>12.2x</t>
  </si>
  <si>
    <t>5.7x</t>
  </si>
  <si>
    <t>4.2x</t>
  </si>
  <si>
    <t>2.4x</t>
  </si>
  <si>
    <t>3.5x</t>
  </si>
  <si>
    <t>Price / LTM Sales</t>
  </si>
  <si>
    <t>5.9x</t>
  </si>
  <si>
    <t>2.0x</t>
  </si>
  <si>
    <t>2.3x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</si>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</sst>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D5D5046-AD76-79A0-C812-BCEC84F5E04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5" sqref="D15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215.1</v>
      </c>
      <c r="E12" s="3">
        <v>115.074</v>
      </c>
      <c r="F12" s="3">
        <v>63.9</v>
      </c>
      <c r="G12" s="3">
        <v>139.65299999999999</v>
      </c>
      <c r="H12" s="3">
        <v>56.448</v>
      </c>
      <c r="I12" s="3">
        <v>166.80099999999999</v>
      </c>
      <c r="J12" s="3">
        <v>210.096</v>
      </c>
      <c r="K12" s="3">
        <v>221.52799999999999</v>
      </c>
      <c r="L12" s="3">
        <v>323.33999999999997</v>
      </c>
      <c r="M12" s="3">
        <v>509.08499999999998</v>
      </c>
    </row>
    <row r="13" spans="3:13" ht="12.75" x14ac:dyDescent="0.2">
      <c r="C13" s="3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>
        <v>40.844999999999999</v>
      </c>
      <c r="L13" s="3" t="s">
        <v>27</v>
      </c>
      <c r="M13" s="3" t="s">
        <v>27</v>
      </c>
    </row>
    <row r="14" spans="3:13" ht="12.75" x14ac:dyDescent="0.2">
      <c r="C14" s="3" t="s">
        <v>28</v>
      </c>
      <c r="D14" s="3" t="s">
        <v>27</v>
      </c>
      <c r="E14" s="3" t="s">
        <v>27</v>
      </c>
      <c r="F14" s="3" t="s">
        <v>27</v>
      </c>
      <c r="G14" s="3" t="s">
        <v>27</v>
      </c>
      <c r="H14" s="3">
        <v>2.137</v>
      </c>
      <c r="I14" s="3">
        <v>17.472000000000001</v>
      </c>
      <c r="J14" s="3">
        <v>7.7910000000000004</v>
      </c>
      <c r="K14" s="3">
        <v>2.6720000000000002</v>
      </c>
      <c r="L14" s="3">
        <v>4.2990000000000004</v>
      </c>
      <c r="M14" s="3">
        <v>3.52</v>
      </c>
    </row>
    <row r="15" spans="3:13" ht="12.75" x14ac:dyDescent="0.2">
      <c r="C15" s="3" t="s">
        <v>29</v>
      </c>
      <c r="D15" s="39">
        <v>0.193</v>
      </c>
      <c r="E15" s="3">
        <v>0.193</v>
      </c>
      <c r="F15" s="3">
        <v>14.702999999999999</v>
      </c>
      <c r="G15" s="3">
        <v>71.706999999999994</v>
      </c>
      <c r="H15" s="3">
        <v>79.328999999999994</v>
      </c>
      <c r="I15" s="3">
        <v>79.578000000000003</v>
      </c>
      <c r="J15" s="3">
        <v>167.76499999999999</v>
      </c>
      <c r="K15" s="3">
        <v>142.76599999999999</v>
      </c>
      <c r="L15" s="3">
        <v>155.917</v>
      </c>
      <c r="M15" s="3">
        <v>162.745</v>
      </c>
    </row>
    <row r="16" spans="3:13" ht="12.75" x14ac:dyDescent="0.2">
      <c r="C16" s="3" t="s">
        <v>30</v>
      </c>
      <c r="D16" s="3">
        <v>3.621</v>
      </c>
      <c r="E16" s="3" t="s">
        <v>27</v>
      </c>
      <c r="F16" s="3">
        <v>4.5270000000000001</v>
      </c>
      <c r="G16" s="3">
        <v>12.085000000000001</v>
      </c>
      <c r="H16" s="3">
        <v>13.2</v>
      </c>
      <c r="I16" s="3">
        <v>12.285</v>
      </c>
      <c r="J16" s="3">
        <v>12.984999999999999</v>
      </c>
      <c r="K16" s="3">
        <v>11.196999999999999</v>
      </c>
      <c r="L16" s="3">
        <v>14.289</v>
      </c>
      <c r="M16" s="3">
        <v>15.029</v>
      </c>
    </row>
    <row r="17" spans="3:13" ht="12.75" x14ac:dyDescent="0.2">
      <c r="C17" s="3" t="s">
        <v>31</v>
      </c>
      <c r="D17" s="3">
        <v>0.23499999999999999</v>
      </c>
      <c r="E17" s="3">
        <v>2.2490000000000001</v>
      </c>
      <c r="F17" s="3">
        <v>65.402000000000001</v>
      </c>
      <c r="G17" s="3">
        <v>40.956000000000003</v>
      </c>
      <c r="H17" s="3">
        <v>39.475999999999999</v>
      </c>
      <c r="I17" s="3">
        <v>46.136000000000003</v>
      </c>
      <c r="J17" s="3">
        <v>41.682000000000002</v>
      </c>
      <c r="K17" s="3">
        <v>54.204999999999998</v>
      </c>
      <c r="L17" s="3">
        <v>76.125</v>
      </c>
      <c r="M17" s="3">
        <v>70.405000000000001</v>
      </c>
    </row>
    <row r="18" spans="3:13" ht="12.75" x14ac:dyDescent="0.2">
      <c r="C18" s="3" t="s">
        <v>32</v>
      </c>
      <c r="D18" s="3">
        <v>218.95599999999999</v>
      </c>
      <c r="E18" s="3">
        <v>117.51600000000001</v>
      </c>
      <c r="F18" s="3">
        <v>148.53299999999999</v>
      </c>
      <c r="G18" s="3">
        <v>264.40100000000001</v>
      </c>
      <c r="H18" s="3">
        <v>190.59</v>
      </c>
      <c r="I18" s="3">
        <v>322.27199999999999</v>
      </c>
      <c r="J18" s="3">
        <v>440.31799999999998</v>
      </c>
      <c r="K18" s="3">
        <v>473.21300000000002</v>
      </c>
      <c r="L18" s="3">
        <v>573.97</v>
      </c>
      <c r="M18" s="3">
        <v>760.78499999999997</v>
      </c>
    </row>
    <row r="19" spans="3:13" ht="12.75" x14ac:dyDescent="0.2"/>
    <row r="20" spans="3:13" ht="12.75" x14ac:dyDescent="0.2">
      <c r="C20" s="3" t="s">
        <v>33</v>
      </c>
      <c r="D20" s="3">
        <v>358.73200000000003</v>
      </c>
      <c r="E20" s="3">
        <v>683.47900000000004</v>
      </c>
      <c r="F20" s="3" t="s">
        <v>34</v>
      </c>
      <c r="G20" s="3" t="s">
        <v>35</v>
      </c>
      <c r="H20" s="3" t="s">
        <v>36</v>
      </c>
      <c r="I20" s="3" t="s">
        <v>37</v>
      </c>
      <c r="J20" s="3" t="s">
        <v>38</v>
      </c>
      <c r="K20" s="3" t="s">
        <v>39</v>
      </c>
      <c r="L20" s="3" t="s">
        <v>40</v>
      </c>
      <c r="M20" s="3" t="s">
        <v>41</v>
      </c>
    </row>
    <row r="21" spans="3:13" ht="12.75" x14ac:dyDescent="0.2">
      <c r="C21" s="3" t="s">
        <v>42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</row>
    <row r="22" spans="3:13" ht="12.75" x14ac:dyDescent="0.2">
      <c r="C22" s="3" t="s">
        <v>43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</row>
    <row r="23" spans="3:13" ht="12.75" x14ac:dyDescent="0.2">
      <c r="C23" s="3" t="s">
        <v>44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</row>
    <row r="24" spans="3:13" ht="12.75" x14ac:dyDescent="0.2">
      <c r="C24" s="3" t="s">
        <v>45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</row>
    <row r="25" spans="3:13" ht="12.75" x14ac:dyDescent="0.2">
      <c r="C25" s="3" t="s">
        <v>46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</row>
    <row r="26" spans="3:13" ht="12.75" x14ac:dyDescent="0.2">
      <c r="C26" s="3" t="s">
        <v>47</v>
      </c>
      <c r="D26" s="3">
        <v>23.497</v>
      </c>
      <c r="E26" s="3">
        <v>94.858999999999995</v>
      </c>
      <c r="F26" s="3">
        <v>115.43</v>
      </c>
      <c r="G26" s="3">
        <v>91.983000000000004</v>
      </c>
      <c r="H26" s="3">
        <v>53.555999999999997</v>
      </c>
      <c r="I26" s="3">
        <v>69.75</v>
      </c>
      <c r="J26" s="3">
        <v>20.905999999999999</v>
      </c>
      <c r="K26" s="3">
        <v>67.692999999999998</v>
      </c>
      <c r="L26" s="3">
        <v>87.126000000000005</v>
      </c>
      <c r="M26" s="3">
        <v>134.71799999999999</v>
      </c>
    </row>
    <row r="27" spans="3:13" ht="12.75" x14ac:dyDescent="0.2">
      <c r="C27" s="3" t="s">
        <v>48</v>
      </c>
      <c r="D27" s="3">
        <v>601.18499999999995</v>
      </c>
      <c r="E27" s="3">
        <v>895.85400000000004</v>
      </c>
      <c r="F27" s="3" t="s">
        <v>49</v>
      </c>
      <c r="G27" s="3" t="s">
        <v>50</v>
      </c>
      <c r="H27" s="3" t="s">
        <v>51</v>
      </c>
      <c r="I27" s="3" t="s">
        <v>52</v>
      </c>
      <c r="J27" s="3" t="s">
        <v>53</v>
      </c>
      <c r="K27" s="3" t="s">
        <v>54</v>
      </c>
      <c r="L27" s="3" t="s">
        <v>55</v>
      </c>
      <c r="M27" s="3" t="s">
        <v>56</v>
      </c>
    </row>
    <row r="28" spans="3:13" ht="12.75" x14ac:dyDescent="0.2"/>
    <row r="29" spans="3:13" ht="12.75" x14ac:dyDescent="0.2">
      <c r="C29" s="3" t="s">
        <v>57</v>
      </c>
      <c r="D29" s="3">
        <v>14.193</v>
      </c>
      <c r="E29" s="3">
        <v>12.849</v>
      </c>
      <c r="F29" s="3">
        <v>58.814</v>
      </c>
      <c r="G29" s="3">
        <v>67.677999999999997</v>
      </c>
      <c r="H29" s="3">
        <v>63.991</v>
      </c>
      <c r="I29" s="3">
        <v>127.489</v>
      </c>
      <c r="J29" s="3">
        <v>117.643</v>
      </c>
      <c r="K29" s="3">
        <v>152.56299999999999</v>
      </c>
      <c r="L29" s="3">
        <v>153.51400000000001</v>
      </c>
      <c r="M29" s="3">
        <v>179.80500000000001</v>
      </c>
    </row>
    <row r="30" spans="3:13" ht="12.75" x14ac:dyDescent="0.2">
      <c r="C30" s="3" t="s">
        <v>58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</row>
    <row r="31" spans="3:13" ht="12.75" x14ac:dyDescent="0.2">
      <c r="C31" s="3" t="s">
        <v>59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</row>
    <row r="32" spans="3:13" ht="12.75" x14ac:dyDescent="0.2">
      <c r="C32" s="3" t="s">
        <v>60</v>
      </c>
      <c r="D32" s="3" t="s">
        <v>27</v>
      </c>
      <c r="E32" s="3" t="s">
        <v>27</v>
      </c>
      <c r="F32" s="3">
        <v>2.4670000000000001</v>
      </c>
      <c r="G32" s="3">
        <v>1.343</v>
      </c>
      <c r="H32" s="3">
        <v>62.984999999999999</v>
      </c>
      <c r="I32" s="3">
        <v>113.02</v>
      </c>
      <c r="J32" s="3">
        <v>106.996</v>
      </c>
      <c r="K32" s="3">
        <v>1.4</v>
      </c>
      <c r="L32" s="3" t="s">
        <v>27</v>
      </c>
      <c r="M32" s="3" t="s">
        <v>27</v>
      </c>
    </row>
    <row r="33" spans="3:13" ht="12.75" x14ac:dyDescent="0.2">
      <c r="C33" s="3" t="s">
        <v>61</v>
      </c>
      <c r="D33" s="3" t="s">
        <v>27</v>
      </c>
      <c r="E33" s="3" t="s">
        <v>27</v>
      </c>
      <c r="F33" s="3" t="s">
        <v>27</v>
      </c>
      <c r="G33" s="3">
        <v>6.0430000000000001</v>
      </c>
      <c r="H33" s="3">
        <v>7.6689999999999996</v>
      </c>
      <c r="I33" s="3" t="s">
        <v>27</v>
      </c>
      <c r="J33" s="3" t="s">
        <v>27</v>
      </c>
      <c r="K33" s="3">
        <v>2.7989999999999999</v>
      </c>
      <c r="L33" s="3">
        <v>2.6560000000000001</v>
      </c>
      <c r="M33" s="3">
        <v>3.52</v>
      </c>
    </row>
    <row r="34" spans="3:13" ht="12.75" x14ac:dyDescent="0.2">
      <c r="C34" s="3" t="s">
        <v>62</v>
      </c>
      <c r="D34" s="3">
        <v>2.1999999999999999E-2</v>
      </c>
      <c r="E34" s="3">
        <v>7.4729999999999999</v>
      </c>
      <c r="F34" s="3">
        <v>8.6289999999999996</v>
      </c>
      <c r="G34" s="3">
        <v>22.021999999999998</v>
      </c>
      <c r="H34" s="3">
        <v>14.583</v>
      </c>
      <c r="I34" s="3">
        <v>24.978999999999999</v>
      </c>
      <c r="J34" s="3">
        <v>90.375</v>
      </c>
      <c r="K34" s="3">
        <v>104.33799999999999</v>
      </c>
      <c r="L34" s="3">
        <v>89.655000000000001</v>
      </c>
      <c r="M34" s="3">
        <v>146.09100000000001</v>
      </c>
    </row>
    <row r="35" spans="3:13" ht="12.75" x14ac:dyDescent="0.2">
      <c r="C35" s="3" t="s">
        <v>63</v>
      </c>
      <c r="D35" s="3">
        <v>14.215</v>
      </c>
      <c r="E35" s="3">
        <v>20.321999999999999</v>
      </c>
      <c r="F35" s="3">
        <v>69.91</v>
      </c>
      <c r="G35" s="3">
        <v>97.085999999999999</v>
      </c>
      <c r="H35" s="3">
        <v>149.22800000000001</v>
      </c>
      <c r="I35" s="3">
        <v>265.48899999999998</v>
      </c>
      <c r="J35" s="3">
        <v>315.01400000000001</v>
      </c>
      <c r="K35" s="3">
        <v>261.101</v>
      </c>
      <c r="L35" s="3">
        <v>245.82499999999999</v>
      </c>
      <c r="M35" s="3">
        <v>329.416</v>
      </c>
    </row>
    <row r="36" spans="3:13" ht="12.75" x14ac:dyDescent="0.2"/>
    <row r="37" spans="3:13" ht="12.75" x14ac:dyDescent="0.2">
      <c r="C37" s="3" t="s">
        <v>64</v>
      </c>
      <c r="D37" s="3" t="s">
        <v>27</v>
      </c>
      <c r="E37" s="3">
        <v>50.951999999999998</v>
      </c>
      <c r="F37" s="3">
        <v>511.54</v>
      </c>
      <c r="G37" s="3">
        <v>520.47699999999998</v>
      </c>
      <c r="H37" s="3">
        <v>396.89499999999998</v>
      </c>
      <c r="I37" s="3">
        <v>342.2</v>
      </c>
      <c r="J37" s="3">
        <v>117.254</v>
      </c>
      <c r="K37" s="3">
        <v>49.752000000000002</v>
      </c>
      <c r="L37" s="3" t="s">
        <v>27</v>
      </c>
      <c r="M37" s="3" t="s">
        <v>27</v>
      </c>
    </row>
    <row r="38" spans="3:13" ht="12.75" x14ac:dyDescent="0.2">
      <c r="C38" s="3" t="s">
        <v>65</v>
      </c>
      <c r="D38" s="3" t="s">
        <v>27</v>
      </c>
      <c r="E38" s="3" t="s">
        <v>27</v>
      </c>
      <c r="F38" s="3" t="s">
        <v>27</v>
      </c>
      <c r="G38" s="3">
        <v>18.262</v>
      </c>
      <c r="H38" s="3">
        <v>17.224</v>
      </c>
      <c r="I38" s="3" t="s">
        <v>27</v>
      </c>
      <c r="J38" s="3">
        <v>4.5449999999999999</v>
      </c>
      <c r="K38" s="3">
        <v>3.0539999999999998</v>
      </c>
      <c r="L38" s="3">
        <v>1.5169999999999999</v>
      </c>
      <c r="M38" s="3">
        <v>1.76</v>
      </c>
    </row>
    <row r="39" spans="3:13" ht="12.75" x14ac:dyDescent="0.2">
      <c r="C39" s="3" t="s">
        <v>66</v>
      </c>
      <c r="D39" s="3">
        <v>21.821999999999999</v>
      </c>
      <c r="E39" s="3">
        <v>22.285</v>
      </c>
      <c r="F39" s="3">
        <v>44.204000000000001</v>
      </c>
      <c r="G39" s="3">
        <v>65.664000000000001</v>
      </c>
      <c r="H39" s="3">
        <v>51.167999999999999</v>
      </c>
      <c r="I39" s="3">
        <v>90.908000000000001</v>
      </c>
      <c r="J39" s="3">
        <v>75.831999999999994</v>
      </c>
      <c r="K39" s="3">
        <v>75.835999999999999</v>
      </c>
      <c r="L39" s="3">
        <v>79.539000000000001</v>
      </c>
      <c r="M39" s="3">
        <v>79.340999999999994</v>
      </c>
    </row>
    <row r="40" spans="3:13" ht="12.75" x14ac:dyDescent="0.2">
      <c r="C40" s="3" t="s">
        <v>67</v>
      </c>
      <c r="D40" s="3">
        <v>36.036999999999999</v>
      </c>
      <c r="E40" s="3">
        <v>93.558000000000007</v>
      </c>
      <c r="F40" s="3">
        <v>625.654</v>
      </c>
      <c r="G40" s="3">
        <v>701.48900000000003</v>
      </c>
      <c r="H40" s="3">
        <v>614.51400000000001</v>
      </c>
      <c r="I40" s="3">
        <v>698.59699999999998</v>
      </c>
      <c r="J40" s="3">
        <v>512.64400000000001</v>
      </c>
      <c r="K40" s="3">
        <v>389.74200000000002</v>
      </c>
      <c r="L40" s="3">
        <v>326.88099999999997</v>
      </c>
      <c r="M40" s="3">
        <v>410.51799999999997</v>
      </c>
    </row>
    <row r="41" spans="3:13" ht="12.75" x14ac:dyDescent="0.2"/>
    <row r="42" spans="3:13" ht="12.75" x14ac:dyDescent="0.2">
      <c r="C42" s="3" t="s">
        <v>68</v>
      </c>
      <c r="D42" s="3">
        <v>783.02800000000002</v>
      </c>
      <c r="E42" s="3" t="s">
        <v>69</v>
      </c>
      <c r="F42" s="3" t="s">
        <v>70</v>
      </c>
      <c r="G42" s="3" t="s">
        <v>71</v>
      </c>
      <c r="H42" s="3" t="s">
        <v>72</v>
      </c>
      <c r="I42" s="3" t="s">
        <v>73</v>
      </c>
      <c r="J42" s="3" t="s">
        <v>74</v>
      </c>
      <c r="K42" s="3" t="s">
        <v>75</v>
      </c>
      <c r="L42" s="3" t="s">
        <v>76</v>
      </c>
      <c r="M42" s="3" t="s">
        <v>77</v>
      </c>
    </row>
    <row r="43" spans="3:13" ht="12.75" x14ac:dyDescent="0.2">
      <c r="C43" s="3" t="s">
        <v>78</v>
      </c>
      <c r="D43" s="3">
        <v>34.466999999999999</v>
      </c>
      <c r="E43" s="3">
        <v>39.579000000000001</v>
      </c>
      <c r="F43" s="3">
        <v>49.322000000000003</v>
      </c>
      <c r="G43" s="3">
        <v>34.107999999999997</v>
      </c>
      <c r="H43" s="3">
        <v>37.590000000000003</v>
      </c>
      <c r="I43" s="3">
        <v>50.368000000000002</v>
      </c>
      <c r="J43" s="3">
        <v>43.24</v>
      </c>
      <c r="K43" s="3">
        <v>31.047000000000001</v>
      </c>
      <c r="L43" s="3">
        <v>30.728000000000002</v>
      </c>
      <c r="M43" s="3">
        <v>32.765999999999998</v>
      </c>
    </row>
    <row r="44" spans="3:13" ht="12.75" x14ac:dyDescent="0.2">
      <c r="C44" s="3" t="s">
        <v>79</v>
      </c>
      <c r="D44" s="3">
        <v>-206.32400000000001</v>
      </c>
      <c r="E44" s="3">
        <v>-255.36500000000001</v>
      </c>
      <c r="F44" s="3">
        <v>-340.048</v>
      </c>
      <c r="G44" s="3">
        <v>-324.82799999999997</v>
      </c>
      <c r="H44" s="3">
        <v>-319.95499999999998</v>
      </c>
      <c r="I44" s="3">
        <v>-313.536</v>
      </c>
      <c r="J44" s="3">
        <v>-205.81100000000001</v>
      </c>
      <c r="K44" s="3">
        <v>-62.984999999999999</v>
      </c>
      <c r="L44" s="3">
        <v>129.23500000000001</v>
      </c>
      <c r="M44" s="3">
        <v>393.99900000000002</v>
      </c>
    </row>
    <row r="45" spans="3:13" ht="12.75" x14ac:dyDescent="0.2">
      <c r="C45" s="3" t="s">
        <v>80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</row>
    <row r="46" spans="3:13" ht="12.75" x14ac:dyDescent="0.2">
      <c r="C46" s="3" t="s">
        <v>81</v>
      </c>
      <c r="D46" s="3">
        <v>-46.024000000000001</v>
      </c>
      <c r="E46" s="3">
        <v>-72.344999999999999</v>
      </c>
      <c r="F46" s="3">
        <v>-86.676000000000002</v>
      </c>
      <c r="G46" s="3">
        <v>-83.926000000000002</v>
      </c>
      <c r="H46" s="3">
        <v>-78.573999999999998</v>
      </c>
      <c r="I46" s="3">
        <v>-85.311000000000007</v>
      </c>
      <c r="J46" s="3">
        <v>-81.156000000000006</v>
      </c>
      <c r="K46" s="3">
        <v>-72.019000000000005</v>
      </c>
      <c r="L46" s="3">
        <v>-71.572000000000003</v>
      </c>
      <c r="M46" s="3">
        <v>-76.634</v>
      </c>
    </row>
    <row r="47" spans="3:13" ht="12.75" x14ac:dyDescent="0.2">
      <c r="C47" s="3" t="s">
        <v>82</v>
      </c>
      <c r="D47" s="3">
        <v>565.14800000000002</v>
      </c>
      <c r="E47" s="3">
        <v>802.29600000000005</v>
      </c>
      <c r="F47" s="3">
        <v>929.8</v>
      </c>
      <c r="G47" s="3">
        <v>918.35500000000002</v>
      </c>
      <c r="H47" s="3">
        <v>854.00900000000001</v>
      </c>
      <c r="I47" s="3" t="s">
        <v>83</v>
      </c>
      <c r="J47" s="3" t="s">
        <v>84</v>
      </c>
      <c r="K47" s="3" t="s">
        <v>85</v>
      </c>
      <c r="L47" s="3" t="s">
        <v>86</v>
      </c>
      <c r="M47" s="3" t="s">
        <v>87</v>
      </c>
    </row>
    <row r="48" spans="3:13" ht="12.75" x14ac:dyDescent="0.2">
      <c r="C48" s="3" t="s">
        <v>88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</row>
    <row r="49" spans="3:13" ht="12.75" x14ac:dyDescent="0.2">
      <c r="C49" s="3" t="s">
        <v>89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</row>
    <row r="50" spans="3:13" ht="12.75" x14ac:dyDescent="0.2">
      <c r="C50" s="3" t="s">
        <v>90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91</v>
      </c>
      <c r="D51" s="3">
        <v>565.14800000000002</v>
      </c>
      <c r="E51" s="3">
        <v>802.29600000000005</v>
      </c>
      <c r="F51" s="3">
        <v>929.8</v>
      </c>
      <c r="G51" s="3">
        <v>918.35500000000002</v>
      </c>
      <c r="H51" s="3">
        <v>854.00900000000001</v>
      </c>
      <c r="I51" s="3" t="s">
        <v>83</v>
      </c>
      <c r="J51" s="3" t="s">
        <v>84</v>
      </c>
      <c r="K51" s="3" t="s">
        <v>85</v>
      </c>
      <c r="L51" s="3" t="s">
        <v>86</v>
      </c>
      <c r="M51" s="3" t="s">
        <v>87</v>
      </c>
    </row>
    <row r="52" spans="3:13" ht="12.75" x14ac:dyDescent="0.2"/>
    <row r="53" spans="3:13" ht="12.75" x14ac:dyDescent="0.2">
      <c r="C53" s="3" t="s">
        <v>92</v>
      </c>
      <c r="D53" s="3">
        <v>601.18499999999995</v>
      </c>
      <c r="E53" s="3">
        <v>895.85400000000004</v>
      </c>
      <c r="F53" s="3" t="s">
        <v>49</v>
      </c>
      <c r="G53" s="3" t="s">
        <v>50</v>
      </c>
      <c r="H53" s="3" t="s">
        <v>51</v>
      </c>
      <c r="I53" s="3" t="s">
        <v>52</v>
      </c>
      <c r="J53" s="3" t="s">
        <v>53</v>
      </c>
      <c r="K53" s="3" t="s">
        <v>54</v>
      </c>
      <c r="L53" s="3" t="s">
        <v>55</v>
      </c>
      <c r="M53" s="3" t="s">
        <v>56</v>
      </c>
    </row>
    <row r="54" spans="3:13" ht="12.75" x14ac:dyDescent="0.2"/>
    <row r="55" spans="3:13" ht="12.75" x14ac:dyDescent="0.2">
      <c r="C55" s="3" t="s">
        <v>93</v>
      </c>
      <c r="D55" s="3">
        <v>215.1</v>
      </c>
      <c r="E55" s="3">
        <v>115.074</v>
      </c>
      <c r="F55" s="3">
        <v>63.9</v>
      </c>
      <c r="G55" s="3">
        <v>139.65299999999999</v>
      </c>
      <c r="H55" s="3">
        <v>56.448</v>
      </c>
      <c r="I55" s="3">
        <v>166.80099999999999</v>
      </c>
      <c r="J55" s="3">
        <v>210.096</v>
      </c>
      <c r="K55" s="3">
        <v>262.37299999999999</v>
      </c>
      <c r="L55" s="3">
        <v>323.33999999999997</v>
      </c>
      <c r="M55" s="3">
        <v>509.08499999999998</v>
      </c>
    </row>
    <row r="56" spans="3:13" ht="12.75" x14ac:dyDescent="0.2">
      <c r="C56" s="3" t="s">
        <v>94</v>
      </c>
      <c r="D56" s="3">
        <v>0</v>
      </c>
      <c r="E56" s="3">
        <v>50.951999999999998</v>
      </c>
      <c r="F56" s="3">
        <v>514.00699999999995</v>
      </c>
      <c r="G56" s="3">
        <v>546.125</v>
      </c>
      <c r="H56" s="3">
        <v>484.77199999999999</v>
      </c>
      <c r="I56" s="3">
        <v>455.221</v>
      </c>
      <c r="J56" s="3">
        <v>228.79400000000001</v>
      </c>
      <c r="K56" s="3">
        <v>57.003999999999998</v>
      </c>
      <c r="L56" s="3">
        <v>4.173</v>
      </c>
      <c r="M56" s="3">
        <v>5.28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60A2-7D6F-4859-91B7-CC149C4BC721}">
  <dimension ref="C1:M48"/>
  <sheetViews>
    <sheetView workbookViewId="0">
      <selection activeCell="F16" sqref="F1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95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96</v>
      </c>
      <c r="D12" s="3">
        <v>0</v>
      </c>
      <c r="E12" s="3">
        <v>0</v>
      </c>
      <c r="F12" s="3">
        <v>0</v>
      </c>
      <c r="G12" s="3">
        <v>419.63099999999997</v>
      </c>
      <c r="H12" s="3">
        <v>395.88900000000001</v>
      </c>
      <c r="I12" s="3">
        <v>604.54999999999995</v>
      </c>
      <c r="J12" s="3">
        <v>832.072</v>
      </c>
      <c r="K12" s="3" t="s">
        <v>97</v>
      </c>
      <c r="L12" s="3" t="s">
        <v>98</v>
      </c>
      <c r="M12" s="3" t="s">
        <v>99</v>
      </c>
    </row>
    <row r="13" spans="3:13" x14ac:dyDescent="0.2">
      <c r="C13" s="3" t="s">
        <v>100</v>
      </c>
      <c r="D13" s="3" t="s">
        <v>101</v>
      </c>
      <c r="E13" s="3" t="s">
        <v>101</v>
      </c>
      <c r="F13" s="3" t="s">
        <v>101</v>
      </c>
      <c r="G13" s="3" t="s">
        <v>101</v>
      </c>
      <c r="H13" s="3" t="s">
        <v>102</v>
      </c>
      <c r="I13" s="3" t="s">
        <v>103</v>
      </c>
      <c r="J13" s="3" t="s">
        <v>104</v>
      </c>
      <c r="K13" s="3" t="s">
        <v>105</v>
      </c>
      <c r="L13" s="3" t="s">
        <v>106</v>
      </c>
      <c r="M13" s="3" t="s">
        <v>107</v>
      </c>
    </row>
    <row r="15" spans="3:13" x14ac:dyDescent="0.2">
      <c r="C15" s="3" t="s">
        <v>108</v>
      </c>
      <c r="D15" s="3">
        <v>0</v>
      </c>
      <c r="E15" s="3">
        <v>0</v>
      </c>
      <c r="F15" s="3">
        <v>0</v>
      </c>
      <c r="G15" s="3">
        <v>-180.34100000000001</v>
      </c>
      <c r="H15" s="3">
        <v>-225.03700000000001</v>
      </c>
      <c r="I15" s="3">
        <v>-312.99</v>
      </c>
      <c r="J15" s="3">
        <v>-372.14699999999999</v>
      </c>
      <c r="K15" s="3">
        <v>-382.74400000000003</v>
      </c>
      <c r="L15" s="3">
        <v>-418.55900000000003</v>
      </c>
      <c r="M15" s="3">
        <v>-491.89</v>
      </c>
    </row>
    <row r="16" spans="3:13" x14ac:dyDescent="0.2">
      <c r="C16" s="3" t="s">
        <v>109</v>
      </c>
      <c r="D16" s="3" t="s">
        <v>3</v>
      </c>
      <c r="E16" s="3" t="s">
        <v>3</v>
      </c>
      <c r="F16" s="3" t="s">
        <v>3</v>
      </c>
      <c r="G16" s="3">
        <v>239.291</v>
      </c>
      <c r="H16" s="3">
        <v>170.852</v>
      </c>
      <c r="I16" s="3">
        <v>291.56</v>
      </c>
      <c r="J16" s="3">
        <v>459.92500000000001</v>
      </c>
      <c r="K16" s="3">
        <v>621.45000000000005</v>
      </c>
      <c r="L16" s="3">
        <v>663.625</v>
      </c>
      <c r="M16" s="3">
        <v>684.01599999999996</v>
      </c>
    </row>
    <row r="17" spans="3:13" x14ac:dyDescent="0.2">
      <c r="C17" s="3" t="s">
        <v>110</v>
      </c>
      <c r="D17" s="3" t="s">
        <v>3</v>
      </c>
      <c r="E17" s="3" t="s">
        <v>3</v>
      </c>
      <c r="F17" s="3" t="s">
        <v>3</v>
      </c>
      <c r="G17" s="3" t="s">
        <v>111</v>
      </c>
      <c r="H17" s="3" t="s">
        <v>112</v>
      </c>
      <c r="I17" s="3" t="s">
        <v>113</v>
      </c>
      <c r="J17" s="3" t="s">
        <v>114</v>
      </c>
      <c r="K17" s="3" t="s">
        <v>115</v>
      </c>
      <c r="L17" s="3" t="s">
        <v>116</v>
      </c>
      <c r="M17" s="3" t="s">
        <v>117</v>
      </c>
    </row>
    <row r="19" spans="3:13" x14ac:dyDescent="0.2">
      <c r="C19" s="3" t="s">
        <v>118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119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120</v>
      </c>
      <c r="D21" s="3">
        <v>-13.529</v>
      </c>
      <c r="E21" s="3">
        <v>-16.765000000000001</v>
      </c>
      <c r="F21" s="3">
        <v>-16.991</v>
      </c>
      <c r="G21" s="3">
        <v>-20.678999999999998</v>
      </c>
      <c r="H21" s="3">
        <v>-24.012</v>
      </c>
      <c r="I21" s="3">
        <v>-28.800999999999998</v>
      </c>
      <c r="J21" s="3">
        <v>-26.1</v>
      </c>
      <c r="K21" s="3">
        <v>-26.594000000000001</v>
      </c>
      <c r="L21" s="3">
        <v>-25.795999999999999</v>
      </c>
      <c r="M21" s="3">
        <v>-32.630000000000003</v>
      </c>
    </row>
    <row r="22" spans="3:13" x14ac:dyDescent="0.2">
      <c r="C22" s="3" t="s">
        <v>121</v>
      </c>
      <c r="D22" s="3">
        <v>-38.140999999999998</v>
      </c>
      <c r="E22" s="3">
        <v>-17.251999999999999</v>
      </c>
      <c r="F22" s="3">
        <v>-10.590999999999999</v>
      </c>
      <c r="G22" s="3">
        <v>-156.70699999999999</v>
      </c>
      <c r="H22" s="3">
        <v>-129.74199999999999</v>
      </c>
      <c r="I22" s="3">
        <v>-154.37899999999999</v>
      </c>
      <c r="J22" s="3">
        <v>-255.673</v>
      </c>
      <c r="K22" s="3">
        <v>-353.60599999999999</v>
      </c>
      <c r="L22" s="3">
        <v>-308.166</v>
      </c>
      <c r="M22" s="3">
        <v>-272.55</v>
      </c>
    </row>
    <row r="23" spans="3:13" x14ac:dyDescent="0.2">
      <c r="C23" s="3" t="s">
        <v>122</v>
      </c>
      <c r="D23" s="3">
        <v>-51.67</v>
      </c>
      <c r="E23" s="3">
        <v>-34.017000000000003</v>
      </c>
      <c r="F23" s="3">
        <v>-27.582000000000001</v>
      </c>
      <c r="G23" s="3">
        <v>-177.387</v>
      </c>
      <c r="H23" s="3">
        <v>-153.75399999999999</v>
      </c>
      <c r="I23" s="3">
        <v>-183.18</v>
      </c>
      <c r="J23" s="3">
        <v>-281.77199999999999</v>
      </c>
      <c r="K23" s="3">
        <v>-380.19900000000001</v>
      </c>
      <c r="L23" s="3">
        <v>-333.96199999999999</v>
      </c>
      <c r="M23" s="3">
        <v>-305.18</v>
      </c>
    </row>
    <row r="24" spans="3:13" x14ac:dyDescent="0.2">
      <c r="C24" s="3" t="s">
        <v>123</v>
      </c>
      <c r="D24" s="3">
        <v>-51.67</v>
      </c>
      <c r="E24" s="3">
        <v>-34.017000000000003</v>
      </c>
      <c r="F24" s="3">
        <v>-27.582000000000001</v>
      </c>
      <c r="G24" s="3">
        <v>61.904000000000003</v>
      </c>
      <c r="H24" s="3">
        <v>17.097999999999999</v>
      </c>
      <c r="I24" s="3">
        <v>108.379</v>
      </c>
      <c r="J24" s="3">
        <v>178.15299999999999</v>
      </c>
      <c r="K24" s="3">
        <v>241.251</v>
      </c>
      <c r="L24" s="3">
        <v>329.66300000000001</v>
      </c>
      <c r="M24" s="3">
        <v>378.83499999999998</v>
      </c>
    </row>
    <row r="26" spans="3:13" x14ac:dyDescent="0.2">
      <c r="C26" s="3" t="s">
        <v>124</v>
      </c>
      <c r="D26" s="3">
        <v>1.76</v>
      </c>
      <c r="E26" s="3">
        <v>1.1779999999999999</v>
      </c>
      <c r="F26" s="3">
        <v>1.079</v>
      </c>
      <c r="G26" s="3">
        <v>-27.259</v>
      </c>
      <c r="H26" s="3">
        <v>-33.817999999999998</v>
      </c>
      <c r="I26" s="3">
        <v>-25.934999999999999</v>
      </c>
      <c r="J26" s="3">
        <v>-24.931000000000001</v>
      </c>
      <c r="K26" s="3">
        <v>-18.45</v>
      </c>
      <c r="L26" s="3">
        <v>0.50600000000000001</v>
      </c>
      <c r="M26" s="3">
        <v>9.0709999999999997</v>
      </c>
    </row>
    <row r="27" spans="3:13" x14ac:dyDescent="0.2">
      <c r="C27" s="3" t="s">
        <v>125</v>
      </c>
      <c r="D27" s="3">
        <v>-49.91</v>
      </c>
      <c r="E27" s="3">
        <v>-32.838999999999999</v>
      </c>
      <c r="F27" s="3">
        <v>-26.501999999999999</v>
      </c>
      <c r="G27" s="3">
        <v>34.645000000000003</v>
      </c>
      <c r="H27" s="3">
        <v>-16.721</v>
      </c>
      <c r="I27" s="3">
        <v>82.444999999999993</v>
      </c>
      <c r="J27" s="3">
        <v>153.22200000000001</v>
      </c>
      <c r="K27" s="3">
        <v>222.80099999999999</v>
      </c>
      <c r="L27" s="3">
        <v>330.16899999999998</v>
      </c>
      <c r="M27" s="3">
        <v>387.90699999999998</v>
      </c>
    </row>
    <row r="28" spans="3:13" x14ac:dyDescent="0.2">
      <c r="C28" s="3" t="s">
        <v>126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127</v>
      </c>
      <c r="D29" s="3">
        <v>-21.238</v>
      </c>
      <c r="E29" s="3">
        <v>2.387</v>
      </c>
      <c r="F29" s="3">
        <v>-7.5940000000000003</v>
      </c>
      <c r="G29" s="3">
        <v>-30.347999999999999</v>
      </c>
      <c r="H29" s="3">
        <v>0.88</v>
      </c>
      <c r="I29" s="3">
        <v>-50.777000000000001</v>
      </c>
      <c r="J29" s="3">
        <v>-60.768999999999998</v>
      </c>
      <c r="K29" s="3">
        <v>-84.106999999999999</v>
      </c>
      <c r="L29" s="3">
        <v>-138.34</v>
      </c>
      <c r="M29" s="3">
        <v>-132.28100000000001</v>
      </c>
    </row>
    <row r="30" spans="3:13" x14ac:dyDescent="0.2">
      <c r="C30" s="3" t="s">
        <v>128</v>
      </c>
      <c r="D30" s="3">
        <v>-71.147000000000006</v>
      </c>
      <c r="E30" s="3">
        <v>-30.452999999999999</v>
      </c>
      <c r="F30" s="3">
        <v>-34.095999999999997</v>
      </c>
      <c r="G30" s="3">
        <v>4.2969999999999997</v>
      </c>
      <c r="H30" s="3">
        <v>-15.840999999999999</v>
      </c>
      <c r="I30" s="3">
        <v>31.667999999999999</v>
      </c>
      <c r="J30" s="3">
        <v>92.451999999999998</v>
      </c>
      <c r="K30" s="3">
        <v>138.69399999999999</v>
      </c>
      <c r="L30" s="3">
        <v>191.82900000000001</v>
      </c>
      <c r="M30" s="3">
        <v>255.626</v>
      </c>
    </row>
    <row r="32" spans="3:13" x14ac:dyDescent="0.2">
      <c r="C32" s="3" t="s">
        <v>129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130</v>
      </c>
      <c r="D33" s="3">
        <v>-71.147000000000006</v>
      </c>
      <c r="E33" s="3">
        <v>-30.452999999999999</v>
      </c>
      <c r="F33" s="3">
        <v>-34.095999999999997</v>
      </c>
      <c r="G33" s="3">
        <v>4.2969999999999997</v>
      </c>
      <c r="H33" s="3">
        <v>-15.840999999999999</v>
      </c>
      <c r="I33" s="3">
        <v>31.667999999999999</v>
      </c>
      <c r="J33" s="3">
        <v>92.451999999999998</v>
      </c>
      <c r="K33" s="3">
        <v>138.69399999999999</v>
      </c>
      <c r="L33" s="3">
        <v>191.82900000000001</v>
      </c>
      <c r="M33" s="3">
        <v>255.626</v>
      </c>
    </row>
    <row r="35" spans="3:13" x14ac:dyDescent="0.2">
      <c r="C35" s="3" t="s">
        <v>131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132</v>
      </c>
      <c r="D36" s="3">
        <v>-71.147000000000006</v>
      </c>
      <c r="E36" s="3">
        <v>-30.452999999999999</v>
      </c>
      <c r="F36" s="3">
        <v>-34.095999999999997</v>
      </c>
      <c r="G36" s="3">
        <v>4.2969999999999997</v>
      </c>
      <c r="H36" s="3">
        <v>-15.840999999999999</v>
      </c>
      <c r="I36" s="3">
        <v>31.667999999999999</v>
      </c>
      <c r="J36" s="3">
        <v>92.451999999999998</v>
      </c>
      <c r="K36" s="3">
        <v>138.69399999999999</v>
      </c>
      <c r="L36" s="3">
        <v>191.82900000000001</v>
      </c>
      <c r="M36" s="3">
        <v>255.626</v>
      </c>
    </row>
    <row r="38" spans="3:13" x14ac:dyDescent="0.2">
      <c r="C38" s="3" t="s">
        <v>133</v>
      </c>
      <c r="D38" s="3">
        <v>-1.17</v>
      </c>
      <c r="E38" s="3">
        <v>-0.41</v>
      </c>
      <c r="F38" s="3">
        <v>-0.43</v>
      </c>
      <c r="G38" s="3">
        <v>5.3999999999999999E-2</v>
      </c>
      <c r="H38" s="3">
        <v>-0.2</v>
      </c>
      <c r="I38" s="3">
        <v>0.38</v>
      </c>
      <c r="J38" s="3">
        <v>1.08</v>
      </c>
      <c r="K38" s="3">
        <v>1.62</v>
      </c>
      <c r="L38" s="3">
        <v>2.2400000000000002</v>
      </c>
      <c r="M38" s="3">
        <v>2.98</v>
      </c>
    </row>
    <row r="39" spans="3:13" x14ac:dyDescent="0.2">
      <c r="C39" s="3" t="s">
        <v>134</v>
      </c>
      <c r="D39" s="3">
        <v>-1.17</v>
      </c>
      <c r="E39" s="3">
        <v>-0.41</v>
      </c>
      <c r="F39" s="3">
        <v>-0.43</v>
      </c>
      <c r="G39" s="3">
        <v>5.3999999999999999E-2</v>
      </c>
      <c r="H39" s="3">
        <v>-0.2</v>
      </c>
      <c r="I39" s="3">
        <v>0.37</v>
      </c>
      <c r="J39" s="3">
        <v>1.08</v>
      </c>
      <c r="K39" s="3">
        <v>1.59</v>
      </c>
      <c r="L39" s="3">
        <v>2.17</v>
      </c>
      <c r="M39" s="3">
        <v>2.97</v>
      </c>
    </row>
    <row r="40" spans="3:13" x14ac:dyDescent="0.2">
      <c r="C40" s="3" t="s">
        <v>135</v>
      </c>
      <c r="D40" s="3">
        <v>60.621000000000002</v>
      </c>
      <c r="E40" s="3">
        <v>73.477999999999994</v>
      </c>
      <c r="F40" s="3">
        <v>78.537999999999997</v>
      </c>
      <c r="G40" s="3">
        <v>79.096000000000004</v>
      </c>
      <c r="H40" s="3">
        <v>79.796999999999997</v>
      </c>
      <c r="I40" s="3">
        <v>84.364999999999995</v>
      </c>
      <c r="J40" s="3">
        <v>85.262</v>
      </c>
      <c r="K40" s="3">
        <v>85.506</v>
      </c>
      <c r="L40" s="3">
        <v>85.715000000000003</v>
      </c>
      <c r="M40" s="3">
        <v>85.831999999999994</v>
      </c>
    </row>
    <row r="41" spans="3:13" x14ac:dyDescent="0.2">
      <c r="C41" s="3" t="s">
        <v>136</v>
      </c>
      <c r="D41" s="3">
        <v>60.621000000000002</v>
      </c>
      <c r="E41" s="3">
        <v>73.477999999999994</v>
      </c>
      <c r="F41" s="3">
        <v>78.537999999999997</v>
      </c>
      <c r="G41" s="3">
        <v>79.804000000000002</v>
      </c>
      <c r="H41" s="3">
        <v>79.796999999999997</v>
      </c>
      <c r="I41" s="3">
        <v>84.519000000000005</v>
      </c>
      <c r="J41" s="3">
        <v>85.786000000000001</v>
      </c>
      <c r="K41" s="3">
        <v>86.078999999999994</v>
      </c>
      <c r="L41" s="3">
        <v>86.141000000000005</v>
      </c>
      <c r="M41" s="3">
        <v>86.078999999999994</v>
      </c>
    </row>
    <row r="43" spans="3:13" x14ac:dyDescent="0.2">
      <c r="C43" s="3" t="s">
        <v>137</v>
      </c>
      <c r="D43" s="3">
        <v>-61.707000000000001</v>
      </c>
      <c r="E43" s="3">
        <v>-26.216000000000001</v>
      </c>
      <c r="F43" s="3">
        <v>-6.9329999999999998</v>
      </c>
      <c r="G43" s="3">
        <v>158.85599999999999</v>
      </c>
      <c r="H43" s="3">
        <v>140.68</v>
      </c>
      <c r="I43" s="3">
        <v>259.20999999999998</v>
      </c>
      <c r="J43" s="3">
        <v>431.61799999999999</v>
      </c>
      <c r="K43" s="3">
        <v>549.68499999999995</v>
      </c>
      <c r="L43" s="3">
        <v>632.39099999999996</v>
      </c>
      <c r="M43" s="3">
        <v>651.92700000000002</v>
      </c>
    </row>
    <row r="44" spans="3:13" x14ac:dyDescent="0.2">
      <c r="C44" s="3" t="s">
        <v>138</v>
      </c>
      <c r="D44" s="3">
        <v>-62.552</v>
      </c>
      <c r="E44" s="3">
        <v>-27.31</v>
      </c>
      <c r="F44" s="3">
        <v>-8.5760000000000005</v>
      </c>
      <c r="G44" s="3">
        <v>80.031999999999996</v>
      </c>
      <c r="H44" s="3">
        <v>34.320999999999998</v>
      </c>
      <c r="I44" s="3">
        <v>111.792</v>
      </c>
      <c r="J44" s="3">
        <v>176.33500000000001</v>
      </c>
      <c r="K44" s="3">
        <v>263.51799999999997</v>
      </c>
      <c r="L44" s="3">
        <v>379.738</v>
      </c>
      <c r="M44" s="3">
        <v>377.07499999999999</v>
      </c>
    </row>
    <row r="46" spans="3:13" x14ac:dyDescent="0.2">
      <c r="C46" s="3" t="s">
        <v>139</v>
      </c>
      <c r="D46" s="3" t="s">
        <v>3</v>
      </c>
      <c r="E46" s="3" t="s">
        <v>3</v>
      </c>
      <c r="F46" s="3" t="s">
        <v>3</v>
      </c>
      <c r="G46" s="3">
        <v>419.63099999999997</v>
      </c>
      <c r="H46" s="3">
        <v>395.88900000000001</v>
      </c>
      <c r="I46" s="3">
        <v>604.54999999999995</v>
      </c>
      <c r="J46" s="3">
        <v>832.072</v>
      </c>
      <c r="K46" s="3" t="s">
        <v>97</v>
      </c>
      <c r="L46" s="3" t="s">
        <v>98</v>
      </c>
      <c r="M46" s="3" t="s">
        <v>99</v>
      </c>
    </row>
    <row r="47" spans="3:13" x14ac:dyDescent="0.2">
      <c r="C47" s="3" t="s">
        <v>140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141</v>
      </c>
      <c r="D48" s="3">
        <v>-62.552</v>
      </c>
      <c r="E48" s="3">
        <v>-27.31</v>
      </c>
      <c r="F48" s="3">
        <v>-8.5760000000000005</v>
      </c>
      <c r="G48" s="3">
        <v>80.031999999999996</v>
      </c>
      <c r="H48" s="3">
        <v>34.320999999999998</v>
      </c>
      <c r="I48" s="3">
        <v>111.792</v>
      </c>
      <c r="J48" s="3">
        <v>176.33500000000001</v>
      </c>
      <c r="K48" s="3">
        <v>263.51799999999997</v>
      </c>
      <c r="L48" s="3">
        <v>379.738</v>
      </c>
      <c r="M48" s="3">
        <v>377.07499999999999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6B8D-BDCD-42AD-B6B1-A2DAF58FE666}">
  <dimension ref="C1:M41"/>
  <sheetViews>
    <sheetView topLeftCell="A2" workbookViewId="0">
      <selection activeCell="F30" sqref="F30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142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130</v>
      </c>
      <c r="D12" s="3">
        <v>-71.147000000000006</v>
      </c>
      <c r="E12" s="3">
        <v>-30.452999999999999</v>
      </c>
      <c r="F12" s="3">
        <v>-34.095999999999997</v>
      </c>
      <c r="G12" s="3">
        <v>4.2969999999999997</v>
      </c>
      <c r="H12" s="3">
        <v>-15.840999999999999</v>
      </c>
      <c r="I12" s="3">
        <v>31.667999999999999</v>
      </c>
      <c r="J12" s="3">
        <v>92.451999999999998</v>
      </c>
      <c r="K12" s="3">
        <v>138.69399999999999</v>
      </c>
      <c r="L12" s="3">
        <v>191.82900000000001</v>
      </c>
      <c r="M12" s="3">
        <v>255.626</v>
      </c>
    </row>
    <row r="13" spans="3:13" x14ac:dyDescent="0.2">
      <c r="C13" s="3" t="s">
        <v>143</v>
      </c>
      <c r="D13" s="3">
        <v>0.84499999999999997</v>
      </c>
      <c r="E13" s="3">
        <v>1.093</v>
      </c>
      <c r="F13" s="3">
        <v>1.643</v>
      </c>
      <c r="G13" s="3">
        <v>78.823999999999998</v>
      </c>
      <c r="H13" s="3">
        <v>106.358</v>
      </c>
      <c r="I13" s="3">
        <v>147.41800000000001</v>
      </c>
      <c r="J13" s="3">
        <v>255.28299999999999</v>
      </c>
      <c r="K13" s="3">
        <v>286.16699999999997</v>
      </c>
      <c r="L13" s="3">
        <v>252.65299999999999</v>
      </c>
      <c r="M13" s="3">
        <v>274.85199999999998</v>
      </c>
    </row>
    <row r="14" spans="3:13" x14ac:dyDescent="0.2">
      <c r="C14" s="3" t="s">
        <v>144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145</v>
      </c>
      <c r="D15" s="3">
        <v>3.9340000000000002</v>
      </c>
      <c r="E15" s="3">
        <v>3.39</v>
      </c>
      <c r="F15" s="3">
        <v>3.8450000000000002</v>
      </c>
      <c r="G15" s="3">
        <v>6.4459999999999997</v>
      </c>
      <c r="H15" s="3">
        <v>8.8000000000000007</v>
      </c>
      <c r="I15" s="3">
        <v>10.101000000000001</v>
      </c>
      <c r="J15" s="3">
        <v>6.492</v>
      </c>
      <c r="K15" s="3">
        <v>4.835</v>
      </c>
      <c r="L15" s="3">
        <v>-0.88500000000000001</v>
      </c>
      <c r="M15" s="3">
        <v>6.2279999999999998</v>
      </c>
    </row>
    <row r="16" spans="3:13" x14ac:dyDescent="0.2">
      <c r="C16" s="3" t="s">
        <v>146</v>
      </c>
      <c r="D16" s="3">
        <v>-0.19400000000000001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147</v>
      </c>
      <c r="D17" s="3" t="s">
        <v>3</v>
      </c>
      <c r="E17" s="3">
        <v>-0.193</v>
      </c>
      <c r="F17" s="3">
        <v>-14.471</v>
      </c>
      <c r="G17" s="3">
        <v>8.1910000000000007</v>
      </c>
      <c r="H17" s="3">
        <v>-13.829000000000001</v>
      </c>
      <c r="I17" s="3">
        <v>6.415</v>
      </c>
      <c r="J17" s="3">
        <v>-52.198999999999998</v>
      </c>
      <c r="K17" s="3">
        <v>9.2889999999999997</v>
      </c>
      <c r="L17" s="3">
        <v>-19.853000000000002</v>
      </c>
      <c r="M17" s="3">
        <v>2.4369999999999998</v>
      </c>
    </row>
    <row r="18" spans="3:13" x14ac:dyDescent="0.2">
      <c r="C18" s="3" t="s">
        <v>148</v>
      </c>
      <c r="D18" s="3">
        <v>0.35499999999999998</v>
      </c>
      <c r="E18" s="3">
        <v>1.867</v>
      </c>
      <c r="F18" s="3">
        <v>-1.833</v>
      </c>
      <c r="G18" s="3">
        <v>-39.076000000000001</v>
      </c>
      <c r="H18" s="3">
        <v>-12.195</v>
      </c>
      <c r="I18" s="3">
        <v>-31.122</v>
      </c>
      <c r="J18" s="3">
        <v>14.413</v>
      </c>
      <c r="K18" s="3">
        <v>0</v>
      </c>
      <c r="L18" s="3">
        <v>-22.003</v>
      </c>
      <c r="M18" s="3">
        <v>26.672999999999998</v>
      </c>
    </row>
    <row r="19" spans="3:13" x14ac:dyDescent="0.2">
      <c r="C19" s="3" t="s">
        <v>149</v>
      </c>
      <c r="D19" s="3">
        <v>20.591999999999999</v>
      </c>
      <c r="E19" s="3">
        <v>-0.48599999999999999</v>
      </c>
      <c r="F19" s="3">
        <v>-2.7170000000000001</v>
      </c>
      <c r="G19" s="3">
        <v>166.107</v>
      </c>
      <c r="H19" s="3">
        <v>19.234999999999999</v>
      </c>
      <c r="I19" s="3">
        <v>145.09700000000001</v>
      </c>
      <c r="J19" s="3">
        <v>74.793000000000006</v>
      </c>
      <c r="K19" s="3">
        <v>-3.69</v>
      </c>
      <c r="L19" s="3">
        <v>15.554</v>
      </c>
      <c r="M19" s="3">
        <v>-13.269</v>
      </c>
    </row>
    <row r="20" spans="3:13" x14ac:dyDescent="0.2">
      <c r="C20" s="3" t="s">
        <v>150</v>
      </c>
      <c r="D20" s="3">
        <v>-45.616999999999997</v>
      </c>
      <c r="E20" s="3">
        <v>-24.783000000000001</v>
      </c>
      <c r="F20" s="3">
        <v>-47.628999999999998</v>
      </c>
      <c r="G20" s="3">
        <v>224.78800000000001</v>
      </c>
      <c r="H20" s="3">
        <v>92.528999999999996</v>
      </c>
      <c r="I20" s="3">
        <v>309.577</v>
      </c>
      <c r="J20" s="3">
        <v>391.23500000000001</v>
      </c>
      <c r="K20" s="3">
        <v>435.29500000000002</v>
      </c>
      <c r="L20" s="3">
        <v>417.29500000000002</v>
      </c>
      <c r="M20" s="3">
        <v>552.54700000000003</v>
      </c>
    </row>
    <row r="22" spans="3:13" x14ac:dyDescent="0.2">
      <c r="C22" s="3" t="s">
        <v>151</v>
      </c>
      <c r="D22" s="3">
        <v>-142.47499999999999</v>
      </c>
      <c r="E22" s="3">
        <v>-303.54899999999998</v>
      </c>
      <c r="F22" s="3">
        <v>-458.87599999999998</v>
      </c>
      <c r="G22" s="3">
        <v>-192.56</v>
      </c>
      <c r="H22" s="3">
        <v>-128.48500000000001</v>
      </c>
      <c r="I22" s="3">
        <v>-169.804</v>
      </c>
      <c r="J22" s="3">
        <v>-139.328</v>
      </c>
      <c r="K22" s="3">
        <v>-181.19300000000001</v>
      </c>
      <c r="L22" s="3">
        <v>-291.47399999999999</v>
      </c>
      <c r="M22" s="3">
        <v>-375.85700000000003</v>
      </c>
    </row>
    <row r="23" spans="3:13" x14ac:dyDescent="0.2">
      <c r="C23" s="3" t="s">
        <v>152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153</v>
      </c>
      <c r="D24" s="3">
        <v>-2.8140000000000001</v>
      </c>
      <c r="E24" s="3">
        <v>-45.311999999999998</v>
      </c>
      <c r="F24" s="3">
        <v>-25.323</v>
      </c>
      <c r="G24" s="3">
        <v>45.521999999999998</v>
      </c>
      <c r="H24" s="3">
        <v>34.07</v>
      </c>
      <c r="I24" s="3">
        <v>10.647</v>
      </c>
      <c r="J24" s="3">
        <v>38.825000000000003</v>
      </c>
      <c r="K24" s="3">
        <v>-44.789000000000001</v>
      </c>
      <c r="L24" s="3">
        <v>33.889000000000003</v>
      </c>
      <c r="M24" s="3">
        <v>-3.9260000000000002</v>
      </c>
    </row>
    <row r="25" spans="3:13" x14ac:dyDescent="0.2">
      <c r="C25" s="3" t="s">
        <v>154</v>
      </c>
      <c r="D25" s="3">
        <v>-145.28899999999999</v>
      </c>
      <c r="E25" s="3">
        <v>-348.86</v>
      </c>
      <c r="F25" s="3">
        <v>-484.19900000000001</v>
      </c>
      <c r="G25" s="3">
        <v>-147.03899999999999</v>
      </c>
      <c r="H25" s="3">
        <v>-94.415000000000006</v>
      </c>
      <c r="I25" s="3">
        <v>-159.15700000000001</v>
      </c>
      <c r="J25" s="3">
        <v>-100.503</v>
      </c>
      <c r="K25" s="3">
        <v>-225.982</v>
      </c>
      <c r="L25" s="3">
        <v>-257.58499999999998</v>
      </c>
      <c r="M25" s="3">
        <v>-379.78300000000002</v>
      </c>
    </row>
    <row r="27" spans="3:13" x14ac:dyDescent="0.2">
      <c r="C27" s="3" t="s">
        <v>155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156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157</v>
      </c>
      <c r="D29" s="3" t="s">
        <v>3</v>
      </c>
      <c r="E29" s="3">
        <v>52.113</v>
      </c>
      <c r="F29" s="3">
        <v>466.43599999999998</v>
      </c>
      <c r="G29" s="3">
        <v>32.631</v>
      </c>
      <c r="H29" s="3" t="s">
        <v>3</v>
      </c>
      <c r="I29" s="3" t="s">
        <v>3</v>
      </c>
      <c r="J29" s="3" t="s">
        <v>3</v>
      </c>
      <c r="K29" s="3">
        <v>114.518</v>
      </c>
      <c r="L29" s="3" t="s">
        <v>3</v>
      </c>
      <c r="M29" s="3" t="s">
        <v>3</v>
      </c>
    </row>
    <row r="30" spans="3:13" x14ac:dyDescent="0.2">
      <c r="C30" s="3" t="s">
        <v>158</v>
      </c>
      <c r="D30" s="39">
        <f t="shared" ref="D30:E30" si="0">(E30+F30)/2</f>
        <v>-17.901249999999997</v>
      </c>
      <c r="E30" s="39">
        <f t="shared" si="0"/>
        <v>-14.843499999999999</v>
      </c>
      <c r="F30" s="39">
        <f>(G30+H30)/2</f>
        <v>-20.959</v>
      </c>
      <c r="G30" s="3">
        <v>-8.7279999999999998</v>
      </c>
      <c r="H30" s="3">
        <v>-33.19</v>
      </c>
      <c r="I30" s="3">
        <v>-76.847999999999999</v>
      </c>
      <c r="J30" s="3">
        <v>-213.47200000000001</v>
      </c>
      <c r="K30" s="3">
        <v>-295.45600000000002</v>
      </c>
      <c r="L30" s="3">
        <v>-53.994999999999997</v>
      </c>
      <c r="M30" s="3">
        <v>-5.28</v>
      </c>
    </row>
    <row r="31" spans="3:13" x14ac:dyDescent="0.2">
      <c r="C31" s="3" t="s">
        <v>159</v>
      </c>
      <c r="D31" s="3" t="s">
        <v>3</v>
      </c>
      <c r="E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160</v>
      </c>
      <c r="D32" s="3">
        <v>5.1999999999999998E-2</v>
      </c>
      <c r="E32" s="3">
        <v>219.77199999999999</v>
      </c>
      <c r="F32" s="3">
        <v>-0.68300000000000005</v>
      </c>
      <c r="G32" s="3">
        <v>-21.619</v>
      </c>
      <c r="H32" s="3">
        <v>-40.103999999999999</v>
      </c>
      <c r="I32" s="3">
        <v>32.487000000000002</v>
      </c>
      <c r="J32" s="3">
        <v>-25.97</v>
      </c>
      <c r="K32" s="3">
        <v>-9.9250000000000007</v>
      </c>
      <c r="L32" s="3">
        <v>-2.782</v>
      </c>
      <c r="M32" s="3">
        <v>-5.1449999999999996</v>
      </c>
    </row>
    <row r="33" spans="3:13" x14ac:dyDescent="0.2">
      <c r="C33" s="3" t="s">
        <v>161</v>
      </c>
      <c r="D33" s="3">
        <v>5.1999999999999998E-2</v>
      </c>
      <c r="E33" s="3">
        <v>271.88499999999999</v>
      </c>
      <c r="F33" s="3">
        <v>465.75299999999999</v>
      </c>
      <c r="G33" s="3">
        <v>2.2829999999999999</v>
      </c>
      <c r="H33" s="3">
        <v>-73.293999999999997</v>
      </c>
      <c r="I33" s="3">
        <v>-44.362000000000002</v>
      </c>
      <c r="J33" s="3">
        <v>-239.44200000000001</v>
      </c>
      <c r="K33" s="3">
        <v>-190.863</v>
      </c>
      <c r="L33" s="3">
        <v>-56.777000000000001</v>
      </c>
      <c r="M33" s="3">
        <v>-10.425000000000001</v>
      </c>
    </row>
    <row r="35" spans="3:13" x14ac:dyDescent="0.2">
      <c r="C35" s="3" t="s">
        <v>162</v>
      </c>
      <c r="D35" s="3">
        <v>423.291</v>
      </c>
      <c r="E35" s="3">
        <v>215.1</v>
      </c>
      <c r="F35" s="3">
        <v>115.074</v>
      </c>
      <c r="G35" s="3">
        <v>63.9</v>
      </c>
      <c r="H35" s="3">
        <v>139.65299999999999</v>
      </c>
      <c r="I35" s="3">
        <v>56.448</v>
      </c>
      <c r="J35" s="3">
        <v>166.80099999999999</v>
      </c>
      <c r="K35" s="3">
        <v>210.096</v>
      </c>
      <c r="L35" s="3">
        <v>221.52799999999999</v>
      </c>
      <c r="M35" s="3">
        <v>323.33999999999997</v>
      </c>
    </row>
    <row r="36" spans="3:13" x14ac:dyDescent="0.2">
      <c r="C36" s="3" t="s">
        <v>163</v>
      </c>
      <c r="D36" s="3">
        <v>-21.501999999999999</v>
      </c>
      <c r="E36" s="3">
        <v>-17.646999999999998</v>
      </c>
      <c r="F36" s="3">
        <v>-7.8949999999999996</v>
      </c>
      <c r="G36" s="3">
        <v>-2.2829999999999999</v>
      </c>
      <c r="H36" s="3">
        <v>0.88</v>
      </c>
      <c r="I36" s="3">
        <v>-0.54600000000000004</v>
      </c>
      <c r="J36" s="3">
        <v>0.13</v>
      </c>
      <c r="K36" s="3">
        <v>-2.7989999999999999</v>
      </c>
      <c r="L36" s="3">
        <v>0.253</v>
      </c>
      <c r="M36" s="3">
        <v>0.54200000000000004</v>
      </c>
    </row>
    <row r="37" spans="3:13" x14ac:dyDescent="0.2">
      <c r="C37" s="3" t="s">
        <v>164</v>
      </c>
      <c r="D37" s="3">
        <v>-186.68899999999999</v>
      </c>
      <c r="E37" s="3">
        <v>-82.38</v>
      </c>
      <c r="F37" s="3">
        <v>-43.279000000000003</v>
      </c>
      <c r="G37" s="3">
        <v>78.036000000000001</v>
      </c>
      <c r="H37" s="3">
        <v>-84.084999999999994</v>
      </c>
      <c r="I37" s="3">
        <v>110.899</v>
      </c>
      <c r="J37" s="3">
        <v>43.164999999999999</v>
      </c>
      <c r="K37" s="3">
        <v>14.231999999999999</v>
      </c>
      <c r="L37" s="3">
        <v>101.559</v>
      </c>
      <c r="M37" s="3">
        <v>185.203</v>
      </c>
    </row>
    <row r="38" spans="3:13" x14ac:dyDescent="0.2">
      <c r="C38" s="3" t="s">
        <v>165</v>
      </c>
      <c r="D38" s="3">
        <v>215.1</v>
      </c>
      <c r="E38" s="3">
        <v>115.074</v>
      </c>
      <c r="F38" s="3">
        <v>63.9</v>
      </c>
      <c r="G38" s="3">
        <v>139.65299999999999</v>
      </c>
      <c r="H38" s="3">
        <v>56.448</v>
      </c>
      <c r="I38" s="3">
        <v>166.80099999999999</v>
      </c>
      <c r="J38" s="3">
        <v>210.096</v>
      </c>
      <c r="K38" s="3">
        <v>221.52799999999999</v>
      </c>
      <c r="L38" s="3">
        <v>323.33999999999997</v>
      </c>
      <c r="M38" s="3">
        <v>509.08499999999998</v>
      </c>
    </row>
    <row r="40" spans="3:13" x14ac:dyDescent="0.2">
      <c r="C40" s="3" t="s">
        <v>166</v>
      </c>
      <c r="D40" s="3">
        <v>-188.09200000000001</v>
      </c>
      <c r="E40" s="3">
        <v>-328.33100000000002</v>
      </c>
      <c r="F40" s="3">
        <v>-506.505</v>
      </c>
      <c r="G40" s="3">
        <v>32.228000000000002</v>
      </c>
      <c r="H40" s="3">
        <v>-35.956000000000003</v>
      </c>
      <c r="I40" s="3">
        <v>139.774</v>
      </c>
      <c r="J40" s="3">
        <v>251.90700000000001</v>
      </c>
      <c r="K40" s="3">
        <v>254.102</v>
      </c>
      <c r="L40" s="3">
        <v>125.821</v>
      </c>
      <c r="M40" s="3">
        <v>176.69</v>
      </c>
    </row>
    <row r="41" spans="3:13" x14ac:dyDescent="0.2">
      <c r="C41" s="3" t="s">
        <v>167</v>
      </c>
      <c r="D41" s="3" t="s">
        <v>3</v>
      </c>
      <c r="E41" s="3" t="s">
        <v>3</v>
      </c>
      <c r="F41" s="3" t="s">
        <v>3</v>
      </c>
      <c r="G41" s="3">
        <v>25.648</v>
      </c>
      <c r="H41" s="3">
        <v>33.19</v>
      </c>
      <c r="I41" s="3">
        <v>33.305999999999997</v>
      </c>
      <c r="J41" s="3">
        <v>25.45</v>
      </c>
      <c r="K41" s="3">
        <v>10.179</v>
      </c>
      <c r="L41" s="3">
        <v>2.15</v>
      </c>
      <c r="M41" s="3">
        <v>1.4890000000000001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1B72-62FB-4A21-9F84-AF3A1CBD64EA}">
  <dimension ref="C1:M32"/>
  <sheetViews>
    <sheetView workbookViewId="0">
      <selection sqref="A1:M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168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169</v>
      </c>
      <c r="D12" s="3">
        <v>9.4</v>
      </c>
      <c r="E12" s="3">
        <v>12.3</v>
      </c>
      <c r="F12" s="3">
        <v>12.6</v>
      </c>
      <c r="G12" s="3">
        <v>20.79</v>
      </c>
      <c r="H12" s="3">
        <v>11.93</v>
      </c>
      <c r="I12" s="3">
        <v>12.99</v>
      </c>
      <c r="J12" s="3">
        <v>20.52</v>
      </c>
      <c r="K12" s="3">
        <v>19.09</v>
      </c>
      <c r="L12" s="3">
        <v>13.15</v>
      </c>
      <c r="M12" s="3">
        <v>15.55</v>
      </c>
    </row>
    <row r="13" spans="3:13" ht="12.75" x14ac:dyDescent="0.2">
      <c r="C13" s="3" t="s">
        <v>170</v>
      </c>
      <c r="D13" s="3">
        <v>570.11</v>
      </c>
      <c r="E13" s="3">
        <v>965.62300000000005</v>
      </c>
      <c r="F13" s="3">
        <v>989.66300000000001</v>
      </c>
      <c r="G13" s="3" t="s">
        <v>171</v>
      </c>
      <c r="H13" s="3">
        <v>952.65300000000002</v>
      </c>
      <c r="I13" s="3" t="s">
        <v>172</v>
      </c>
      <c r="J13" s="3" t="s">
        <v>173</v>
      </c>
      <c r="K13" s="3" t="s">
        <v>174</v>
      </c>
      <c r="L13" s="3" t="s">
        <v>175</v>
      </c>
      <c r="M13" s="3" t="s">
        <v>176</v>
      </c>
    </row>
    <row r="14" spans="3:13" ht="12.75" x14ac:dyDescent="0.2"/>
    <row r="15" spans="3:13" ht="12.75" x14ac:dyDescent="0.2">
      <c r="C15" s="3" t="s">
        <v>177</v>
      </c>
      <c r="D15" s="3">
        <v>297.67200000000003</v>
      </c>
      <c r="E15" s="3">
        <v>747.78</v>
      </c>
      <c r="F15" s="3" t="s">
        <v>178</v>
      </c>
      <c r="G15" s="3" t="s">
        <v>179</v>
      </c>
      <c r="H15" s="3" t="s">
        <v>180</v>
      </c>
      <c r="I15" s="3" t="s">
        <v>181</v>
      </c>
      <c r="J15" s="3" t="s">
        <v>182</v>
      </c>
      <c r="K15" s="3" t="s">
        <v>183</v>
      </c>
      <c r="L15" s="3">
        <v>852.22</v>
      </c>
      <c r="M15" s="3">
        <v>873.423</v>
      </c>
    </row>
    <row r="16" spans="3:13" ht="12.75" x14ac:dyDescent="0.2">
      <c r="C16" s="3" t="s">
        <v>184</v>
      </c>
      <c r="D16" s="3">
        <v>297.67200000000003</v>
      </c>
      <c r="E16" s="3">
        <v>747.78</v>
      </c>
      <c r="F16" s="3" t="s">
        <v>178</v>
      </c>
      <c r="G16" s="3" t="s">
        <v>179</v>
      </c>
      <c r="H16" s="3" t="s">
        <v>180</v>
      </c>
      <c r="I16" s="3" t="s">
        <v>181</v>
      </c>
      <c r="J16" s="3" t="s">
        <v>182</v>
      </c>
      <c r="K16" s="3" t="s">
        <v>183</v>
      </c>
      <c r="L16" s="3">
        <v>852.22</v>
      </c>
      <c r="M16" s="3" t="s">
        <v>185</v>
      </c>
    </row>
    <row r="17" spans="3:13" ht="12.75" x14ac:dyDescent="0.2"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  <c r="M17" s="3" t="s">
        <v>196</v>
      </c>
    </row>
    <row r="18" spans="3:13" ht="12.75" x14ac:dyDescent="0.2">
      <c r="C18" s="3" t="s">
        <v>197</v>
      </c>
      <c r="D18" s="3" t="s">
        <v>187</v>
      </c>
      <c r="E18" s="3" t="s">
        <v>198</v>
      </c>
      <c r="F18" s="3" t="s">
        <v>199</v>
      </c>
      <c r="G18" s="3" t="s">
        <v>200</v>
      </c>
      <c r="H18" s="3" t="s">
        <v>201</v>
      </c>
      <c r="I18" s="3" t="s">
        <v>202</v>
      </c>
      <c r="J18" s="3" t="s">
        <v>203</v>
      </c>
      <c r="K18" s="3" t="s">
        <v>204</v>
      </c>
      <c r="L18" s="3" t="s">
        <v>205</v>
      </c>
      <c r="M18" s="3" t="s">
        <v>206</v>
      </c>
    </row>
    <row r="19" spans="3:13" ht="12.75" x14ac:dyDescent="0.2">
      <c r="C19" s="3" t="s">
        <v>207</v>
      </c>
      <c r="D19" s="3" t="s">
        <v>187</v>
      </c>
      <c r="E19" s="3" t="s">
        <v>208</v>
      </c>
      <c r="F19" s="3" t="s">
        <v>209</v>
      </c>
      <c r="G19" s="3" t="s">
        <v>210</v>
      </c>
      <c r="H19" s="3" t="s">
        <v>211</v>
      </c>
      <c r="I19" s="3" t="s">
        <v>212</v>
      </c>
      <c r="J19" s="3" t="s">
        <v>213</v>
      </c>
      <c r="K19" s="3" t="s">
        <v>193</v>
      </c>
      <c r="L19" s="3" t="s">
        <v>205</v>
      </c>
      <c r="M19" s="3" t="s">
        <v>214</v>
      </c>
    </row>
    <row r="20" spans="3:13" ht="12.75" x14ac:dyDescent="0.2">
      <c r="C20" s="3" t="s">
        <v>215</v>
      </c>
      <c r="D20" s="3" t="s">
        <v>216</v>
      </c>
      <c r="E20" s="3" t="s">
        <v>217</v>
      </c>
      <c r="F20" s="3" t="s">
        <v>209</v>
      </c>
      <c r="G20" s="3" t="s">
        <v>218</v>
      </c>
      <c r="H20" s="3" t="s">
        <v>219</v>
      </c>
      <c r="I20" s="3" t="s">
        <v>220</v>
      </c>
      <c r="J20" s="3" t="s">
        <v>221</v>
      </c>
      <c r="K20" s="3" t="s">
        <v>222</v>
      </c>
      <c r="L20" s="3" t="s">
        <v>223</v>
      </c>
      <c r="M20" s="3" t="s">
        <v>224</v>
      </c>
    </row>
    <row r="21" spans="3:13" ht="12.75" x14ac:dyDescent="0.2"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228</v>
      </c>
      <c r="I21" s="3" t="s">
        <v>227</v>
      </c>
      <c r="J21" s="3" t="s">
        <v>229</v>
      </c>
      <c r="K21" s="3" t="s">
        <v>195</v>
      </c>
      <c r="L21" s="3" t="s">
        <v>230</v>
      </c>
      <c r="M21" s="3" t="s">
        <v>231</v>
      </c>
    </row>
    <row r="22" spans="3:13" ht="12.75" x14ac:dyDescent="0.2">
      <c r="C22" s="3" t="s">
        <v>232</v>
      </c>
      <c r="D22" s="3" t="s">
        <v>187</v>
      </c>
      <c r="E22" s="3" t="s">
        <v>187</v>
      </c>
      <c r="F22" s="3" t="s">
        <v>187</v>
      </c>
      <c r="G22" s="3" t="s">
        <v>233</v>
      </c>
      <c r="H22" s="3" t="s">
        <v>234</v>
      </c>
      <c r="I22" s="3" t="s">
        <v>234</v>
      </c>
      <c r="J22" s="3" t="s">
        <v>235</v>
      </c>
      <c r="K22" s="3" t="s">
        <v>236</v>
      </c>
      <c r="L22" s="3" t="s">
        <v>237</v>
      </c>
      <c r="M22" s="3" t="s">
        <v>195</v>
      </c>
    </row>
    <row r="23" spans="3:13" ht="12.75" x14ac:dyDescent="0.2"/>
    <row r="24" spans="3:13" ht="12.75" x14ac:dyDescent="0.2">
      <c r="C24" s="3" t="s">
        <v>238</v>
      </c>
      <c r="D24" s="3" t="s">
        <v>187</v>
      </c>
      <c r="E24" s="3" t="s">
        <v>239</v>
      </c>
      <c r="F24" s="3" t="s">
        <v>240</v>
      </c>
      <c r="G24" s="3" t="s">
        <v>241</v>
      </c>
      <c r="H24" s="3" t="s">
        <v>242</v>
      </c>
      <c r="I24" s="3" t="s">
        <v>243</v>
      </c>
      <c r="J24" s="3" t="s">
        <v>244</v>
      </c>
      <c r="K24" s="3" t="s">
        <v>245</v>
      </c>
      <c r="L24" s="3" t="s">
        <v>206</v>
      </c>
      <c r="M24" s="3" t="s">
        <v>246</v>
      </c>
    </row>
    <row r="25" spans="3:13" ht="12.75" x14ac:dyDescent="0.2">
      <c r="C25" s="3" t="s">
        <v>247</v>
      </c>
      <c r="D25" s="3" t="s">
        <v>227</v>
      </c>
      <c r="E25" s="3" t="s">
        <v>195</v>
      </c>
      <c r="F25" s="3" t="s">
        <v>248</v>
      </c>
      <c r="G25" s="3" t="s">
        <v>249</v>
      </c>
      <c r="H25" s="3" t="s">
        <v>248</v>
      </c>
      <c r="I25" s="3" t="s">
        <v>248</v>
      </c>
      <c r="J25" s="3" t="s">
        <v>250</v>
      </c>
      <c r="K25" s="3" t="s">
        <v>251</v>
      </c>
      <c r="L25" s="3" t="s">
        <v>231</v>
      </c>
      <c r="M25" s="3" t="s">
        <v>248</v>
      </c>
    </row>
    <row r="26" spans="3:13" ht="12.75" x14ac:dyDescent="0.2">
      <c r="C26" s="3" t="s">
        <v>252</v>
      </c>
      <c r="D26" s="3" t="s">
        <v>187</v>
      </c>
      <c r="E26" s="3" t="s">
        <v>253</v>
      </c>
      <c r="F26" s="3" t="s">
        <v>254</v>
      </c>
      <c r="G26" s="3" t="s">
        <v>255</v>
      </c>
      <c r="H26" s="3" t="s">
        <v>256</v>
      </c>
      <c r="I26" s="3" t="s">
        <v>193</v>
      </c>
      <c r="J26" s="3" t="s">
        <v>214</v>
      </c>
      <c r="K26" s="3" t="s">
        <v>257</v>
      </c>
      <c r="L26" s="3" t="s">
        <v>258</v>
      </c>
      <c r="M26" s="3" t="s">
        <v>259</v>
      </c>
    </row>
    <row r="27" spans="3:13" ht="12.75" x14ac:dyDescent="0.2">
      <c r="C27" s="3" t="s">
        <v>260</v>
      </c>
      <c r="D27" s="3" t="s">
        <v>187</v>
      </c>
      <c r="E27" s="3" t="s">
        <v>187</v>
      </c>
      <c r="F27" s="3" t="s">
        <v>187</v>
      </c>
      <c r="G27" s="3" t="s">
        <v>261</v>
      </c>
      <c r="H27" s="3" t="s">
        <v>262</v>
      </c>
      <c r="I27" s="3" t="s">
        <v>263</v>
      </c>
      <c r="J27" s="3" t="s">
        <v>263</v>
      </c>
      <c r="K27" s="3" t="s">
        <v>249</v>
      </c>
      <c r="L27" s="3" t="s">
        <v>228</v>
      </c>
      <c r="M27" s="3" t="s">
        <v>236</v>
      </c>
    </row>
    <row r="28" spans="3:13" ht="12.75" x14ac:dyDescent="0.2"/>
    <row r="29" spans="3:13" ht="12.75" x14ac:dyDescent="0.2">
      <c r="C29" s="3" t="s">
        <v>264</v>
      </c>
      <c r="D29" s="3">
        <v>20.100000000000001</v>
      </c>
      <c r="E29" s="3">
        <v>11.8</v>
      </c>
      <c r="F29" s="3">
        <v>4.4000000000000004</v>
      </c>
      <c r="G29" s="3">
        <v>5</v>
      </c>
      <c r="H29" s="3">
        <v>4.3</v>
      </c>
      <c r="I29" s="3">
        <v>4.9000000000000004</v>
      </c>
      <c r="J29" s="3">
        <v>6.3</v>
      </c>
      <c r="K29" s="3">
        <v>8.3000000000000007</v>
      </c>
      <c r="L29" s="3">
        <v>10.7</v>
      </c>
      <c r="M29" s="3">
        <v>10.8</v>
      </c>
    </row>
    <row r="30" spans="3:13" ht="12.75" x14ac:dyDescent="0.2">
      <c r="C30" s="3" t="s">
        <v>265</v>
      </c>
      <c r="D30" s="3">
        <v>2</v>
      </c>
      <c r="E30" s="3">
        <v>2</v>
      </c>
      <c r="F30" s="3">
        <v>1</v>
      </c>
      <c r="G30" s="3">
        <v>6</v>
      </c>
      <c r="H30" s="3">
        <v>5</v>
      </c>
      <c r="I30" s="3">
        <v>7</v>
      </c>
      <c r="J30" s="3">
        <v>8</v>
      </c>
      <c r="K30" s="3">
        <v>9</v>
      </c>
      <c r="L30" s="3">
        <v>7</v>
      </c>
      <c r="M30" s="3">
        <v>4</v>
      </c>
    </row>
    <row r="31" spans="3:13" ht="12.75" x14ac:dyDescent="0.2">
      <c r="C31" s="3" t="s">
        <v>266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ht="12.75" x14ac:dyDescent="0.2">
      <c r="C32" s="3" t="s">
        <v>267</v>
      </c>
      <c r="D32" s="3" t="s">
        <v>268</v>
      </c>
      <c r="E32" s="3" t="s">
        <v>268</v>
      </c>
      <c r="F32" s="3" t="s">
        <v>268</v>
      </c>
      <c r="G32" s="3" t="s">
        <v>268</v>
      </c>
      <c r="H32" s="3" t="s">
        <v>268</v>
      </c>
      <c r="I32" s="3" t="s">
        <v>268</v>
      </c>
      <c r="J32" s="3" t="s">
        <v>268</v>
      </c>
      <c r="K32" s="3" t="s">
        <v>268</v>
      </c>
      <c r="L32" s="3" t="s">
        <v>268</v>
      </c>
      <c r="M32" s="3" t="s">
        <v>268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9A72-5BB8-46E5-A053-DA2C4E49B841}">
  <dimension ref="A3:BJ22"/>
  <sheetViews>
    <sheetView showGridLines="0" tabSelected="1" topLeftCell="X1" workbookViewId="0">
      <selection activeCell="AN23" sqref="AN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269</v>
      </c>
      <c r="C3" s="9"/>
      <c r="D3" s="9"/>
      <c r="E3" s="9"/>
      <c r="F3" s="9"/>
      <c r="H3" s="9" t="s">
        <v>270</v>
      </c>
      <c r="I3" s="9"/>
      <c r="J3" s="9"/>
      <c r="K3" s="9"/>
      <c r="L3" s="9"/>
      <c r="N3" s="11" t="s">
        <v>271</v>
      </c>
      <c r="O3" s="11"/>
      <c r="P3" s="11"/>
      <c r="Q3" s="11"/>
      <c r="R3" s="11"/>
      <c r="S3" s="11"/>
      <c r="T3" s="11"/>
      <c r="V3" s="9" t="s">
        <v>272</v>
      </c>
      <c r="W3" s="9"/>
      <c r="X3" s="9"/>
      <c r="Y3" s="9"/>
      <c r="AA3" s="9" t="s">
        <v>273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274</v>
      </c>
      <c r="C4" s="15" t="s">
        <v>275</v>
      </c>
      <c r="D4" s="14" t="s">
        <v>276</v>
      </c>
      <c r="E4" s="15" t="s">
        <v>277</v>
      </c>
      <c r="F4" s="14" t="s">
        <v>278</v>
      </c>
      <c r="H4" s="16" t="s">
        <v>279</v>
      </c>
      <c r="I4" s="17" t="s">
        <v>280</v>
      </c>
      <c r="J4" s="16" t="s">
        <v>281</v>
      </c>
      <c r="K4" s="17" t="s">
        <v>282</v>
      </c>
      <c r="L4" s="16" t="s">
        <v>283</v>
      </c>
      <c r="N4" s="18" t="s">
        <v>284</v>
      </c>
      <c r="O4" s="19" t="s">
        <v>285</v>
      </c>
      <c r="P4" s="18" t="s">
        <v>286</v>
      </c>
      <c r="Q4" s="19" t="s">
        <v>287</v>
      </c>
      <c r="R4" s="18" t="s">
        <v>288</v>
      </c>
      <c r="S4" s="19" t="s">
        <v>289</v>
      </c>
      <c r="T4" s="18" t="s">
        <v>290</v>
      </c>
      <c r="V4" s="19" t="s">
        <v>291</v>
      </c>
      <c r="W4" s="18" t="s">
        <v>292</v>
      </c>
      <c r="X4" s="19" t="s">
        <v>293</v>
      </c>
      <c r="Y4" s="18" t="s">
        <v>294</v>
      </c>
      <c r="AA4" s="20" t="s">
        <v>137</v>
      </c>
      <c r="AB4" s="21" t="s">
        <v>186</v>
      </c>
      <c r="AC4" s="20" t="s">
        <v>197</v>
      </c>
      <c r="AD4" s="21" t="s">
        <v>215</v>
      </c>
      <c r="AE4" s="20" t="s">
        <v>225</v>
      </c>
      <c r="AF4" s="21" t="s">
        <v>232</v>
      </c>
      <c r="AG4" s="20" t="s">
        <v>238</v>
      </c>
      <c r="AH4" s="21" t="s">
        <v>247</v>
      </c>
      <c r="AI4" s="20" t="s">
        <v>266</v>
      </c>
      <c r="AJ4" s="22"/>
      <c r="AK4" s="21" t="s">
        <v>264</v>
      </c>
      <c r="AL4" s="20" t="s">
        <v>265</v>
      </c>
    </row>
    <row r="5" spans="1:62" ht="63" x14ac:dyDescent="0.2">
      <c r="A5" s="23" t="s">
        <v>295</v>
      </c>
      <c r="B5" s="18" t="s">
        <v>296</v>
      </c>
      <c r="C5" s="24" t="s">
        <v>297</v>
      </c>
      <c r="D5" s="25" t="s">
        <v>298</v>
      </c>
      <c r="E5" s="19" t="s">
        <v>299</v>
      </c>
      <c r="F5" s="18" t="s">
        <v>296</v>
      </c>
      <c r="H5" s="19" t="s">
        <v>300</v>
      </c>
      <c r="I5" s="18" t="s">
        <v>301</v>
      </c>
      <c r="J5" s="19" t="s">
        <v>302</v>
      </c>
      <c r="K5" s="18" t="s">
        <v>303</v>
      </c>
      <c r="L5" s="19" t="s">
        <v>304</v>
      </c>
      <c r="N5" s="18" t="s">
        <v>305</v>
      </c>
      <c r="O5" s="19" t="s">
        <v>306</v>
      </c>
      <c r="P5" s="18" t="s">
        <v>307</v>
      </c>
      <c r="Q5" s="19" t="s">
        <v>308</v>
      </c>
      <c r="R5" s="18" t="s">
        <v>309</v>
      </c>
      <c r="S5" s="19" t="s">
        <v>310</v>
      </c>
      <c r="T5" s="18" t="s">
        <v>311</v>
      </c>
      <c r="V5" s="19" t="s">
        <v>312</v>
      </c>
      <c r="W5" s="18" t="s">
        <v>313</v>
      </c>
      <c r="X5" s="19" t="s">
        <v>314</v>
      </c>
      <c r="Y5" s="18" t="s">
        <v>315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15.40316567006683</v>
      </c>
      <c r="C7" s="31">
        <f>(sheet!D18-sheet!D15)/sheet!D35</f>
        <v>15.389588462891311</v>
      </c>
      <c r="D7" s="31">
        <f>sheet!D12/sheet!D35</f>
        <v>15.131902919451283</v>
      </c>
      <c r="E7" s="31">
        <f>Sheet2!D20/sheet!D35</f>
        <v>-3.2090749208582481</v>
      </c>
      <c r="F7" s="31">
        <f>sheet!D18/sheet!D35</f>
        <v>15.40316567006683</v>
      </c>
      <c r="G7" s="29"/>
      <c r="H7" s="32">
        <f>Sheet1!D33/sheet!D51</f>
        <v>-0.125890917069511</v>
      </c>
      <c r="I7" s="32" t="e">
        <f>Sheet1!D33/Sheet1!D12</f>
        <v>#DIV/0!</v>
      </c>
      <c r="J7" s="32">
        <f>Sheet1!D12/sheet!D27</f>
        <v>0</v>
      </c>
      <c r="K7" s="32">
        <f>Sheet1!D30/sheet!D27</f>
        <v>-0.1183446027429161</v>
      </c>
      <c r="L7" s="32">
        <f>Sheet1!D38</f>
        <v>-1.17</v>
      </c>
      <c r="M7" s="29"/>
      <c r="N7" s="32">
        <f>sheet!D40/sheet!D27</f>
        <v>5.9943278691251448E-2</v>
      </c>
      <c r="O7" s="32">
        <f>sheet!D51/sheet!D27</f>
        <v>0.94005672130874873</v>
      </c>
      <c r="P7" s="32">
        <f>sheet!D40/sheet!D51</f>
        <v>6.3765597684146455E-2</v>
      </c>
      <c r="Q7" s="31">
        <f>Sheet1!D24/Sheet1!D26</f>
        <v>-29.357954545454547</v>
      </c>
      <c r="R7" s="31">
        <f>ABS(Sheet2!D20/(Sheet1!D26+Sheet2!D30))</f>
        <v>2.8261132192364289</v>
      </c>
      <c r="S7" s="31">
        <f>sheet!D40/Sheet1!D43</f>
        <v>-0.5840018150290891</v>
      </c>
      <c r="T7" s="31">
        <f>Sheet2!D20/sheet!D40</f>
        <v>-1.2658378888364736</v>
      </c>
      <c r="V7" s="31">
        <f>ABS(Sheet1!D15/sheet!D15)</f>
        <v>0</v>
      </c>
      <c r="W7" s="31" t="e">
        <f>Sheet1!D12/sheet!D14</f>
        <v>#VALUE!</v>
      </c>
      <c r="X7" s="31">
        <f>Sheet1!D12/sheet!D27</f>
        <v>0</v>
      </c>
      <c r="Y7" s="31">
        <f>Sheet1!D12/(sheet!D18-sheet!D35)</f>
        <v>0</v>
      </c>
      <c r="AA7" s="17">
        <f>Sheet1!D43</f>
        <v>-61.707000000000001</v>
      </c>
      <c r="AB7" s="17" t="str">
        <f>Sheet3!D17</f>
        <v>NA</v>
      </c>
      <c r="AC7" s="17" t="str">
        <f>Sheet3!D18</f>
        <v>NA</v>
      </c>
      <c r="AD7" s="17" t="str">
        <f>Sheet3!D20</f>
        <v>-119.6x</v>
      </c>
      <c r="AE7" s="17" t="str">
        <f>Sheet3!D21</f>
        <v>0.5x</v>
      </c>
      <c r="AF7" s="17" t="str">
        <f>Sheet3!D22</f>
        <v>NA</v>
      </c>
      <c r="AG7" s="17" t="str">
        <f>Sheet3!D24</f>
        <v>NA</v>
      </c>
      <c r="AH7" s="17" t="str">
        <f>Sheet3!D25</f>
        <v>0.9x</v>
      </c>
      <c r="AI7" s="17" t="str">
        <f>Sheet3!D31</f>
        <v/>
      </c>
      <c r="AK7" s="17">
        <f>Sheet3!D29</f>
        <v>20.100000000000001</v>
      </c>
      <c r="AL7" s="17">
        <f>Sheet3!D30</f>
        <v>2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5.7826985532919997</v>
      </c>
      <c r="C8" s="34">
        <f>(sheet!E18-sheet!E15)/sheet!E35</f>
        <v>5.7732014565495531</v>
      </c>
      <c r="D8" s="34">
        <f>sheet!E12/sheet!E35</f>
        <v>5.6625332152347214</v>
      </c>
      <c r="E8" s="34">
        <f>Sheet2!E20/sheet!E35</f>
        <v>-1.2195157956894007</v>
      </c>
      <c r="F8" s="34">
        <f>sheet!E18/sheet!E35</f>
        <v>5.7826985532919997</v>
      </c>
      <c r="G8" s="29"/>
      <c r="H8" s="35">
        <f>Sheet1!E33/sheet!E51</f>
        <v>-3.7957312513087434E-2</v>
      </c>
      <c r="I8" s="35" t="e">
        <f>Sheet1!E33/Sheet1!E12</f>
        <v>#DIV/0!</v>
      </c>
      <c r="J8" s="35">
        <f>Sheet1!E12/sheet!E27</f>
        <v>0</v>
      </c>
      <c r="K8" s="35">
        <f>Sheet1!E30/sheet!E27</f>
        <v>-3.3993262294972168E-2</v>
      </c>
      <c r="L8" s="35">
        <f>Sheet1!E38</f>
        <v>-0.41</v>
      </c>
      <c r="M8" s="29"/>
      <c r="N8" s="35">
        <f>sheet!E40/sheet!E27</f>
        <v>0.10443442793133703</v>
      </c>
      <c r="O8" s="35">
        <f>sheet!E51/sheet!E27</f>
        <v>0.89556557206866294</v>
      </c>
      <c r="P8" s="35">
        <f>sheet!E40/sheet!E51</f>
        <v>0.11661282120314696</v>
      </c>
      <c r="Q8" s="34">
        <f>Sheet1!E24/Sheet1!E26</f>
        <v>-28.876910016977934</v>
      </c>
      <c r="R8" s="34">
        <f>ABS(Sheet2!E20/(Sheet1!E26+Sheet2!E30))</f>
        <v>1.8135450587245256</v>
      </c>
      <c r="S8" s="34">
        <f>sheet!E40/Sheet1!E43</f>
        <v>-3.5687366493744279</v>
      </c>
      <c r="T8" s="34">
        <f>Sheet2!E20/sheet!E40</f>
        <v>-0.26489450394407749</v>
      </c>
      <c r="U8" s="12"/>
      <c r="V8" s="34">
        <f>ABS(Sheet1!E15/sheet!E15)</f>
        <v>0</v>
      </c>
      <c r="W8" s="34" t="e">
        <f>Sheet1!E12/sheet!E14</f>
        <v>#VALUE!</v>
      </c>
      <c r="X8" s="34">
        <f>Sheet1!E12/sheet!E27</f>
        <v>0</v>
      </c>
      <c r="Y8" s="34">
        <f>Sheet1!E12/(sheet!E18-sheet!E35)</f>
        <v>0</v>
      </c>
      <c r="Z8" s="12"/>
      <c r="AA8" s="36">
        <f>Sheet1!E43</f>
        <v>-26.216000000000001</v>
      </c>
      <c r="AB8" s="36" t="str">
        <f>Sheet3!E17</f>
        <v>-20.5x</v>
      </c>
      <c r="AC8" s="36" t="str">
        <f>Sheet3!E18</f>
        <v>-19.9x</v>
      </c>
      <c r="AD8" s="36" t="str">
        <f>Sheet3!E20</f>
        <v>-2.6x</v>
      </c>
      <c r="AE8" s="36" t="str">
        <f>Sheet3!E21</f>
        <v>0.9x</v>
      </c>
      <c r="AF8" s="36" t="str">
        <f>Sheet3!E22</f>
        <v>NA</v>
      </c>
      <c r="AG8" s="36" t="str">
        <f>Sheet3!E24</f>
        <v>-20.4x</v>
      </c>
      <c r="AH8" s="36" t="str">
        <f>Sheet3!E25</f>
        <v>1.2x</v>
      </c>
      <c r="AI8" s="36" t="str">
        <f>Sheet3!E31</f>
        <v/>
      </c>
      <c r="AK8" s="36">
        <f>Sheet3!E29</f>
        <v>11.8</v>
      </c>
      <c r="AL8" s="36">
        <f>Sheet3!E30</f>
        <v>2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2.1246316692890859</v>
      </c>
      <c r="C9" s="31">
        <f>(sheet!F18-sheet!F15)/sheet!F35</f>
        <v>1.9143184093834928</v>
      </c>
      <c r="D9" s="31">
        <f>sheet!F12/sheet!F35</f>
        <v>0.91403232727792882</v>
      </c>
      <c r="E9" s="31">
        <f>Sheet2!F20/sheet!F35</f>
        <v>-0.68129023029609503</v>
      </c>
      <c r="F9" s="31">
        <f>sheet!F18/sheet!F35</f>
        <v>2.1246316692890859</v>
      </c>
      <c r="G9" s="29"/>
      <c r="H9" s="32">
        <f>Sheet1!F33/sheet!F51</f>
        <v>-3.6670251667025165E-2</v>
      </c>
      <c r="I9" s="32" t="e">
        <f>Sheet1!F33/Sheet1!F12</f>
        <v>#DIV/0!</v>
      </c>
      <c r="J9" s="32">
        <f>Sheet1!F12/sheet!F27</f>
        <v>0</v>
      </c>
      <c r="K9" s="32">
        <f>Sheet1!F30/sheet!F27</f>
        <v>-2.192028822453123E-2</v>
      </c>
      <c r="L9" s="32">
        <f>Sheet1!F38</f>
        <v>-0.43</v>
      </c>
      <c r="M9" s="29"/>
      <c r="N9" s="32">
        <f>sheet!F40/sheet!F27</f>
        <v>0.40223240288687417</v>
      </c>
      <c r="O9" s="32">
        <f>sheet!F51/sheet!F27</f>
        <v>0.59776759711312577</v>
      </c>
      <c r="P9" s="32">
        <f>sheet!F40/sheet!F51</f>
        <v>0.67289094428909446</v>
      </c>
      <c r="Q9" s="31">
        <f>Sheet1!F24/Sheet1!F26</f>
        <v>-25.562557924003709</v>
      </c>
      <c r="R9" s="31">
        <f>ABS(Sheet2!F20/(Sheet1!F26+Sheet2!F30))</f>
        <v>2.3958249496981892</v>
      </c>
      <c r="S9" s="31">
        <f>sheet!F40/Sheet1!F43</f>
        <v>-90.242896293091022</v>
      </c>
      <c r="T9" s="31">
        <f>Sheet2!F20/sheet!F40</f>
        <v>-7.6126740978240362E-2</v>
      </c>
      <c r="V9" s="31">
        <f>ABS(Sheet1!F15/sheet!F15)</f>
        <v>0</v>
      </c>
      <c r="W9" s="31" t="e">
        <f>Sheet1!F12/sheet!F14</f>
        <v>#VALUE!</v>
      </c>
      <c r="X9" s="31">
        <f>Sheet1!F12/sheet!F27</f>
        <v>0</v>
      </c>
      <c r="Y9" s="31">
        <f>Sheet1!F12/(sheet!F18-sheet!F35)</f>
        <v>0</v>
      </c>
      <c r="AA9" s="17">
        <f>Sheet1!F43</f>
        <v>-6.9329999999999998</v>
      </c>
      <c r="AB9" s="17" t="str">
        <f>Sheet3!F17</f>
        <v>-54.8x</v>
      </c>
      <c r="AC9" s="17" t="str">
        <f>Sheet3!F18</f>
        <v>-51.3x</v>
      </c>
      <c r="AD9" s="17" t="str">
        <f>Sheet3!F20</f>
        <v>-2.7x</v>
      </c>
      <c r="AE9" s="17" t="str">
        <f>Sheet3!F21</f>
        <v>1.0x</v>
      </c>
      <c r="AF9" s="17" t="str">
        <f>Sheet3!F22</f>
        <v>NA</v>
      </c>
      <c r="AG9" s="17" t="str">
        <f>Sheet3!F24</f>
        <v>-17.6x</v>
      </c>
      <c r="AH9" s="17" t="str">
        <f>Sheet3!F25</f>
        <v>1.1x</v>
      </c>
      <c r="AI9" s="17" t="str">
        <f>Sheet3!F31</f>
        <v/>
      </c>
      <c r="AK9" s="17">
        <f>Sheet3!F29</f>
        <v>4.4000000000000004</v>
      </c>
      <c r="AL9" s="17">
        <f>Sheet3!F30</f>
        <v>1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2.7233689718394003</v>
      </c>
      <c r="C10" s="34">
        <f>(sheet!G18-sheet!G15)/sheet!G35</f>
        <v>1.9847763838246506</v>
      </c>
      <c r="D10" s="34">
        <f>sheet!G12/sheet!G35</f>
        <v>1.4384463259378282</v>
      </c>
      <c r="E10" s="34">
        <f>Sheet2!G20/sheet!G35</f>
        <v>2.3153492779597471</v>
      </c>
      <c r="F10" s="34">
        <f>sheet!G18/sheet!G35</f>
        <v>2.7233689718394003</v>
      </c>
      <c r="G10" s="29"/>
      <c r="H10" s="35">
        <f>Sheet1!G33/sheet!G51</f>
        <v>4.6790184623593271E-3</v>
      </c>
      <c r="I10" s="35">
        <f>Sheet1!G33/Sheet1!G12</f>
        <v>1.0239948907492535E-2</v>
      </c>
      <c r="J10" s="35">
        <f>Sheet1!G12/sheet!G27</f>
        <v>0.25905642765599646</v>
      </c>
      <c r="K10" s="35">
        <f>Sheet1!G30/sheet!G27</f>
        <v>2.6527245833549403E-3</v>
      </c>
      <c r="L10" s="35">
        <f>Sheet1!G38</f>
        <v>5.3999999999999999E-2</v>
      </c>
      <c r="M10" s="29"/>
      <c r="N10" s="35">
        <f>sheet!G40/sheet!G27</f>
        <v>0.43305960327043841</v>
      </c>
      <c r="O10" s="35">
        <f>sheet!G51/sheet!G27</f>
        <v>0.56694039672956165</v>
      </c>
      <c r="P10" s="35">
        <f>sheet!G40/sheet!G51</f>
        <v>0.76385384736839246</v>
      </c>
      <c r="Q10" s="34">
        <f>Sheet1!G24/Sheet1!G26</f>
        <v>-2.2709563813786273</v>
      </c>
      <c r="R10" s="34">
        <f>ABS(Sheet2!G20/(Sheet1!G26+Sheet2!G30))</f>
        <v>6.2463667435462806</v>
      </c>
      <c r="S10" s="34">
        <f>sheet!G40/Sheet1!G43</f>
        <v>4.4158797905020899</v>
      </c>
      <c r="T10" s="34">
        <f>Sheet2!G20/sheet!G40</f>
        <v>0.32044408394144458</v>
      </c>
      <c r="U10" s="12"/>
      <c r="V10" s="34">
        <f>ABS(Sheet1!G15/sheet!G15)</f>
        <v>2.5149706444280198</v>
      </c>
      <c r="W10" s="34" t="e">
        <f>Sheet1!G12/sheet!G14</f>
        <v>#VALUE!</v>
      </c>
      <c r="X10" s="34">
        <f>Sheet1!G12/sheet!G27</f>
        <v>0.25905642765599646</v>
      </c>
      <c r="Y10" s="34">
        <f>Sheet1!G12/(sheet!G18-sheet!G35)</f>
        <v>2.5080297642171949</v>
      </c>
      <c r="Z10" s="12"/>
      <c r="AA10" s="36">
        <f>Sheet1!G43</f>
        <v>158.85599999999999</v>
      </c>
      <c r="AB10" s="36" t="str">
        <f>Sheet3!G17</f>
        <v>26.8x</v>
      </c>
      <c r="AC10" s="36" t="str">
        <f>Sheet3!G18</f>
        <v>71.4x</v>
      </c>
      <c r="AD10" s="36" t="str">
        <f>Sheet3!G20</f>
        <v>-8.3x</v>
      </c>
      <c r="AE10" s="36" t="str">
        <f>Sheet3!G21</f>
        <v>1.4x</v>
      </c>
      <c r="AF10" s="36" t="str">
        <f>Sheet3!G22</f>
        <v>7.3x</v>
      </c>
      <c r="AG10" s="36" t="str">
        <f>Sheet3!G24</f>
        <v>-166.6x</v>
      </c>
      <c r="AH10" s="36" t="str">
        <f>Sheet3!G25</f>
        <v>1.8x</v>
      </c>
      <c r="AI10" s="36" t="str">
        <f>Sheet3!G31</f>
        <v/>
      </c>
      <c r="AK10" s="36">
        <f>Sheet3!G29</f>
        <v>5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1.2771731846570349</v>
      </c>
      <c r="C11" s="31">
        <f>(sheet!H18-sheet!H15)/sheet!H35</f>
        <v>0.74557723751574778</v>
      </c>
      <c r="D11" s="31">
        <f>sheet!H12/sheet!H35</f>
        <v>0.3782668131985954</v>
      </c>
      <c r="E11" s="31">
        <f>Sheet2!H20/sheet!H35</f>
        <v>0.62005119682633281</v>
      </c>
      <c r="F11" s="31">
        <f>sheet!H18/sheet!H35</f>
        <v>1.2771731846570349</v>
      </c>
      <c r="G11" s="29"/>
      <c r="H11" s="32">
        <f>Sheet1!H33/sheet!H51</f>
        <v>-1.854898484676391E-2</v>
      </c>
      <c r="I11" s="32">
        <f>Sheet1!H33/Sheet1!H12</f>
        <v>-4.0013741225444502E-2</v>
      </c>
      <c r="J11" s="32">
        <f>Sheet1!H12/sheet!H27</f>
        <v>0.26958292816460611</v>
      </c>
      <c r="K11" s="32">
        <f>Sheet1!H30/sheet!H27</f>
        <v>-1.0787021526376145E-2</v>
      </c>
      <c r="L11" s="32">
        <f>Sheet1!H38</f>
        <v>-0.2</v>
      </c>
      <c r="M11" s="29"/>
      <c r="N11" s="32">
        <f>sheet!H40/sheet!H27</f>
        <v>0.41845689958080362</v>
      </c>
      <c r="O11" s="32">
        <f>sheet!H51/sheet!H27</f>
        <v>0.58154241946335239</v>
      </c>
      <c r="P11" s="32">
        <f>sheet!H40/sheet!H51</f>
        <v>0.71956384534589213</v>
      </c>
      <c r="Q11" s="31">
        <f>Sheet1!H24/Sheet1!H26</f>
        <v>-0.5055887397244071</v>
      </c>
      <c r="R11" s="31">
        <f>ABS(Sheet2!H20/(Sheet1!H26+Sheet2!H30))</f>
        <v>1.3808649713467049</v>
      </c>
      <c r="S11" s="31">
        <f>sheet!H40/Sheet1!H43</f>
        <v>4.368168893943702</v>
      </c>
      <c r="T11" s="31">
        <f>Sheet2!H20/sheet!H40</f>
        <v>0.15057264765326744</v>
      </c>
      <c r="V11" s="31">
        <f>ABS(Sheet1!H15/sheet!H15)</f>
        <v>2.8367557891817623</v>
      </c>
      <c r="W11" s="31">
        <f>Sheet1!H12/sheet!H14</f>
        <v>185.2545624707534</v>
      </c>
      <c r="X11" s="31">
        <f>Sheet1!H12/sheet!H27</f>
        <v>0.26958292816460611</v>
      </c>
      <c r="Y11" s="31">
        <f>Sheet1!H12/(sheet!H18-sheet!H35)</f>
        <v>9.5713215028286847</v>
      </c>
      <c r="AA11" s="17">
        <f>Sheet1!H43</f>
        <v>140.68</v>
      </c>
      <c r="AB11" s="17" t="str">
        <f>Sheet3!H17</f>
        <v>6.4x</v>
      </c>
      <c r="AC11" s="17" t="str">
        <f>Sheet3!H18</f>
        <v>15.2x</v>
      </c>
      <c r="AD11" s="17" t="str">
        <f>Sheet3!H20</f>
        <v>39.9x</v>
      </c>
      <c r="AE11" s="17" t="str">
        <f>Sheet3!H21</f>
        <v>1.0x</v>
      </c>
      <c r="AF11" s="17" t="str">
        <f>Sheet3!H22</f>
        <v>2.9x</v>
      </c>
      <c r="AG11" s="17" t="str">
        <f>Sheet3!H24</f>
        <v>32.7x</v>
      </c>
      <c r="AH11" s="17" t="str">
        <f>Sheet3!H25</f>
        <v>1.1x</v>
      </c>
      <c r="AI11" s="17" t="str">
        <f>Sheet3!H31</f>
        <v/>
      </c>
      <c r="AK11" s="17">
        <f>Sheet3!H29</f>
        <v>4.3</v>
      </c>
      <c r="AL11" s="17">
        <f>Sheet3!H30</f>
        <v>5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1.2138808010878042</v>
      </c>
      <c r="C12" s="34">
        <f>(sheet!I18-sheet!I15)/sheet!I35</f>
        <v>0.91413956887102676</v>
      </c>
      <c r="D12" s="34">
        <f>sheet!I12/sheet!I35</f>
        <v>0.62827838441517347</v>
      </c>
      <c r="E12" s="34">
        <f>Sheet2!I20/sheet!I35</f>
        <v>1.1660633773904006</v>
      </c>
      <c r="F12" s="34">
        <f>sheet!I18/sheet!I35</f>
        <v>1.2138808010878042</v>
      </c>
      <c r="G12" s="29"/>
      <c r="H12" s="35">
        <f>Sheet1!I33/sheet!I51</f>
        <v>3.054283259020928E-2</v>
      </c>
      <c r="I12" s="35">
        <f>Sheet1!I33/Sheet1!I12</f>
        <v>5.2382764039368125E-2</v>
      </c>
      <c r="J12" s="35">
        <f>Sheet1!I12/sheet!I27</f>
        <v>0.34835626320993685</v>
      </c>
      <c r="K12" s="35">
        <f>Sheet1!I30/sheet!I27</f>
        <v>1.8247863937362139E-2</v>
      </c>
      <c r="L12" s="35">
        <f>Sheet1!I38</f>
        <v>0.38</v>
      </c>
      <c r="M12" s="29"/>
      <c r="N12" s="35">
        <f>sheet!I40/sheet!I27</f>
        <v>0.40254840858435575</v>
      </c>
      <c r="O12" s="35">
        <f>sheet!I51/sheet!I27</f>
        <v>0.5974515914156443</v>
      </c>
      <c r="P12" s="35">
        <f>sheet!I40/sheet!I51</f>
        <v>0.67377577425231883</v>
      </c>
      <c r="Q12" s="34">
        <f>Sheet1!I24/Sheet1!I26</f>
        <v>-4.1788702525544634</v>
      </c>
      <c r="R12" s="34">
        <f>ABS(Sheet2!I20/(Sheet1!I26+Sheet2!I30))</f>
        <v>3.0119475010458929</v>
      </c>
      <c r="S12" s="34">
        <f>sheet!I40/Sheet1!I43</f>
        <v>2.6951004976659854</v>
      </c>
      <c r="T12" s="34">
        <f>Sheet2!I20/sheet!I40</f>
        <v>0.44314103839552704</v>
      </c>
      <c r="U12" s="12"/>
      <c r="V12" s="34">
        <f>ABS(Sheet1!I15/sheet!I15)</f>
        <v>3.9331222197089648</v>
      </c>
      <c r="W12" s="34">
        <f>Sheet1!I12/sheet!I14</f>
        <v>34.601076007326</v>
      </c>
      <c r="X12" s="34">
        <f>Sheet1!I12/sheet!I27</f>
        <v>0.34835626320993685</v>
      </c>
      <c r="Y12" s="34">
        <f>Sheet1!I12/(sheet!I18-sheet!I35)</f>
        <v>10.64667241956219</v>
      </c>
      <c r="Z12" s="12"/>
      <c r="AA12" s="36">
        <f>Sheet1!I43</f>
        <v>259.20999999999998</v>
      </c>
      <c r="AB12" s="36" t="str">
        <f>Sheet3!I17</f>
        <v>7.1x</v>
      </c>
      <c r="AC12" s="36" t="str">
        <f>Sheet3!I18</f>
        <v>18.5x</v>
      </c>
      <c r="AD12" s="36" t="str">
        <f>Sheet3!I20</f>
        <v>22.5x</v>
      </c>
      <c r="AE12" s="36" t="str">
        <f>Sheet3!I21</f>
        <v>0.9x</v>
      </c>
      <c r="AF12" s="36" t="str">
        <f>Sheet3!I22</f>
        <v>2.9x</v>
      </c>
      <c r="AG12" s="36" t="str">
        <f>Sheet3!I24</f>
        <v>-252.5x</v>
      </c>
      <c r="AH12" s="36" t="str">
        <f>Sheet3!I25</f>
        <v>1.1x</v>
      </c>
      <c r="AI12" s="36" t="str">
        <f>Sheet3!I31</f>
        <v/>
      </c>
      <c r="AK12" s="36">
        <f>Sheet3!I29</f>
        <v>4.9000000000000004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1.3977727973994805</v>
      </c>
      <c r="C13" s="31">
        <f>(sheet!J18-sheet!J15)/sheet!J35</f>
        <v>0.8652091653069387</v>
      </c>
      <c r="D13" s="31">
        <f>sheet!J12/sheet!J35</f>
        <v>0.66694178671424131</v>
      </c>
      <c r="E13" s="31">
        <f>Sheet2!J20/sheet!J35</f>
        <v>1.2419606747636613</v>
      </c>
      <c r="F13" s="31">
        <f>sheet!J18/sheet!J35</f>
        <v>1.3977727973994805</v>
      </c>
      <c r="G13" s="29"/>
      <c r="H13" s="32">
        <f>Sheet1!J33/sheet!J51</f>
        <v>8.5289475165109277E-2</v>
      </c>
      <c r="I13" s="32">
        <f>Sheet1!J33/Sheet1!J12</f>
        <v>0.11111057696930073</v>
      </c>
      <c r="J13" s="32">
        <f>Sheet1!J12/sheet!J27</f>
        <v>0.52114494154224256</v>
      </c>
      <c r="K13" s="32">
        <f>Sheet1!J30/sheet!J27</f>
        <v>5.7904715139391078E-2</v>
      </c>
      <c r="L13" s="32">
        <f>Sheet1!J38</f>
        <v>1.08</v>
      </c>
      <c r="M13" s="29"/>
      <c r="N13" s="32">
        <f>sheet!J40/sheet!J27</f>
        <v>0.32108017985460563</v>
      </c>
      <c r="O13" s="32">
        <f>sheet!J51/sheet!J27</f>
        <v>0.67891982014539443</v>
      </c>
      <c r="P13" s="32">
        <f>sheet!J40/sheet!J51</f>
        <v>0.47292798107712419</v>
      </c>
      <c r="Q13" s="31">
        <f>Sheet1!J24/Sheet1!J26</f>
        <v>-7.1458425253700204</v>
      </c>
      <c r="R13" s="31">
        <f>ABS(Sheet2!J20/(Sheet1!J26+Sheet2!J30))</f>
        <v>1.6410657584006911</v>
      </c>
      <c r="S13" s="31">
        <f>sheet!J40/Sheet1!J43</f>
        <v>1.187726183801417</v>
      </c>
      <c r="T13" s="31">
        <f>Sheet2!J20/sheet!J40</f>
        <v>0.76317093343528841</v>
      </c>
      <c r="V13" s="31">
        <f>ABS(Sheet1!J15/sheet!J15)</f>
        <v>2.2182636425952973</v>
      </c>
      <c r="W13" s="31">
        <f>Sheet1!J12/sheet!J14</f>
        <v>106.79912719804902</v>
      </c>
      <c r="X13" s="31">
        <f>Sheet1!J12/sheet!J27</f>
        <v>0.52114494154224256</v>
      </c>
      <c r="Y13" s="31">
        <f>Sheet1!J12/(sheet!J18-sheet!J35)</f>
        <v>6.6404264827938464</v>
      </c>
      <c r="AA13" s="17">
        <f>Sheet1!J43</f>
        <v>431.61799999999999</v>
      </c>
      <c r="AB13" s="17" t="str">
        <f>Sheet3!J17</f>
        <v>5.0x</v>
      </c>
      <c r="AC13" s="17" t="str">
        <f>Sheet3!J18</f>
        <v>11.1x</v>
      </c>
      <c r="AD13" s="17" t="str">
        <f>Sheet3!J20</f>
        <v>16.3x</v>
      </c>
      <c r="AE13" s="17" t="str">
        <f>Sheet3!J21</f>
        <v>1.4x</v>
      </c>
      <c r="AF13" s="17" t="str">
        <f>Sheet3!J22</f>
        <v>2.5x</v>
      </c>
      <c r="AG13" s="17" t="str">
        <f>Sheet3!J24</f>
        <v>35.9x</v>
      </c>
      <c r="AH13" s="17" t="str">
        <f>Sheet3!J25</f>
        <v>1.7x</v>
      </c>
      <c r="AI13" s="17" t="str">
        <f>Sheet3!J31</f>
        <v/>
      </c>
      <c r="AK13" s="17">
        <f>Sheet3!J29</f>
        <v>6.3</v>
      </c>
      <c r="AL13" s="17">
        <f>Sheet3!J30</f>
        <v>8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1.8123752877239077</v>
      </c>
      <c r="C14" s="34">
        <f>(sheet!K18-sheet!K15)/sheet!K35</f>
        <v>1.2655907101083488</v>
      </c>
      <c r="D14" s="34">
        <f>sheet!K12/sheet!K35</f>
        <v>0.84843796078911993</v>
      </c>
      <c r="E14" s="34">
        <f>Sheet2!K20/sheet!K35</f>
        <v>1.6671517918353436</v>
      </c>
      <c r="F14" s="34">
        <f>sheet!K18/sheet!K35</f>
        <v>1.8123752877239077</v>
      </c>
      <c r="G14" s="29"/>
      <c r="H14" s="35">
        <f>Sheet1!K33/sheet!K51</f>
        <v>0.11520994951974395</v>
      </c>
      <c r="I14" s="35">
        <f>Sheet1!K33/Sheet1!K12</f>
        <v>0.1381147467521216</v>
      </c>
      <c r="J14" s="35">
        <f>Sheet1!K12/sheet!K27</f>
        <v>0.63015012120516145</v>
      </c>
      <c r="K14" s="35">
        <f>Sheet1!K30/sheet!K27</f>
        <v>8.7033024406069609E-2</v>
      </c>
      <c r="L14" s="35">
        <f>Sheet1!K38</f>
        <v>1.62</v>
      </c>
      <c r="M14" s="29"/>
      <c r="N14" s="35">
        <f>sheet!K40/sheet!K27</f>
        <v>0.24457024094820529</v>
      </c>
      <c r="O14" s="35">
        <f>sheet!K51/sheet!K27</f>
        <v>0.75542975905179477</v>
      </c>
      <c r="P14" s="35">
        <f>sheet!K40/sheet!K51</f>
        <v>0.32374980998258074</v>
      </c>
      <c r="Q14" s="34">
        <f>Sheet1!K24/Sheet1!K26</f>
        <v>-13.075934959349594</v>
      </c>
      <c r="R14" s="34">
        <f>ABS(Sheet2!K20/(Sheet1!K26+Sheet2!K30))</f>
        <v>1.3867049371467892</v>
      </c>
      <c r="S14" s="34">
        <f>sheet!K40/Sheet1!K43</f>
        <v>0.7090278977960105</v>
      </c>
      <c r="T14" s="34">
        <f>Sheet2!K20/sheet!K40</f>
        <v>1.1168798846416348</v>
      </c>
      <c r="U14" s="12"/>
      <c r="V14" s="34">
        <f>ABS(Sheet1!K15/sheet!K15)</f>
        <v>2.6809184259557601</v>
      </c>
      <c r="W14" s="34">
        <f>Sheet1!K12/sheet!K14</f>
        <v>375.82110778443109</v>
      </c>
      <c r="X14" s="34">
        <f>Sheet1!K12/sheet!K27</f>
        <v>0.63015012120516145</v>
      </c>
      <c r="Y14" s="34">
        <f>Sheet1!K12/(sheet!K18-sheet!K35)</f>
        <v>4.7342630308516247</v>
      </c>
      <c r="Z14" s="12"/>
      <c r="AA14" s="36">
        <f>Sheet1!K43</f>
        <v>549.68499999999995</v>
      </c>
      <c r="AB14" s="36" t="str">
        <f>Sheet3!K17</f>
        <v>3.4x</v>
      </c>
      <c r="AC14" s="36" t="str">
        <f>Sheet3!K18</f>
        <v>9.8x</v>
      </c>
      <c r="AD14" s="36" t="str">
        <f>Sheet3!K20</f>
        <v>5.3x</v>
      </c>
      <c r="AE14" s="36" t="str">
        <f>Sheet3!K21</f>
        <v>1.2x</v>
      </c>
      <c r="AF14" s="36" t="str">
        <f>Sheet3!K22</f>
        <v>1.6x</v>
      </c>
      <c r="AG14" s="36" t="str">
        <f>Sheet3!K24</f>
        <v>24.6x</v>
      </c>
      <c r="AH14" s="36" t="str">
        <f>Sheet3!K25</f>
        <v>1.5x</v>
      </c>
      <c r="AI14" s="36" t="str">
        <f>Sheet3!K31</f>
        <v/>
      </c>
      <c r="AK14" s="36">
        <f>Sheet3!K29</f>
        <v>8.3000000000000007</v>
      </c>
      <c r="AL14" s="36">
        <f>Sheet3!K30</f>
        <v>9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2.3348723685548665</v>
      </c>
      <c r="C15" s="31">
        <f>(sheet!L18-sheet!L15)/sheet!L35</f>
        <v>1.7006122241431914</v>
      </c>
      <c r="D15" s="31">
        <f>sheet!L12/sheet!L35</f>
        <v>1.3153259432523137</v>
      </c>
      <c r="E15" s="31">
        <f>Sheet2!L20/sheet!L35</f>
        <v>1.6975287297874506</v>
      </c>
      <c r="F15" s="31">
        <f>sheet!L18/sheet!L35</f>
        <v>2.3348723685548665</v>
      </c>
      <c r="G15" s="29"/>
      <c r="H15" s="32">
        <f>Sheet1!L33/sheet!L51</f>
        <v>0.13785879730274547</v>
      </c>
      <c r="I15" s="32">
        <f>Sheet1!L33/Sheet1!L12</f>
        <v>0.17726081954564146</v>
      </c>
      <c r="J15" s="32">
        <f>Sheet1!L12/sheet!L27</f>
        <v>0.62977414642946516</v>
      </c>
      <c r="K15" s="32">
        <f>Sheet1!L30/sheet!L27</f>
        <v>0.1116342813247438</v>
      </c>
      <c r="L15" s="32">
        <f>Sheet1!L38</f>
        <v>2.2400000000000002</v>
      </c>
      <c r="M15" s="29"/>
      <c r="N15" s="32">
        <f>sheet!L40/sheet!L27</f>
        <v>0.19022736663233181</v>
      </c>
      <c r="O15" s="32">
        <f>sheet!L51/sheet!L27</f>
        <v>0.80977263336766825</v>
      </c>
      <c r="P15" s="32">
        <f>sheet!L40/sheet!L51</f>
        <v>0.23491454118573699</v>
      </c>
      <c r="Q15" s="31">
        <f>Sheet1!L24/Sheet1!L26</f>
        <v>651.50790513833988</v>
      </c>
      <c r="R15" s="31">
        <f>ABS(Sheet2!L20/(Sheet1!L26+Sheet2!L30))</f>
        <v>7.8015105909626286</v>
      </c>
      <c r="S15" s="31">
        <f>sheet!L40/Sheet1!L43</f>
        <v>0.51689698303739295</v>
      </c>
      <c r="T15" s="31">
        <f>Sheet2!L20/sheet!L40</f>
        <v>1.2765960701294967</v>
      </c>
      <c r="V15" s="31">
        <f>ABS(Sheet1!L15/sheet!L15)</f>
        <v>2.6844988038507669</v>
      </c>
      <c r="W15" s="31">
        <f>Sheet1!L12/sheet!L14</f>
        <v>251.7294719702256</v>
      </c>
      <c r="X15" s="31">
        <f>Sheet1!L12/sheet!L27</f>
        <v>0.62977414642946516</v>
      </c>
      <c r="Y15" s="31">
        <f>Sheet1!L12/(sheet!L18-sheet!L35)</f>
        <v>3.2978866050069322</v>
      </c>
      <c r="AA15" s="17">
        <f>Sheet1!L43</f>
        <v>632.39099999999996</v>
      </c>
      <c r="AB15" s="17" t="str">
        <f>Sheet3!L17</f>
        <v>1.2x</v>
      </c>
      <c r="AC15" s="17" t="str">
        <f>Sheet3!L18</f>
        <v>1.9x</v>
      </c>
      <c r="AD15" s="17" t="str">
        <f>Sheet3!L20</f>
        <v>3.6x</v>
      </c>
      <c r="AE15" s="17" t="str">
        <f>Sheet3!L21</f>
        <v>0.6x</v>
      </c>
      <c r="AF15" s="17" t="str">
        <f>Sheet3!L22</f>
        <v>0.7x</v>
      </c>
      <c r="AG15" s="17" t="str">
        <f>Sheet3!L24</f>
        <v>3.7x</v>
      </c>
      <c r="AH15" s="17" t="str">
        <f>Sheet3!L25</f>
        <v>0.8x</v>
      </c>
      <c r="AI15" s="17" t="str">
        <f>Sheet3!L31</f>
        <v/>
      </c>
      <c r="AK15" s="17">
        <f>Sheet3!L29</f>
        <v>10.7</v>
      </c>
      <c r="AL15" s="17">
        <f>Sheet3!L30</f>
        <v>7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2.3094961993345797</v>
      </c>
      <c r="C16" s="34">
        <f>(sheet!M18-sheet!M15)/sheet!M35</f>
        <v>1.8154552298613302</v>
      </c>
      <c r="D16" s="34">
        <f>sheet!M12/sheet!M35</f>
        <v>1.5454167374990893</v>
      </c>
      <c r="E16" s="34">
        <f>Sheet2!M20/sheet!M35</f>
        <v>1.6773532554581443</v>
      </c>
      <c r="F16" s="34">
        <f>sheet!M18/sheet!M35</f>
        <v>2.3094961993345797</v>
      </c>
      <c r="G16" s="29"/>
      <c r="H16" s="35">
        <f>Sheet1!M33/sheet!M51</f>
        <v>0.1463453731570574</v>
      </c>
      <c r="I16" s="35">
        <f>Sheet1!M33/Sheet1!M12</f>
        <v>0.21738642374475511</v>
      </c>
      <c r="J16" s="35">
        <f>Sheet1!M12/sheet!M27</f>
        <v>0.54509516518491841</v>
      </c>
      <c r="K16" s="35">
        <f>Sheet1!M30/sheet!M27</f>
        <v>0.11849628856010597</v>
      </c>
      <c r="L16" s="35">
        <f>Sheet1!M38</f>
        <v>2.98</v>
      </c>
      <c r="M16" s="29"/>
      <c r="N16" s="35">
        <f>sheet!M40/sheet!M27</f>
        <v>0.19029699399559347</v>
      </c>
      <c r="O16" s="35">
        <f>sheet!M51/sheet!M27</f>
        <v>0.80970300600440659</v>
      </c>
      <c r="P16" s="35">
        <f>sheet!M40/sheet!M51</f>
        <v>0.23502073301498627</v>
      </c>
      <c r="Q16" s="34">
        <f>Sheet1!M24/Sheet1!M26</f>
        <v>41.763311652519015</v>
      </c>
      <c r="R16" s="34">
        <f>ABS(Sheet2!M20/(Sheet1!M26+Sheet2!M30))</f>
        <v>145.75230809812717</v>
      </c>
      <c r="S16" s="34">
        <f>sheet!M40/Sheet1!M43</f>
        <v>0.62969933750251172</v>
      </c>
      <c r="T16" s="34">
        <f>Sheet2!M20/sheet!M40</f>
        <v>1.3459750851363401</v>
      </c>
      <c r="U16" s="12"/>
      <c r="V16" s="34">
        <f>ABS(Sheet1!M15/sheet!M15)</f>
        <v>3.0224584472641247</v>
      </c>
      <c r="W16" s="34">
        <f>Sheet1!M12/sheet!M14</f>
        <v>334.06420454545452</v>
      </c>
      <c r="X16" s="34">
        <f>Sheet1!M12/sheet!M27</f>
        <v>0.54509516518491841</v>
      </c>
      <c r="Y16" s="34">
        <f>Sheet1!M12/(sheet!M18-sheet!M35)</f>
        <v>2.7259863365239507</v>
      </c>
      <c r="Z16" s="12"/>
      <c r="AA16" s="36">
        <f>Sheet1!M43</f>
        <v>651.92700000000002</v>
      </c>
      <c r="AB16" s="36" t="str">
        <f>Sheet3!M17</f>
        <v>2.2x</v>
      </c>
      <c r="AC16" s="36" t="str">
        <f>Sheet3!M18</f>
        <v>3.7x</v>
      </c>
      <c r="AD16" s="36" t="str">
        <f>Sheet3!M20</f>
        <v>6.5x</v>
      </c>
      <c r="AE16" s="36" t="str">
        <f>Sheet3!M21</f>
        <v>0.8x</v>
      </c>
      <c r="AF16" s="36" t="str">
        <f>Sheet3!M22</f>
        <v>1.2x</v>
      </c>
      <c r="AG16" s="36" t="str">
        <f>Sheet3!M24</f>
        <v>7.5x</v>
      </c>
      <c r="AH16" s="36" t="str">
        <f>Sheet3!M25</f>
        <v>1.1x</v>
      </c>
      <c r="AI16" s="36" t="str">
        <f>Sheet3!M31</f>
        <v/>
      </c>
      <c r="AK16" s="36">
        <f>Sheet3!M29</f>
        <v>10.8</v>
      </c>
      <c r="AL16" s="36">
        <f>Sheet3!M30</f>
        <v>4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2023-04-24T09:53:39Z</dcterms:created>
  <dcterms:modified xsi:type="dcterms:W3CDTF">2023-05-07T17:00:34Z</dcterms:modified>
  <cp:category/>
  <dc:identifier/>
  <cp:version/>
</cp:coreProperties>
</file>