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28" documentId="8_{795BD26A-8B90-48C8-A499-9410DD075815}" xr6:coauthVersionLast="47" xr6:coauthVersionMax="47" xr10:uidLastSave="{89AF7CBE-1AAE-4306-BE5E-0B1FF322C36E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3" l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<sst xmlns="http://schemas.openxmlformats.org/spreadsheetml/2006/main" count="601" uniqueCount="275">
  <si>
    <t>Canada Goose Holdings Inc</t>
  </si>
  <si>
    <t>Premium Export</t>
  </si>
  <si>
    <t>Balance Sheet</t>
  </si>
  <si>
    <t/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</si>
  <si>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</si>
  <si>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</si>
  <si>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</si>
  <si>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</si>
  <si>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</si>
  <si>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</si>
  <si>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</si>
  <si>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</si>
  <si>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</si>
  <si>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</si>
  <si>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2014-03-31</t>
  </si>
  <si>
    <t>2015-03-31</t>
  </si>
  <si>
    <t>2016-03-31</t>
  </si>
  <si>
    <t>2017-03-31</t>
  </si>
  <si>
    <t>2018-03-31</t>
  </si>
  <si>
    <t>2019-03-31</t>
  </si>
  <si>
    <t>2020-03-29</t>
  </si>
  <si>
    <t>2021-03-28</t>
  </si>
  <si>
    <t>2022-04-03</t>
  </si>
  <si>
    <t>Cash And Equivalents</t>
  </si>
  <si>
    <t/>
  </si>
  <si>
    <t>Short Term Investments</t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</si>
  <si>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</si>
  <si>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</si>
  <si>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</si>
  <si>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</si>
  <si>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</si>
  <si>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</si>
  <si>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</si>
  <si>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</si>
  <si>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</si>
  <si>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</si>
  <si>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</si>
  <si>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</si>
  <si>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</si>
  <si>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1,090.7</t>
  </si>
  <si>
    <t>1,478.5</t>
  </si>
  <si>
    <t>1,340.6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</si>
  <si>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</si>
  <si>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</si>
  <si>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</si>
  <si>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</si>
  <si>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</si>
  <si>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</si>
  <si>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</si>
  <si>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</si>
  <si>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</si>
  <si>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</si>
  <si>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</si>
  <si>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</si>
  <si>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</si>
  <si>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</si>
  <si>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</si>
  <si>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</si>
  <si>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</si>
  <si>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</si>
  <si>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</si>
  <si>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</si>
  <si>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</si>
  <si>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</si>
  <si>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</si>
  <si>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</si>
  <si>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</si>
  <si>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</si>
  <si>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1,098.4</t>
  </si>
  <si>
    <t>Revenue Growth (YoY)</t>
  </si>
  <si>
    <t>NM</t>
  </si>
  <si>
    <t>43.6%</t>
  </si>
  <si>
    <t>33.2%</t>
  </si>
  <si>
    <t>38.8%</t>
  </si>
  <si>
    <t>46.4%</t>
  </si>
  <si>
    <t>40.5%</t>
  </si>
  <si>
    <t>15.4%</t>
  </si>
  <si>
    <t>-5.7%</t>
  </si>
  <si>
    <t>21.5%</t>
  </si>
  <si>
    <t>Cost of Revenues</t>
  </si>
  <si>
    <t>Gross Profit</t>
  </si>
  <si>
    <t>Gross Profit Margin</t>
  </si>
  <si>
    <t>38.6%</t>
  </si>
  <si>
    <t>41.9%</t>
  </si>
  <si>
    <t>50.1%</t>
  </si>
  <si>
    <t>52.5%</t>
  </si>
  <si>
    <t>58.8%</t>
  </si>
  <si>
    <t>62.2%</t>
  </si>
  <si>
    <t>61.9%</t>
  </si>
  <si>
    <t>60.3%</t>
  </si>
  <si>
    <t>66.8%</t>
  </si>
  <si>
    <t>R&amp;D Expenses</t>
  </si>
  <si>
    <t>Selling, 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</si>
  <si>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</si>
  <si>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</si>
  <si>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</si>
  <si>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</si>
  <si>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</si>
  <si>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</si>
  <si>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</si>
  <si>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</si>
  <si>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</si>
  <si>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</si>
  <si>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</si>
  <si>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</si>
  <si>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</si>
  <si>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</si>
  <si>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</si>
  <si>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</si>
  <si>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</si>
  <si>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</si>
  <si>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</si>
  <si>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</si>
  <si>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</si>
  <si>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</si>
  <si>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</si>
  <si>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</si>
  <si>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</si>
  <si>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</si>
  <si>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</si>
  <si>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</si>
  <si>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</si>
  <si>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</si>
  <si>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</si>
  <si>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</si>
  <si>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</si>
  <si>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</si>
  <si>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</si>
  <si>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</si>
  <si>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</si>
  <si>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</si>
  <si>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</si>
  <si>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</si>
  <si>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</si>
  <si>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</si>
  <si>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</si>
  <si>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</si>
  <si>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</si>
  <si>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</si>
  <si>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</si>
  <si>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</si>
  <si>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</si>
  <si>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</si>
  <si>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2,336.26</t>
  </si>
  <si>
    <t>4,669.702</t>
  </si>
  <si>
    <t>7,067.612</t>
  </si>
  <si>
    <t>3,087.694</t>
  </si>
  <si>
    <t>5,444.831</t>
  </si>
  <si>
    <t>3,513.826</t>
  </si>
  <si>
    <t>Total Enterprise Value (TEV)</t>
  </si>
  <si>
    <t>2,572.384</t>
  </si>
  <si>
    <t>4,740.194</t>
  </si>
  <si>
    <t>7,112.412</t>
  </si>
  <si>
    <t>3,382.994</t>
  </si>
  <si>
    <t>5,619.831</t>
  </si>
  <si>
    <t>3,751.026</t>
  </si>
  <si>
    <t>Enterprise Value (EV)</t>
  </si>
  <si>
    <t>NA</t>
  </si>
  <si>
    <t>EV/EBITDA</t>
  </si>
  <si>
    <t>36.5x</t>
  </si>
  <si>
    <t>46.4x</t>
  </si>
  <si>
    <t>32.8x</t>
  </si>
  <si>
    <t>14.0x</t>
  </si>
  <si>
    <t>52.3x</t>
  </si>
  <si>
    <t>19.4x</t>
  </si>
  <si>
    <t>EV / EBIT</t>
  </si>
  <si>
    <t>40.4x</t>
  </si>
  <si>
    <t>50.1x</t>
  </si>
  <si>
    <t>35.2x</t>
  </si>
  <si>
    <t>15.2x</t>
  </si>
  <si>
    <t>79.9x</t>
  </si>
  <si>
    <t>23.1x</t>
  </si>
  <si>
    <t>EV / LTM EBITDA - CAPEX</t>
  </si>
  <si>
    <t>46.5x</t>
  </si>
  <si>
    <t>58.1x</t>
  </si>
  <si>
    <t>37.6x</t>
  </si>
  <si>
    <t>16.9x</t>
  </si>
  <si>
    <t>73.3x</t>
  </si>
  <si>
    <t>23.2x</t>
  </si>
  <si>
    <t>EV / Free Cash Flow</t>
  </si>
  <si>
    <t>-35.7x</t>
  </si>
  <si>
    <t>54.2x</t>
  </si>
  <si>
    <t>94.6x</t>
  </si>
  <si>
    <t>72.9x</t>
  </si>
  <si>
    <t>41.6x</t>
  </si>
  <si>
    <t>24.0x</t>
  </si>
  <si>
    <t>EV / Invested Capital</t>
  </si>
  <si>
    <t>7.7x</t>
  </si>
  <si>
    <t>12.9x</t>
  </si>
  <si>
    <t>13.3x</t>
  </si>
  <si>
    <t>3.9x</t>
  </si>
  <si>
    <t>4.5x</t>
  </si>
  <si>
    <t>3.2x</t>
  </si>
  <si>
    <t>EV / Revenue</t>
  </si>
  <si>
    <t>6.5x</t>
  </si>
  <si>
    <t>9.2x</t>
  </si>
  <si>
    <t>8.9x</t>
  </si>
  <si>
    <t>3.5x</t>
  </si>
  <si>
    <t>6.7x</t>
  </si>
  <si>
    <t>P/E Ratio</t>
  </si>
  <si>
    <t>65.1x</t>
  </si>
  <si>
    <t>72.3x</t>
  </si>
  <si>
    <t>49.5x</t>
  </si>
  <si>
    <t>19.5x</t>
  </si>
  <si>
    <t>78.0x</t>
  </si>
  <si>
    <t>32.9x</t>
  </si>
  <si>
    <t>Price/Book</t>
  </si>
  <si>
    <t>34.3x</t>
  </si>
  <si>
    <t>19.8x</t>
  </si>
  <si>
    <t>18.2x</t>
  </si>
  <si>
    <t>6.1x</t>
  </si>
  <si>
    <t>9.1x</t>
  </si>
  <si>
    <t>Price / Operating Cash Flow</t>
  </si>
  <si>
    <t>58.2x</t>
  </si>
  <si>
    <t>51.4x</t>
  </si>
  <si>
    <t>62.9x</t>
  </si>
  <si>
    <t>38.3x</t>
  </si>
  <si>
    <t>23.7x</t>
  </si>
  <si>
    <t>16.5x</t>
  </si>
  <si>
    <t>Price / LTM Sales</t>
  </si>
  <si>
    <t>5.9x</t>
  </si>
  <si>
    <t>9.0x</t>
  </si>
  <si>
    <t>8.8x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</si>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</sst>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AC908C10-BF1F-F18E-DA6C-77712689E44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" sqref="D1:D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4" width="14.7109375" style="39" customWidth="1"/>
  </cols>
  <sheetData>
    <row r="1" spans="3:13" ht="13.5" customHeight="1" x14ac:dyDescent="0.2"/>
    <row r="2" spans="3:13" ht="33" customHeight="1" x14ac:dyDescent="0.4">
      <c r="C2" s="4" t="s">
        <v>0</v>
      </c>
      <c r="D2" s="4"/>
      <c r="E2" s="5"/>
      <c r="F2" s="5"/>
    </row>
    <row r="3" spans="3:13" ht="12.75" x14ac:dyDescent="0.2">
      <c r="C3" s="1" t="s">
        <v>1</v>
      </c>
      <c r="D3" s="40"/>
    </row>
    <row r="4" spans="3:13" ht="12.75" x14ac:dyDescent="0.2"/>
    <row r="5" spans="3:13" ht="12.75" x14ac:dyDescent="0.2"/>
    <row r="6" spans="3:13" x14ac:dyDescent="0.25">
      <c r="C6" s="6" t="s">
        <v>2</v>
      </c>
      <c r="D6" s="6"/>
      <c r="E6" s="7"/>
      <c r="F6" s="2"/>
      <c r="G6" s="2"/>
      <c r="H6" s="2"/>
      <c r="I6" s="2"/>
      <c r="J6" s="2"/>
      <c r="K6" s="2"/>
      <c r="L6" s="2"/>
      <c r="M6" s="2"/>
    </row>
    <row r="7" spans="3:13" ht="12.75" x14ac:dyDescent="0.2"/>
    <row r="8" spans="3:13" ht="33" customHeight="1" x14ac:dyDescent="0.2">
      <c r="C8" s="3" t="s">
        <v>3</v>
      </c>
      <c r="D8" s="41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9" spans="3:13" ht="12.75" x14ac:dyDescent="0.2"/>
    <row r="10" spans="3:13" ht="12.75" x14ac:dyDescent="0.2">
      <c r="C10" s="3" t="s">
        <v>13</v>
      </c>
      <c r="D10" s="41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1" spans="3:13" ht="12.75" x14ac:dyDescent="0.2"/>
    <row r="12" spans="3:13" ht="12.75" x14ac:dyDescent="0.2">
      <c r="C12" s="3" t="s">
        <v>23</v>
      </c>
      <c r="D12" s="41"/>
      <c r="E12" s="3" t="s">
        <v>24</v>
      </c>
      <c r="F12" s="3">
        <v>5.9180000000000001</v>
      </c>
      <c r="G12" s="3">
        <v>7.226</v>
      </c>
      <c r="H12" s="3">
        <v>9.6780000000000008</v>
      </c>
      <c r="I12" s="3">
        <v>95.3</v>
      </c>
      <c r="J12" s="3">
        <v>88.6</v>
      </c>
      <c r="K12" s="3">
        <v>31.7</v>
      </c>
      <c r="L12" s="3">
        <v>477.9</v>
      </c>
      <c r="M12" s="3">
        <v>287.7</v>
      </c>
    </row>
    <row r="13" spans="3:13" ht="12.75" x14ac:dyDescent="0.2">
      <c r="C13" s="3" t="s">
        <v>25</v>
      </c>
      <c r="D13" s="41"/>
      <c r="E13" s="3" t="s">
        <v>24</v>
      </c>
      <c r="F13" s="3" t="s">
        <v>24</v>
      </c>
      <c r="G13" s="3" t="s">
        <v>24</v>
      </c>
      <c r="H13" s="3" t="s">
        <v>24</v>
      </c>
      <c r="I13" s="3" t="s">
        <v>24</v>
      </c>
      <c r="J13" s="3" t="s">
        <v>24</v>
      </c>
      <c r="K13" s="3" t="s">
        <v>24</v>
      </c>
      <c r="L13" s="3" t="s">
        <v>24</v>
      </c>
      <c r="M13" s="3" t="s">
        <v>24</v>
      </c>
    </row>
    <row r="14" spans="3:13" ht="12.75" x14ac:dyDescent="0.2">
      <c r="C14" s="3" t="s">
        <v>26</v>
      </c>
      <c r="D14" s="41"/>
      <c r="E14" s="3" t="s">
        <v>24</v>
      </c>
      <c r="F14" s="3">
        <v>14.109</v>
      </c>
      <c r="G14" s="3">
        <v>16.387</v>
      </c>
      <c r="H14" s="3">
        <v>8.7100000000000009</v>
      </c>
      <c r="I14" s="3">
        <v>11.9</v>
      </c>
      <c r="J14" s="3">
        <v>20.399999999999999</v>
      </c>
      <c r="K14" s="3">
        <v>32.299999999999997</v>
      </c>
      <c r="L14" s="3">
        <v>40.9</v>
      </c>
      <c r="M14" s="3">
        <v>42.7</v>
      </c>
    </row>
    <row r="15" spans="3:13" ht="12.75" x14ac:dyDescent="0.2">
      <c r="C15" s="3" t="s">
        <v>27</v>
      </c>
      <c r="D15" s="41"/>
      <c r="E15" s="3" t="s">
        <v>24</v>
      </c>
      <c r="F15" s="3">
        <v>69.775999999999996</v>
      </c>
      <c r="G15" s="3">
        <v>119.506</v>
      </c>
      <c r="H15" s="3">
        <v>125.464</v>
      </c>
      <c r="I15" s="3">
        <v>165.4</v>
      </c>
      <c r="J15" s="3">
        <v>267.3</v>
      </c>
      <c r="K15" s="3">
        <v>412.3</v>
      </c>
      <c r="L15" s="3">
        <v>342.3</v>
      </c>
      <c r="M15" s="3">
        <v>393.3</v>
      </c>
    </row>
    <row r="16" spans="3:13" ht="12.75" x14ac:dyDescent="0.2">
      <c r="C16" s="3" t="s">
        <v>28</v>
      </c>
      <c r="D16" s="41"/>
      <c r="E16" s="3" t="s">
        <v>24</v>
      </c>
      <c r="F16" s="3" t="s">
        <v>24</v>
      </c>
      <c r="G16" s="3" t="s">
        <v>24</v>
      </c>
      <c r="H16" s="3" t="s">
        <v>24</v>
      </c>
      <c r="I16" s="3" t="s">
        <v>24</v>
      </c>
      <c r="J16" s="3" t="s">
        <v>24</v>
      </c>
      <c r="K16" s="3" t="s">
        <v>24</v>
      </c>
      <c r="L16" s="3" t="s">
        <v>24</v>
      </c>
      <c r="M16" s="3" t="s">
        <v>24</v>
      </c>
    </row>
    <row r="17" spans="3:13" ht="12.75" x14ac:dyDescent="0.2">
      <c r="C17" s="3" t="s">
        <v>29</v>
      </c>
      <c r="D17" s="41"/>
      <c r="E17" s="3">
        <v>0</v>
      </c>
      <c r="F17" s="3">
        <v>4.0869999999999997</v>
      </c>
      <c r="G17" s="3">
        <v>11.613</v>
      </c>
      <c r="H17" s="3">
        <v>19.370999999999999</v>
      </c>
      <c r="I17" s="3">
        <v>28.4</v>
      </c>
      <c r="J17" s="3">
        <v>36.9</v>
      </c>
      <c r="K17" s="3">
        <v>55.5</v>
      </c>
      <c r="L17" s="3">
        <v>35.799999999999997</v>
      </c>
      <c r="M17" s="3">
        <v>38.6</v>
      </c>
    </row>
    <row r="18" spans="3:13" ht="12.75" x14ac:dyDescent="0.2">
      <c r="C18" s="3" t="s">
        <v>30</v>
      </c>
      <c r="D18" s="41"/>
      <c r="E18" s="3" t="s">
        <v>24</v>
      </c>
      <c r="F18" s="3">
        <v>93.89</v>
      </c>
      <c r="G18" s="3">
        <v>154.732</v>
      </c>
      <c r="H18" s="3">
        <v>163.22300000000001</v>
      </c>
      <c r="I18" s="3">
        <v>301</v>
      </c>
      <c r="J18" s="3">
        <v>413.2</v>
      </c>
      <c r="K18" s="3">
        <v>531.79999999999995</v>
      </c>
      <c r="L18" s="3">
        <v>896.9</v>
      </c>
      <c r="M18" s="3">
        <v>762.3</v>
      </c>
    </row>
    <row r="19" spans="3:13" ht="12.75" x14ac:dyDescent="0.2"/>
    <row r="20" spans="3:13" ht="12.75" x14ac:dyDescent="0.2">
      <c r="C20" s="3" t="s">
        <v>31</v>
      </c>
      <c r="D20" s="41"/>
      <c r="E20" s="3" t="s">
        <v>24</v>
      </c>
      <c r="F20" s="3">
        <v>12.571</v>
      </c>
      <c r="G20" s="3">
        <v>24.43</v>
      </c>
      <c r="H20" s="3">
        <v>36.466999999999999</v>
      </c>
      <c r="I20" s="3">
        <v>60.2</v>
      </c>
      <c r="J20" s="3">
        <v>84.3</v>
      </c>
      <c r="K20" s="3">
        <v>326.89999999999998</v>
      </c>
      <c r="L20" s="3">
        <v>350.2</v>
      </c>
      <c r="M20" s="3">
        <v>329.4</v>
      </c>
    </row>
    <row r="21" spans="3:13" ht="12.75" x14ac:dyDescent="0.2">
      <c r="C21" s="3" t="s">
        <v>32</v>
      </c>
      <c r="D21" s="41"/>
      <c r="E21" s="3" t="s">
        <v>24</v>
      </c>
      <c r="F21" s="3" t="s">
        <v>24</v>
      </c>
      <c r="G21" s="3" t="s">
        <v>24</v>
      </c>
      <c r="H21" s="3" t="s">
        <v>24</v>
      </c>
      <c r="I21" s="3" t="s">
        <v>24</v>
      </c>
      <c r="J21" s="3" t="s">
        <v>24</v>
      </c>
      <c r="K21" s="3" t="s">
        <v>24</v>
      </c>
      <c r="L21" s="3" t="s">
        <v>24</v>
      </c>
      <c r="M21" s="3" t="s">
        <v>24</v>
      </c>
    </row>
    <row r="22" spans="3:13" ht="12.75" x14ac:dyDescent="0.2">
      <c r="C22" s="3" t="s">
        <v>33</v>
      </c>
      <c r="D22" s="41"/>
      <c r="E22" s="3" t="s">
        <v>24</v>
      </c>
      <c r="F22" s="3">
        <v>2.9620000000000002</v>
      </c>
      <c r="G22" s="3">
        <v>8.7569999999999997</v>
      </c>
      <c r="H22" s="3">
        <v>10.510999999999999</v>
      </c>
      <c r="I22" s="3">
        <v>10.3</v>
      </c>
      <c r="J22" s="3">
        <v>14</v>
      </c>
      <c r="K22" s="3">
        <v>4.4000000000000004</v>
      </c>
      <c r="L22" s="3">
        <v>3.4</v>
      </c>
      <c r="M22" s="3">
        <v>4.9000000000000004</v>
      </c>
    </row>
    <row r="23" spans="3:13" ht="12.75" x14ac:dyDescent="0.2">
      <c r="C23" s="3" t="s">
        <v>34</v>
      </c>
      <c r="D23" s="41"/>
      <c r="E23" s="3" t="s">
        <v>24</v>
      </c>
      <c r="F23" s="3" t="s">
        <v>24</v>
      </c>
      <c r="G23" s="3" t="s">
        <v>24</v>
      </c>
      <c r="H23" s="3" t="s">
        <v>24</v>
      </c>
      <c r="I23" s="3" t="s">
        <v>24</v>
      </c>
      <c r="J23" s="3" t="s">
        <v>24</v>
      </c>
      <c r="K23" s="3" t="s">
        <v>24</v>
      </c>
      <c r="L23" s="3" t="s">
        <v>24</v>
      </c>
      <c r="M23" s="3" t="s">
        <v>24</v>
      </c>
    </row>
    <row r="24" spans="3:13" ht="12.75" x14ac:dyDescent="0.2">
      <c r="C24" s="3" t="s">
        <v>35</v>
      </c>
      <c r="D24" s="41"/>
      <c r="E24" s="3" t="s">
        <v>24</v>
      </c>
      <c r="F24" s="3">
        <v>44.536999999999999</v>
      </c>
      <c r="G24" s="3">
        <v>44.536999999999999</v>
      </c>
      <c r="H24" s="3">
        <v>45.268999999999998</v>
      </c>
      <c r="I24" s="3">
        <v>45.3</v>
      </c>
      <c r="J24" s="3">
        <v>53.1</v>
      </c>
      <c r="K24" s="3">
        <v>53.1</v>
      </c>
      <c r="L24" s="3">
        <v>53.1</v>
      </c>
      <c r="M24" s="3">
        <v>53.1</v>
      </c>
    </row>
    <row r="25" spans="3:13" ht="12.75" x14ac:dyDescent="0.2">
      <c r="C25" s="3" t="s">
        <v>36</v>
      </c>
      <c r="D25" s="41"/>
      <c r="E25" s="3" t="s">
        <v>24</v>
      </c>
      <c r="F25" s="3">
        <v>122.04600000000001</v>
      </c>
      <c r="G25" s="3">
        <v>125.67700000000001</v>
      </c>
      <c r="H25" s="3">
        <v>131.91200000000001</v>
      </c>
      <c r="I25" s="3">
        <v>136.80000000000001</v>
      </c>
      <c r="J25" s="3">
        <v>155.6</v>
      </c>
      <c r="K25" s="3">
        <v>131.1</v>
      </c>
      <c r="L25" s="3">
        <v>124.8</v>
      </c>
      <c r="M25" s="3">
        <v>122.2</v>
      </c>
    </row>
    <row r="26" spans="3:13" ht="12.75" x14ac:dyDescent="0.2">
      <c r="C26" s="3" t="s">
        <v>37</v>
      </c>
      <c r="D26" s="41"/>
      <c r="E26" s="3">
        <v>0</v>
      </c>
      <c r="F26" s="3">
        <v>-1.181</v>
      </c>
      <c r="G26" s="3">
        <v>-5.1150000000000002</v>
      </c>
      <c r="H26" s="3">
        <v>-6.5129999999999999</v>
      </c>
      <c r="I26" s="3">
        <v>-5.2</v>
      </c>
      <c r="J26" s="3">
        <v>5.2</v>
      </c>
      <c r="K26" s="3">
        <v>43.4</v>
      </c>
      <c r="L26" s="3">
        <v>50.1</v>
      </c>
      <c r="M26" s="3">
        <v>68.7</v>
      </c>
    </row>
    <row r="27" spans="3:13" ht="12.75" x14ac:dyDescent="0.2">
      <c r="C27" s="3" t="s">
        <v>38</v>
      </c>
      <c r="D27" s="41"/>
      <c r="E27" s="3" t="s">
        <v>24</v>
      </c>
      <c r="F27" s="3">
        <v>274.82499999999999</v>
      </c>
      <c r="G27" s="3">
        <v>353.01799999999997</v>
      </c>
      <c r="H27" s="3">
        <v>380.86900000000003</v>
      </c>
      <c r="I27" s="3">
        <v>548.4</v>
      </c>
      <c r="J27" s="3">
        <v>725.4</v>
      </c>
      <c r="K27" s="3" t="s">
        <v>39</v>
      </c>
      <c r="L27" s="3" t="s">
        <v>40</v>
      </c>
      <c r="M27" s="3" t="s">
        <v>41</v>
      </c>
    </row>
    <row r="28" spans="3:13" ht="12.75" x14ac:dyDescent="0.2"/>
    <row r="29" spans="3:13" ht="12.75" x14ac:dyDescent="0.2">
      <c r="C29" s="3" t="s">
        <v>42</v>
      </c>
      <c r="D29" s="41"/>
      <c r="E29" s="3" t="s">
        <v>24</v>
      </c>
      <c r="F29" s="3">
        <v>12.552</v>
      </c>
      <c r="G29" s="3">
        <v>23.408000000000001</v>
      </c>
      <c r="H29" s="3">
        <v>25.097999999999999</v>
      </c>
      <c r="I29" s="3">
        <v>28</v>
      </c>
      <c r="J29" s="3">
        <v>46.5</v>
      </c>
      <c r="K29" s="3">
        <v>144.4</v>
      </c>
      <c r="L29" s="3">
        <v>78.900000000000006</v>
      </c>
      <c r="M29" s="3">
        <v>63.9</v>
      </c>
    </row>
    <row r="30" spans="3:13" ht="12.75" x14ac:dyDescent="0.2">
      <c r="C30" s="3" t="s">
        <v>43</v>
      </c>
      <c r="D30" s="41"/>
      <c r="E30" s="3" t="s">
        <v>24</v>
      </c>
      <c r="F30" s="3">
        <v>9.7040000000000006</v>
      </c>
      <c r="G30" s="3">
        <v>13.17</v>
      </c>
      <c r="H30" s="3">
        <v>27.777999999999999</v>
      </c>
      <c r="I30" s="3">
        <v>63.5</v>
      </c>
      <c r="J30" s="3">
        <v>59.4</v>
      </c>
      <c r="K30" s="3" t="s">
        <v>24</v>
      </c>
      <c r="L30" s="3">
        <v>78.2</v>
      </c>
      <c r="M30" s="3">
        <v>93.5</v>
      </c>
    </row>
    <row r="31" spans="3:13" ht="12.75" x14ac:dyDescent="0.2">
      <c r="C31" s="3" t="s">
        <v>44</v>
      </c>
      <c r="D31" s="41"/>
      <c r="E31" s="3" t="s">
        <v>24</v>
      </c>
      <c r="F31" s="3" t="s">
        <v>24</v>
      </c>
      <c r="G31" s="3" t="s">
        <v>24</v>
      </c>
      <c r="H31" s="3" t="s">
        <v>24</v>
      </c>
      <c r="I31" s="3" t="s">
        <v>24</v>
      </c>
      <c r="J31" s="3" t="s">
        <v>24</v>
      </c>
      <c r="K31" s="3" t="s">
        <v>24</v>
      </c>
      <c r="L31" s="3" t="s">
        <v>24</v>
      </c>
      <c r="M31" s="3" t="s">
        <v>24</v>
      </c>
    </row>
    <row r="32" spans="3:13" ht="12.75" x14ac:dyDescent="0.2">
      <c r="C32" s="3" t="s">
        <v>45</v>
      </c>
      <c r="D32" s="41"/>
      <c r="E32" s="3" t="s">
        <v>24</v>
      </c>
      <c r="F32" s="3">
        <v>1.25</v>
      </c>
      <c r="G32" s="3">
        <v>1.25</v>
      </c>
      <c r="H32" s="3" t="s">
        <v>24</v>
      </c>
      <c r="I32" s="3" t="s">
        <v>24</v>
      </c>
      <c r="J32" s="3" t="s">
        <v>24</v>
      </c>
      <c r="K32" s="3" t="s">
        <v>24</v>
      </c>
      <c r="L32" s="3" t="s">
        <v>24</v>
      </c>
      <c r="M32" s="3">
        <v>3.8</v>
      </c>
    </row>
    <row r="33" spans="3:13" ht="12.75" x14ac:dyDescent="0.2">
      <c r="C33" s="3" t="s">
        <v>46</v>
      </c>
      <c r="D33" s="41"/>
      <c r="E33" s="3" t="s">
        <v>24</v>
      </c>
      <c r="F33" s="3" t="s">
        <v>24</v>
      </c>
      <c r="G33" s="3" t="s">
        <v>24</v>
      </c>
      <c r="H33" s="3" t="s">
        <v>24</v>
      </c>
      <c r="I33" s="3" t="s">
        <v>24</v>
      </c>
      <c r="J33" s="3" t="s">
        <v>24</v>
      </c>
      <c r="K33" s="3">
        <v>35.9</v>
      </c>
      <c r="L33" s="3">
        <v>45.2</v>
      </c>
      <c r="M33" s="3">
        <v>58.5</v>
      </c>
    </row>
    <row r="34" spans="3:13" ht="12.75" x14ac:dyDescent="0.2">
      <c r="C34" s="3" t="s">
        <v>47</v>
      </c>
      <c r="D34" s="41"/>
      <c r="E34" s="3">
        <v>0</v>
      </c>
      <c r="F34" s="3">
        <v>5.5910000000000002</v>
      </c>
      <c r="G34" s="3">
        <v>12.153</v>
      </c>
      <c r="H34" s="3">
        <v>11.393000000000001</v>
      </c>
      <c r="I34" s="3">
        <v>42.1</v>
      </c>
      <c r="J34" s="3">
        <v>30.7</v>
      </c>
      <c r="K34" s="3">
        <v>28.6</v>
      </c>
      <c r="L34" s="3">
        <v>59.8</v>
      </c>
      <c r="M34" s="3">
        <v>61.8</v>
      </c>
    </row>
    <row r="35" spans="3:13" ht="12.75" x14ac:dyDescent="0.2">
      <c r="C35" s="3" t="s">
        <v>48</v>
      </c>
      <c r="D35" s="41"/>
      <c r="E35" s="3" t="s">
        <v>24</v>
      </c>
      <c r="F35" s="3">
        <v>29.097000000000001</v>
      </c>
      <c r="G35" s="3">
        <v>49.981000000000002</v>
      </c>
      <c r="H35" s="3">
        <v>64.269000000000005</v>
      </c>
      <c r="I35" s="3">
        <v>133.6</v>
      </c>
      <c r="J35" s="3">
        <v>136.6</v>
      </c>
      <c r="K35" s="3">
        <v>208.9</v>
      </c>
      <c r="L35" s="3">
        <v>262.10000000000002</v>
      </c>
      <c r="M35" s="3">
        <v>281.5</v>
      </c>
    </row>
    <row r="36" spans="3:13" ht="12.75" x14ac:dyDescent="0.2"/>
    <row r="37" spans="3:13" ht="12.75" x14ac:dyDescent="0.2">
      <c r="C37" s="3" t="s">
        <v>49</v>
      </c>
      <c r="D37" s="41"/>
      <c r="E37" s="3" t="s">
        <v>24</v>
      </c>
      <c r="F37" s="3">
        <v>110.133</v>
      </c>
      <c r="G37" s="3">
        <v>138.25</v>
      </c>
      <c r="H37" s="3">
        <v>146.089</v>
      </c>
      <c r="I37" s="3">
        <v>137.30000000000001</v>
      </c>
      <c r="J37" s="3">
        <v>145.19999999999999</v>
      </c>
      <c r="K37" s="3">
        <v>158.1</v>
      </c>
      <c r="L37" s="3">
        <v>367.8</v>
      </c>
      <c r="M37" s="3">
        <v>366.2</v>
      </c>
    </row>
    <row r="38" spans="3:13" ht="12.75" x14ac:dyDescent="0.2">
      <c r="C38" s="3" t="s">
        <v>50</v>
      </c>
      <c r="D38" s="41"/>
      <c r="E38" s="3" t="s">
        <v>24</v>
      </c>
      <c r="F38" s="3" t="s">
        <v>24</v>
      </c>
      <c r="G38" s="3" t="s">
        <v>24</v>
      </c>
      <c r="H38" s="3" t="s">
        <v>24</v>
      </c>
      <c r="I38" s="3" t="s">
        <v>24</v>
      </c>
      <c r="J38" s="3" t="s">
        <v>24</v>
      </c>
      <c r="K38" s="3">
        <v>192</v>
      </c>
      <c r="L38" s="3">
        <v>209.6</v>
      </c>
      <c r="M38" s="3">
        <v>192.2</v>
      </c>
    </row>
    <row r="39" spans="3:13" ht="12.75" x14ac:dyDescent="0.2">
      <c r="C39" s="3" t="s">
        <v>51</v>
      </c>
      <c r="D39" s="41"/>
      <c r="E39" s="3">
        <v>0</v>
      </c>
      <c r="F39" s="3">
        <v>21.161999999999999</v>
      </c>
      <c r="G39" s="3">
        <v>22.085000000000001</v>
      </c>
      <c r="H39" s="3">
        <v>24.343</v>
      </c>
      <c r="I39" s="3">
        <v>33.9</v>
      </c>
      <c r="J39" s="3">
        <v>44.5</v>
      </c>
      <c r="K39" s="3">
        <v>34.4</v>
      </c>
      <c r="L39" s="3">
        <v>61.4</v>
      </c>
      <c r="M39" s="3">
        <v>72.8</v>
      </c>
    </row>
    <row r="40" spans="3:13" ht="12.75" x14ac:dyDescent="0.2">
      <c r="C40" s="3" t="s">
        <v>52</v>
      </c>
      <c r="D40" s="41"/>
      <c r="E40" s="3" t="s">
        <v>24</v>
      </c>
      <c r="F40" s="3">
        <v>160.392</v>
      </c>
      <c r="G40" s="3">
        <v>210.316</v>
      </c>
      <c r="H40" s="3">
        <v>234.70099999999999</v>
      </c>
      <c r="I40" s="3">
        <v>304.8</v>
      </c>
      <c r="J40" s="3">
        <v>326.3</v>
      </c>
      <c r="K40" s="3">
        <v>593.4</v>
      </c>
      <c r="L40" s="3">
        <v>900.9</v>
      </c>
      <c r="M40" s="3">
        <v>912.7</v>
      </c>
    </row>
    <row r="41" spans="3:13" ht="12.75" x14ac:dyDescent="0.2"/>
    <row r="42" spans="3:13" ht="12.75" x14ac:dyDescent="0.2">
      <c r="C42" s="3" t="s">
        <v>53</v>
      </c>
      <c r="D42" s="41"/>
      <c r="E42" s="3" t="s">
        <v>24</v>
      </c>
      <c r="F42" s="3">
        <v>3.35</v>
      </c>
      <c r="G42" s="3">
        <v>3.35</v>
      </c>
      <c r="H42" s="3">
        <v>103.295</v>
      </c>
      <c r="I42" s="3">
        <v>106.1</v>
      </c>
      <c r="J42" s="3">
        <v>112.6</v>
      </c>
      <c r="K42" s="3">
        <v>114.7</v>
      </c>
      <c r="L42" s="3">
        <v>120.5</v>
      </c>
      <c r="M42" s="3">
        <v>118.5</v>
      </c>
    </row>
    <row r="43" spans="3:13" ht="12.75" x14ac:dyDescent="0.2">
      <c r="C43" s="3" t="s">
        <v>54</v>
      </c>
      <c r="D43" s="41"/>
      <c r="E43" s="3" t="s">
        <v>24</v>
      </c>
      <c r="F43" s="3">
        <v>57.24</v>
      </c>
      <c r="G43" s="3">
        <v>57.74</v>
      </c>
      <c r="H43" s="3">
        <v>4.0739999999999998</v>
      </c>
      <c r="I43" s="3">
        <v>4.5</v>
      </c>
      <c r="J43" s="3">
        <v>9.1999999999999993</v>
      </c>
      <c r="K43" s="3">
        <v>15.7</v>
      </c>
      <c r="L43" s="3">
        <v>25.2</v>
      </c>
      <c r="M43" s="3">
        <v>36.200000000000003</v>
      </c>
    </row>
    <row r="44" spans="3:13" ht="12.75" x14ac:dyDescent="0.2">
      <c r="C44" s="3" t="s">
        <v>55</v>
      </c>
      <c r="D44" s="41"/>
      <c r="E44" s="3" t="s">
        <v>24</v>
      </c>
      <c r="F44" s="3">
        <v>-1.052</v>
      </c>
      <c r="G44" s="3">
        <v>25.433</v>
      </c>
      <c r="H44" s="3">
        <v>40.100999999999999</v>
      </c>
      <c r="I44" s="3">
        <v>136.1</v>
      </c>
      <c r="J44" s="3">
        <v>279.7</v>
      </c>
      <c r="K44" s="3">
        <v>366.8</v>
      </c>
      <c r="L44" s="3">
        <v>437.1</v>
      </c>
      <c r="M44" s="3">
        <v>290.39999999999998</v>
      </c>
    </row>
    <row r="45" spans="3:13" ht="12.75" x14ac:dyDescent="0.2">
      <c r="C45" s="3" t="s">
        <v>56</v>
      </c>
      <c r="D45" s="41"/>
      <c r="E45" s="3" t="s">
        <v>24</v>
      </c>
      <c r="F45" s="3" t="s">
        <v>24</v>
      </c>
      <c r="G45" s="3" t="s">
        <v>24</v>
      </c>
      <c r="H45" s="3" t="s">
        <v>24</v>
      </c>
      <c r="I45" s="3" t="s">
        <v>24</v>
      </c>
      <c r="J45" s="3" t="s">
        <v>24</v>
      </c>
      <c r="K45" s="3" t="s">
        <v>24</v>
      </c>
      <c r="L45" s="3" t="s">
        <v>24</v>
      </c>
      <c r="M45" s="3" t="s">
        <v>24</v>
      </c>
    </row>
    <row r="46" spans="3:13" ht="12.75" x14ac:dyDescent="0.2">
      <c r="C46" s="3" t="s">
        <v>57</v>
      </c>
      <c r="D46" s="41"/>
      <c r="E46" s="3">
        <v>0</v>
      </c>
      <c r="F46" s="3">
        <v>0</v>
      </c>
      <c r="G46" s="3">
        <v>-0.69199999999999995</v>
      </c>
      <c r="H46" s="3">
        <v>-1.302</v>
      </c>
      <c r="I46" s="3">
        <v>-3.1</v>
      </c>
      <c r="J46" s="3">
        <v>-2.4</v>
      </c>
      <c r="K46" s="3">
        <v>0.1</v>
      </c>
      <c r="L46" s="3">
        <v>-5.2</v>
      </c>
      <c r="M46" s="3">
        <v>-17.2</v>
      </c>
    </row>
    <row r="47" spans="3:13" ht="12.75" x14ac:dyDescent="0.2">
      <c r="C47" s="3" t="s">
        <v>58</v>
      </c>
      <c r="D47" s="41"/>
      <c r="E47" s="3" t="s">
        <v>24</v>
      </c>
      <c r="F47" s="3">
        <v>59.537999999999997</v>
      </c>
      <c r="G47" s="3">
        <v>85.831000000000003</v>
      </c>
      <c r="H47" s="3">
        <v>146.16800000000001</v>
      </c>
      <c r="I47" s="3">
        <v>243.6</v>
      </c>
      <c r="J47" s="3">
        <v>399.1</v>
      </c>
      <c r="K47" s="3">
        <v>497.3</v>
      </c>
      <c r="L47" s="3">
        <v>577.6</v>
      </c>
      <c r="M47" s="3">
        <v>427.9</v>
      </c>
    </row>
    <row r="48" spans="3:13" ht="12.75" x14ac:dyDescent="0.2">
      <c r="C48" s="3" t="s">
        <v>59</v>
      </c>
      <c r="D48" s="41"/>
      <c r="E48" s="3" t="s">
        <v>24</v>
      </c>
      <c r="F48" s="3">
        <v>54.895000000000003</v>
      </c>
      <c r="G48" s="3">
        <v>56.871000000000002</v>
      </c>
      <c r="H48" s="3" t="s">
        <v>24</v>
      </c>
      <c r="I48" s="3" t="s">
        <v>24</v>
      </c>
      <c r="J48" s="3" t="s">
        <v>24</v>
      </c>
      <c r="K48" s="3" t="s">
        <v>24</v>
      </c>
      <c r="L48" s="3" t="s">
        <v>24</v>
      </c>
      <c r="M48" s="3" t="s">
        <v>24</v>
      </c>
    </row>
    <row r="49" spans="3:13" ht="12.75" x14ac:dyDescent="0.2">
      <c r="C49" s="3" t="s">
        <v>60</v>
      </c>
      <c r="D49" s="41"/>
      <c r="E49" s="3" t="s">
        <v>24</v>
      </c>
      <c r="F49" s="3" t="s">
        <v>24</v>
      </c>
      <c r="G49" s="3" t="s">
        <v>24</v>
      </c>
      <c r="H49" s="3" t="s">
        <v>24</v>
      </c>
      <c r="I49" s="3" t="s">
        <v>24</v>
      </c>
      <c r="J49" s="3" t="s">
        <v>24</v>
      </c>
      <c r="K49" s="3" t="s">
        <v>24</v>
      </c>
      <c r="L49" s="3" t="s">
        <v>24</v>
      </c>
      <c r="M49" s="3" t="s">
        <v>24</v>
      </c>
    </row>
    <row r="50" spans="3:13" ht="12.75" x14ac:dyDescent="0.2">
      <c r="C50" s="3" t="s">
        <v>61</v>
      </c>
      <c r="D50" s="41"/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62</v>
      </c>
      <c r="D51" s="41"/>
      <c r="E51" s="3" t="s">
        <v>24</v>
      </c>
      <c r="F51" s="3">
        <v>114.43300000000001</v>
      </c>
      <c r="G51" s="3">
        <v>142.702</v>
      </c>
      <c r="H51" s="3">
        <v>146.16800000000001</v>
      </c>
      <c r="I51" s="3">
        <v>243.6</v>
      </c>
      <c r="J51" s="3">
        <v>399.1</v>
      </c>
      <c r="K51" s="3">
        <v>497.3</v>
      </c>
      <c r="L51" s="3">
        <v>577.6</v>
      </c>
      <c r="M51" s="3">
        <v>427.9</v>
      </c>
    </row>
    <row r="52" spans="3:13" ht="12.75" x14ac:dyDescent="0.2"/>
    <row r="53" spans="3:13" ht="12.75" x14ac:dyDescent="0.2">
      <c r="C53" s="3" t="s">
        <v>63</v>
      </c>
      <c r="D53" s="41"/>
      <c r="E53" s="3" t="s">
        <v>24</v>
      </c>
      <c r="F53" s="3">
        <v>274.82499999999999</v>
      </c>
      <c r="G53" s="3">
        <v>353.01799999999997</v>
      </c>
      <c r="H53" s="3">
        <v>380.86900000000003</v>
      </c>
      <c r="I53" s="3">
        <v>548.4</v>
      </c>
      <c r="J53" s="3">
        <v>725.4</v>
      </c>
      <c r="K53" s="3" t="s">
        <v>39</v>
      </c>
      <c r="L53" s="3" t="s">
        <v>40</v>
      </c>
      <c r="M53" s="3" t="s">
        <v>41</v>
      </c>
    </row>
    <row r="54" spans="3:13" ht="12.75" x14ac:dyDescent="0.2"/>
    <row r="55" spans="3:13" ht="12.75" x14ac:dyDescent="0.2">
      <c r="C55" s="3" t="s">
        <v>64</v>
      </c>
      <c r="D55" s="41"/>
      <c r="E55" s="3" t="s">
        <v>24</v>
      </c>
      <c r="F55" s="3">
        <v>5.9180000000000001</v>
      </c>
      <c r="G55" s="3">
        <v>7.226</v>
      </c>
      <c r="H55" s="3">
        <v>9.6780000000000008</v>
      </c>
      <c r="I55" s="3">
        <v>95.3</v>
      </c>
      <c r="J55" s="3">
        <v>88.6</v>
      </c>
      <c r="K55" s="3">
        <v>31.7</v>
      </c>
      <c r="L55" s="3">
        <v>477.9</v>
      </c>
      <c r="M55" s="3">
        <v>287.7</v>
      </c>
    </row>
    <row r="56" spans="3:13" ht="12.75" x14ac:dyDescent="0.2">
      <c r="C56" s="3" t="s">
        <v>65</v>
      </c>
      <c r="D56" s="41"/>
      <c r="E56" s="3" t="s">
        <v>24</v>
      </c>
      <c r="F56" s="3">
        <v>111.383</v>
      </c>
      <c r="G56" s="3">
        <v>139.5</v>
      </c>
      <c r="H56" s="3">
        <v>146.089</v>
      </c>
      <c r="I56" s="3">
        <v>137.30000000000001</v>
      </c>
      <c r="J56" s="3">
        <v>145.19999999999999</v>
      </c>
      <c r="K56" s="3">
        <v>386</v>
      </c>
      <c r="L56" s="3">
        <v>622.6</v>
      </c>
      <c r="M56" s="3">
        <v>620.70000000000005</v>
      </c>
    </row>
  </sheetData>
  <mergeCells count="2">
    <mergeCell ref="C2:F2"/>
    <mergeCell ref="C6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39FE-FF0A-407A-BE19-B80F1CB9DFCD}">
  <dimension ref="C1:M48"/>
  <sheetViews>
    <sheetView workbookViewId="0">
      <selection activeCell="D10" sqref="D10"/>
    </sheetView>
  </sheetViews>
  <sheetFormatPr defaultColWidth="15" defaultRowHeight="12.75" x14ac:dyDescent="0.2"/>
  <cols>
    <col min="1" max="2" width="2" customWidth="1"/>
    <col min="3" max="3" width="25" customWidth="1"/>
    <col min="4" max="4" width="12" customWidth="1"/>
  </cols>
  <sheetData>
    <row r="1" spans="3:13" ht="13.5" customHeight="1" x14ac:dyDescent="0.2"/>
    <row r="2" spans="3:13" ht="26.25" x14ac:dyDescent="0.4">
      <c r="C2" s="4" t="s">
        <v>0</v>
      </c>
      <c r="D2" s="4"/>
      <c r="E2" s="5"/>
      <c r="F2" s="5"/>
    </row>
    <row r="3" spans="3:13" x14ac:dyDescent="0.2">
      <c r="C3" s="1" t="s">
        <v>1</v>
      </c>
      <c r="D3" s="1"/>
    </row>
    <row r="6" spans="3:13" ht="15" x14ac:dyDescent="0.25">
      <c r="C6" s="6" t="s">
        <v>66</v>
      </c>
      <c r="D6" s="6"/>
      <c r="E6" s="7"/>
      <c r="F6" s="2"/>
      <c r="G6" s="2"/>
      <c r="H6" s="2"/>
      <c r="I6" s="2"/>
      <c r="J6" s="2"/>
      <c r="K6" s="2"/>
      <c r="L6" s="2"/>
      <c r="M6" s="2"/>
    </row>
    <row r="8" spans="3:13" ht="33" customHeight="1" x14ac:dyDescent="0.2">
      <c r="C8" s="3" t="s">
        <v>3</v>
      </c>
      <c r="D8" s="3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10" spans="3:13" x14ac:dyDescent="0.2">
      <c r="C10" s="3" t="s">
        <v>13</v>
      </c>
      <c r="D10" s="41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2" spans="3:13" x14ac:dyDescent="0.2">
      <c r="C12" s="3" t="s">
        <v>67</v>
      </c>
      <c r="D12" s="3"/>
      <c r="E12" s="3">
        <v>152.08500000000001</v>
      </c>
      <c r="F12" s="3">
        <v>218.41399999999999</v>
      </c>
      <c r="G12" s="3">
        <v>290.83</v>
      </c>
      <c r="H12" s="3">
        <v>403.8</v>
      </c>
      <c r="I12" s="3">
        <v>591.20000000000005</v>
      </c>
      <c r="J12" s="3">
        <v>830.5</v>
      </c>
      <c r="K12" s="3">
        <v>958.1</v>
      </c>
      <c r="L12" s="3">
        <v>903.7</v>
      </c>
      <c r="M12" s="3" t="s">
        <v>68</v>
      </c>
    </row>
    <row r="13" spans="3:13" x14ac:dyDescent="0.2">
      <c r="C13" s="3" t="s">
        <v>69</v>
      </c>
      <c r="D13" s="3"/>
      <c r="E13" s="3" t="s">
        <v>70</v>
      </c>
      <c r="F13" s="3" t="s">
        <v>71</v>
      </c>
      <c r="G13" s="3" t="s">
        <v>72</v>
      </c>
      <c r="H13" s="3" t="s">
        <v>73</v>
      </c>
      <c r="I13" s="3" t="s">
        <v>74</v>
      </c>
      <c r="J13" s="3" t="s">
        <v>75</v>
      </c>
      <c r="K13" s="3" t="s">
        <v>76</v>
      </c>
      <c r="L13" s="3" t="s">
        <v>77</v>
      </c>
      <c r="M13" s="3" t="s">
        <v>78</v>
      </c>
    </row>
    <row r="15" spans="3:13" x14ac:dyDescent="0.2">
      <c r="C15" s="3" t="s">
        <v>79</v>
      </c>
      <c r="D15" s="3"/>
      <c r="E15" s="3">
        <v>-93.415000000000006</v>
      </c>
      <c r="F15" s="3">
        <v>-126.944</v>
      </c>
      <c r="G15" s="3">
        <v>-145.20599999999999</v>
      </c>
      <c r="H15" s="3">
        <v>-191.7</v>
      </c>
      <c r="I15" s="3">
        <v>-243.6</v>
      </c>
      <c r="J15" s="3">
        <v>-313.7</v>
      </c>
      <c r="K15" s="3">
        <v>-364.8</v>
      </c>
      <c r="L15" s="3">
        <v>-358.9</v>
      </c>
      <c r="M15" s="3">
        <v>-364.8</v>
      </c>
    </row>
    <row r="16" spans="3:13" x14ac:dyDescent="0.2">
      <c r="C16" s="3" t="s">
        <v>80</v>
      </c>
      <c r="D16" s="3"/>
      <c r="E16" s="3">
        <v>58.67</v>
      </c>
      <c r="F16" s="3">
        <v>91.47</v>
      </c>
      <c r="G16" s="3">
        <v>145.624</v>
      </c>
      <c r="H16" s="3">
        <v>212.1</v>
      </c>
      <c r="I16" s="3">
        <v>347.6</v>
      </c>
      <c r="J16" s="3">
        <v>516.79999999999995</v>
      </c>
      <c r="K16" s="3">
        <v>593.29999999999995</v>
      </c>
      <c r="L16" s="3">
        <v>544.79999999999995</v>
      </c>
      <c r="M16" s="3">
        <v>733.6</v>
      </c>
    </row>
    <row r="17" spans="3:13" x14ac:dyDescent="0.2">
      <c r="C17" s="3" t="s">
        <v>81</v>
      </c>
      <c r="D17" s="3"/>
      <c r="E17" s="3" t="s">
        <v>82</v>
      </c>
      <c r="F17" s="3" t="s">
        <v>83</v>
      </c>
      <c r="G17" s="3" t="s">
        <v>84</v>
      </c>
      <c r="H17" s="3" t="s">
        <v>85</v>
      </c>
      <c r="I17" s="3" t="s">
        <v>86</v>
      </c>
      <c r="J17" s="3" t="s">
        <v>87</v>
      </c>
      <c r="K17" s="3" t="s">
        <v>88</v>
      </c>
      <c r="L17" s="3" t="s">
        <v>89</v>
      </c>
      <c r="M17" s="3" t="s">
        <v>90</v>
      </c>
    </row>
    <row r="19" spans="3:13" x14ac:dyDescent="0.2">
      <c r="C19" s="3" t="s">
        <v>91</v>
      </c>
      <c r="D19" s="3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-5.3</v>
      </c>
      <c r="M19" s="3">
        <v>-4.4000000000000004</v>
      </c>
    </row>
    <row r="20" spans="3:13" x14ac:dyDescent="0.2">
      <c r="C20" s="3" t="s">
        <v>92</v>
      </c>
      <c r="D20" s="3"/>
      <c r="E20" s="3">
        <v>-50.613</v>
      </c>
      <c r="F20" s="3">
        <v>-59.317</v>
      </c>
      <c r="G20" s="3">
        <v>-100.10299999999999</v>
      </c>
      <c r="H20" s="3">
        <v>-165</v>
      </c>
      <c r="I20" s="3">
        <v>-200.1</v>
      </c>
      <c r="J20" s="3">
        <v>-302.10000000000002</v>
      </c>
      <c r="K20" s="3">
        <v>-406.2</v>
      </c>
      <c r="L20" s="3">
        <v>-450.6</v>
      </c>
      <c r="M20" s="3">
        <v>-569.20000000000005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93</v>
      </c>
      <c r="D22" s="3"/>
      <c r="E22" s="3">
        <v>-4.157</v>
      </c>
      <c r="F22" s="3">
        <v>-5.9109999999999996</v>
      </c>
      <c r="G22" s="3">
        <v>-4.7030000000000003</v>
      </c>
      <c r="H22" s="3">
        <v>-4.8</v>
      </c>
      <c r="I22" s="3">
        <v>-9.8000000000000007</v>
      </c>
      <c r="J22" s="3">
        <v>-18.600000000000001</v>
      </c>
      <c r="K22" s="3">
        <v>-7.8</v>
      </c>
      <c r="L22" s="3">
        <v>23.7</v>
      </c>
      <c r="M22" s="3">
        <v>-14</v>
      </c>
    </row>
    <row r="23" spans="3:13" x14ac:dyDescent="0.2">
      <c r="C23" s="3" t="s">
        <v>94</v>
      </c>
      <c r="D23" s="3"/>
      <c r="E23" s="3">
        <v>-54.77</v>
      </c>
      <c r="F23" s="3">
        <v>-65.227999999999994</v>
      </c>
      <c r="G23" s="3">
        <v>-104.806</v>
      </c>
      <c r="H23" s="3">
        <v>-169.8</v>
      </c>
      <c r="I23" s="3">
        <v>-209.9</v>
      </c>
      <c r="J23" s="3">
        <v>-320.7</v>
      </c>
      <c r="K23" s="3">
        <v>-414</v>
      </c>
      <c r="L23" s="3">
        <v>-432.2</v>
      </c>
      <c r="M23" s="3">
        <v>-587.6</v>
      </c>
    </row>
    <row r="24" spans="3:13" x14ac:dyDescent="0.2">
      <c r="C24" s="3" t="s">
        <v>95</v>
      </c>
      <c r="D24" s="3"/>
      <c r="E24" s="3">
        <v>3.9</v>
      </c>
      <c r="F24" s="3">
        <v>26.242000000000001</v>
      </c>
      <c r="G24" s="3">
        <v>40.817999999999998</v>
      </c>
      <c r="H24" s="3">
        <v>42.3</v>
      </c>
      <c r="I24" s="3">
        <v>137.69999999999999</v>
      </c>
      <c r="J24" s="3">
        <v>196.1</v>
      </c>
      <c r="K24" s="3">
        <v>179.3</v>
      </c>
      <c r="L24" s="3">
        <v>112.6</v>
      </c>
      <c r="M24" s="3">
        <v>146</v>
      </c>
    </row>
    <row r="26" spans="3:13" x14ac:dyDescent="0.2">
      <c r="C26" s="3" t="s">
        <v>96</v>
      </c>
      <c r="D26" s="3"/>
      <c r="E26" s="3">
        <v>-3.6030000000000002</v>
      </c>
      <c r="F26" s="3">
        <v>-7.11</v>
      </c>
      <c r="G26" s="3">
        <v>-7.86</v>
      </c>
      <c r="H26" s="3">
        <v>-11.8</v>
      </c>
      <c r="I26" s="3">
        <v>-12.5</v>
      </c>
      <c r="J26" s="3">
        <v>-13.6</v>
      </c>
      <c r="K26" s="3">
        <v>-20.6</v>
      </c>
      <c r="L26" s="3">
        <v>-26.5</v>
      </c>
      <c r="M26" s="3">
        <v>-28.3</v>
      </c>
    </row>
    <row r="27" spans="3:13" x14ac:dyDescent="0.2">
      <c r="C27" s="3" t="s">
        <v>97</v>
      </c>
      <c r="D27" s="3"/>
      <c r="E27" s="3">
        <v>0.29699999999999999</v>
      </c>
      <c r="F27" s="3">
        <v>19.132000000000001</v>
      </c>
      <c r="G27" s="3">
        <v>32.957999999999998</v>
      </c>
      <c r="H27" s="3">
        <v>30.5</v>
      </c>
      <c r="I27" s="3">
        <v>125.2</v>
      </c>
      <c r="J27" s="3">
        <v>182.5</v>
      </c>
      <c r="K27" s="3">
        <v>158.69999999999999</v>
      </c>
      <c r="L27" s="3">
        <v>86.1</v>
      </c>
      <c r="M27" s="3">
        <v>117.7</v>
      </c>
    </row>
    <row r="28" spans="3:13" x14ac:dyDescent="0.2">
      <c r="C28" s="3" t="s">
        <v>98</v>
      </c>
      <c r="D28" s="3"/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99</v>
      </c>
      <c r="D29" s="3"/>
      <c r="E29" s="3">
        <v>-0.496</v>
      </c>
      <c r="F29" s="3">
        <v>-4.7069999999999999</v>
      </c>
      <c r="G29" s="3">
        <v>-6.4729999999999999</v>
      </c>
      <c r="H29" s="3">
        <v>-8.9</v>
      </c>
      <c r="I29" s="3">
        <v>-29.1</v>
      </c>
      <c r="J29" s="3">
        <v>-38.9</v>
      </c>
      <c r="K29" s="3">
        <v>-10.7</v>
      </c>
      <c r="L29" s="3">
        <v>-15.8</v>
      </c>
      <c r="M29" s="3">
        <v>-23.1</v>
      </c>
    </row>
    <row r="30" spans="3:13" x14ac:dyDescent="0.2">
      <c r="C30" s="3" t="s">
        <v>100</v>
      </c>
      <c r="D30" s="3"/>
      <c r="E30" s="3">
        <v>-0.19900000000000001</v>
      </c>
      <c r="F30" s="3">
        <v>14.425000000000001</v>
      </c>
      <c r="G30" s="3">
        <v>26.484999999999999</v>
      </c>
      <c r="H30" s="3">
        <v>21.6</v>
      </c>
      <c r="I30" s="3">
        <v>96.1</v>
      </c>
      <c r="J30" s="3">
        <v>143.6</v>
      </c>
      <c r="K30" s="3">
        <v>148</v>
      </c>
      <c r="L30" s="3">
        <v>70.3</v>
      </c>
      <c r="M30" s="3">
        <v>94.6</v>
      </c>
    </row>
    <row r="32" spans="3:13" x14ac:dyDescent="0.2">
      <c r="C32" s="3" t="s">
        <v>101</v>
      </c>
      <c r="D32" s="3"/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102</v>
      </c>
      <c r="D33" s="3"/>
      <c r="E33" s="3">
        <v>-0.19900000000000001</v>
      </c>
      <c r="F33" s="3">
        <v>14.425000000000001</v>
      </c>
      <c r="G33" s="3">
        <v>26.484999999999999</v>
      </c>
      <c r="H33" s="3">
        <v>21.6</v>
      </c>
      <c r="I33" s="3">
        <v>96.1</v>
      </c>
      <c r="J33" s="3">
        <v>143.6</v>
      </c>
      <c r="K33" s="3">
        <v>148</v>
      </c>
      <c r="L33" s="3">
        <v>70.3</v>
      </c>
      <c r="M33" s="3">
        <v>94.6</v>
      </c>
    </row>
    <row r="35" spans="3:13" x14ac:dyDescent="0.2">
      <c r="C35" s="3" t="s">
        <v>103</v>
      </c>
      <c r="D35" s="3"/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104</v>
      </c>
      <c r="D36" s="3"/>
      <c r="E36" s="3">
        <v>-0.19900000000000001</v>
      </c>
      <c r="F36" s="3">
        <v>14.425000000000001</v>
      </c>
      <c r="G36" s="3">
        <v>26.484999999999999</v>
      </c>
      <c r="H36" s="3">
        <v>21.6</v>
      </c>
      <c r="I36" s="3">
        <v>96.1</v>
      </c>
      <c r="J36" s="3">
        <v>143.6</v>
      </c>
      <c r="K36" s="3">
        <v>148</v>
      </c>
      <c r="L36" s="3">
        <v>70.3</v>
      </c>
      <c r="M36" s="3">
        <v>94.6</v>
      </c>
    </row>
    <row r="38" spans="3:13" x14ac:dyDescent="0.2">
      <c r="C38" s="3" t="s">
        <v>105</v>
      </c>
      <c r="D38" s="3"/>
      <c r="E38" s="3">
        <v>-6.4000000000000003E-3</v>
      </c>
      <c r="F38" s="3">
        <v>0.14000000000000001</v>
      </c>
      <c r="G38" s="3">
        <v>0.26</v>
      </c>
      <c r="H38" s="3">
        <v>0.22</v>
      </c>
      <c r="I38" s="3">
        <v>0.9</v>
      </c>
      <c r="J38" s="3">
        <v>1.31</v>
      </c>
      <c r="K38" s="3">
        <v>1.35</v>
      </c>
      <c r="L38" s="3">
        <v>0.64</v>
      </c>
      <c r="M38" s="3">
        <v>0.87</v>
      </c>
    </row>
    <row r="39" spans="3:13" x14ac:dyDescent="0.2">
      <c r="C39" s="3" t="s">
        <v>106</v>
      </c>
      <c r="D39" s="3"/>
      <c r="E39" s="3">
        <v>-6.4000000000000003E-3</v>
      </c>
      <c r="F39" s="3">
        <v>0.14000000000000001</v>
      </c>
      <c r="G39" s="3">
        <v>0.26</v>
      </c>
      <c r="H39" s="3">
        <v>0.21</v>
      </c>
      <c r="I39" s="3">
        <v>0.86</v>
      </c>
      <c r="J39" s="3">
        <v>1.28</v>
      </c>
      <c r="K39" s="3">
        <v>1.33</v>
      </c>
      <c r="L39" s="3">
        <v>0.63</v>
      </c>
      <c r="M39" s="3">
        <v>0.87</v>
      </c>
    </row>
    <row r="40" spans="3:13" x14ac:dyDescent="0.2">
      <c r="C40" s="3" t="s">
        <v>107</v>
      </c>
      <c r="D40" s="3"/>
      <c r="E40" s="3">
        <v>30.959</v>
      </c>
      <c r="F40" s="3">
        <v>100</v>
      </c>
      <c r="G40" s="3">
        <v>100</v>
      </c>
      <c r="H40" s="3">
        <v>100.262</v>
      </c>
      <c r="I40" s="3">
        <v>107.25</v>
      </c>
      <c r="J40" s="3">
        <v>109.423</v>
      </c>
      <c r="K40" s="3">
        <v>109.892</v>
      </c>
      <c r="L40" s="3">
        <v>110.262</v>
      </c>
      <c r="M40" s="3">
        <v>108.297</v>
      </c>
    </row>
    <row r="41" spans="3:13" x14ac:dyDescent="0.2">
      <c r="C41" s="3" t="s">
        <v>108</v>
      </c>
      <c r="D41" s="3"/>
      <c r="E41" s="3">
        <v>30.959</v>
      </c>
      <c r="F41" s="3">
        <v>101.211</v>
      </c>
      <c r="G41" s="3">
        <v>101.69199999999999</v>
      </c>
      <c r="H41" s="3">
        <v>102.023</v>
      </c>
      <c r="I41" s="3">
        <v>111.51900000000001</v>
      </c>
      <c r="J41" s="3">
        <v>111.768</v>
      </c>
      <c r="K41" s="3">
        <v>111.169</v>
      </c>
      <c r="L41" s="3">
        <v>111.11199999999999</v>
      </c>
      <c r="M41" s="3">
        <v>109.155</v>
      </c>
    </row>
    <row r="43" spans="3:13" x14ac:dyDescent="0.2">
      <c r="C43" s="3" t="s">
        <v>109</v>
      </c>
      <c r="D43" s="3"/>
      <c r="E43" s="3">
        <v>8.8010000000000002</v>
      </c>
      <c r="F43" s="3">
        <v>32.923999999999999</v>
      </c>
      <c r="G43" s="3">
        <v>46.87</v>
      </c>
      <c r="H43" s="3">
        <v>49</v>
      </c>
      <c r="I43" s="3">
        <v>152.30000000000001</v>
      </c>
      <c r="J43" s="3">
        <v>219.4</v>
      </c>
      <c r="K43" s="3">
        <v>244.2</v>
      </c>
      <c r="L43" s="3">
        <v>125.3</v>
      </c>
      <c r="M43" s="3">
        <v>202.2</v>
      </c>
    </row>
    <row r="44" spans="3:13" x14ac:dyDescent="0.2">
      <c r="C44" s="3" t="s">
        <v>110</v>
      </c>
      <c r="D44" s="3"/>
      <c r="E44" s="3">
        <v>6.806</v>
      </c>
      <c r="F44" s="3">
        <v>29.53</v>
      </c>
      <c r="G44" s="3">
        <v>40.954000000000001</v>
      </c>
      <c r="H44" s="3">
        <v>40.5</v>
      </c>
      <c r="I44" s="3">
        <v>138.1</v>
      </c>
      <c r="J44" s="3">
        <v>196.7</v>
      </c>
      <c r="K44" s="3">
        <v>187.1</v>
      </c>
      <c r="L44" s="3">
        <v>94.2</v>
      </c>
      <c r="M44" s="3">
        <v>164.4</v>
      </c>
    </row>
    <row r="46" spans="3:13" x14ac:dyDescent="0.2">
      <c r="C46" s="3" t="s">
        <v>111</v>
      </c>
      <c r="D46" s="3"/>
      <c r="E46" s="3">
        <v>152.08500000000001</v>
      </c>
      <c r="F46" s="3">
        <v>218.41399999999999</v>
      </c>
      <c r="G46" s="3">
        <v>290.83</v>
      </c>
      <c r="H46" s="3">
        <v>403.8</v>
      </c>
      <c r="I46" s="3">
        <v>591.20000000000005</v>
      </c>
      <c r="J46" s="3">
        <v>830.5</v>
      </c>
      <c r="K46" s="3">
        <v>958.1</v>
      </c>
      <c r="L46" s="3">
        <v>903.7</v>
      </c>
      <c r="M46" s="3" t="s">
        <v>68</v>
      </c>
    </row>
    <row r="47" spans="3:13" x14ac:dyDescent="0.2">
      <c r="C47" s="3" t="s">
        <v>112</v>
      </c>
      <c r="D47" s="3"/>
      <c r="E47" s="3">
        <v>3.9</v>
      </c>
      <c r="F47" s="3">
        <v>26.669</v>
      </c>
      <c r="G47" s="3">
        <v>40.954000000000001</v>
      </c>
      <c r="H47" s="3">
        <v>40.5</v>
      </c>
      <c r="I47" s="3">
        <v>138.1</v>
      </c>
      <c r="J47" s="3">
        <v>196.7</v>
      </c>
      <c r="K47" s="3">
        <v>187.1</v>
      </c>
      <c r="L47" s="3">
        <v>117</v>
      </c>
      <c r="M47" s="3">
        <v>156.69999999999999</v>
      </c>
    </row>
    <row r="48" spans="3:13" x14ac:dyDescent="0.2">
      <c r="C48" s="3" t="s">
        <v>113</v>
      </c>
      <c r="D48" s="3"/>
      <c r="E48" s="3">
        <v>6.806</v>
      </c>
      <c r="F48" s="3">
        <v>29.53</v>
      </c>
      <c r="G48" s="3">
        <v>40.954000000000001</v>
      </c>
      <c r="H48" s="3">
        <v>40.5</v>
      </c>
      <c r="I48" s="3">
        <v>138.1</v>
      </c>
      <c r="J48" s="3">
        <v>196.7</v>
      </c>
      <c r="K48" s="3">
        <v>187.1</v>
      </c>
      <c r="L48" s="3">
        <v>94.2</v>
      </c>
      <c r="M48" s="3">
        <v>164.4</v>
      </c>
    </row>
  </sheetData>
  <mergeCells count="2">
    <mergeCell ref="C2:F2"/>
    <mergeCell ref="C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2812-F221-406D-9873-CE402BD43593}">
  <dimension ref="C1:M41"/>
  <sheetViews>
    <sheetView workbookViewId="0">
      <selection activeCell="J30" sqref="J30"/>
    </sheetView>
  </sheetViews>
  <sheetFormatPr defaultColWidth="15" defaultRowHeight="12.75" x14ac:dyDescent="0.2"/>
  <cols>
    <col min="1" max="2" width="2" customWidth="1"/>
    <col min="3" max="3" width="25" customWidth="1"/>
    <col min="4" max="4" width="11.85546875" customWidth="1"/>
  </cols>
  <sheetData>
    <row r="1" spans="3:13" ht="13.5" customHeight="1" x14ac:dyDescent="0.2"/>
    <row r="2" spans="3:13" ht="26.25" x14ac:dyDescent="0.4">
      <c r="C2" s="4" t="s">
        <v>0</v>
      </c>
      <c r="D2" s="4"/>
      <c r="E2" s="5"/>
      <c r="F2" s="5"/>
    </row>
    <row r="3" spans="3:13" x14ac:dyDescent="0.2">
      <c r="C3" s="1" t="s">
        <v>1</v>
      </c>
      <c r="D3" s="1"/>
    </row>
    <row r="6" spans="3:13" ht="15" x14ac:dyDescent="0.25">
      <c r="C6" s="6" t="s">
        <v>114</v>
      </c>
      <c r="D6" s="6"/>
      <c r="E6" s="7"/>
      <c r="F6" s="2"/>
      <c r="G6" s="2"/>
      <c r="H6" s="2"/>
      <c r="I6" s="2"/>
      <c r="J6" s="2"/>
      <c r="K6" s="2"/>
      <c r="L6" s="2"/>
      <c r="M6" s="2"/>
    </row>
    <row r="8" spans="3:13" ht="33" customHeight="1" x14ac:dyDescent="0.2">
      <c r="C8" s="3" t="s">
        <v>3</v>
      </c>
      <c r="D8" s="3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10" spans="3:13" x14ac:dyDescent="0.2">
      <c r="C10" s="3" t="s">
        <v>13</v>
      </c>
      <c r="D10" s="41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2" spans="3:13" x14ac:dyDescent="0.2">
      <c r="C12" s="3" t="s">
        <v>102</v>
      </c>
      <c r="D12" s="3"/>
      <c r="E12" s="3">
        <v>-0.19900000000000001</v>
      </c>
      <c r="F12" s="3">
        <v>14.425000000000001</v>
      </c>
      <c r="G12" s="3">
        <v>26.484999999999999</v>
      </c>
      <c r="H12" s="3">
        <v>21.6</v>
      </c>
      <c r="I12" s="3">
        <v>96.1</v>
      </c>
      <c r="J12" s="3">
        <v>143.6</v>
      </c>
      <c r="K12" s="3">
        <v>148</v>
      </c>
      <c r="L12" s="3">
        <v>70.3</v>
      </c>
      <c r="M12" s="3">
        <v>94.6</v>
      </c>
    </row>
    <row r="13" spans="3:13" x14ac:dyDescent="0.2">
      <c r="C13" s="3" t="s">
        <v>115</v>
      </c>
      <c r="D13" s="3"/>
      <c r="E13" s="3">
        <v>1.9950000000000001</v>
      </c>
      <c r="F13" s="3">
        <v>3.3940000000000001</v>
      </c>
      <c r="G13" s="3">
        <v>5.9160000000000004</v>
      </c>
      <c r="H13" s="3">
        <v>8.5</v>
      </c>
      <c r="I13" s="3">
        <v>14.2</v>
      </c>
      <c r="J13" s="3">
        <v>22.7</v>
      </c>
      <c r="K13" s="3">
        <v>57.1</v>
      </c>
      <c r="L13" s="3">
        <v>76.400000000000006</v>
      </c>
      <c r="M13" s="3">
        <v>94.4</v>
      </c>
    </row>
    <row r="14" spans="3:13" x14ac:dyDescent="0.2">
      <c r="C14" s="3" t="s">
        <v>116</v>
      </c>
      <c r="D14" s="3"/>
      <c r="E14" s="3" t="s">
        <v>3</v>
      </c>
      <c r="F14" s="3" t="s">
        <v>3</v>
      </c>
      <c r="G14" s="3" t="s">
        <v>3</v>
      </c>
      <c r="H14" s="3">
        <v>3.9</v>
      </c>
      <c r="I14" s="3" t="s">
        <v>3</v>
      </c>
      <c r="J14" s="3" t="s">
        <v>3</v>
      </c>
      <c r="K14" s="3" t="s">
        <v>3</v>
      </c>
      <c r="L14" s="3">
        <v>1</v>
      </c>
      <c r="M14" s="3">
        <v>1.4</v>
      </c>
    </row>
    <row r="15" spans="3:13" x14ac:dyDescent="0.2">
      <c r="C15" s="3" t="s">
        <v>117</v>
      </c>
      <c r="D15" s="3"/>
      <c r="E15" s="3" t="s">
        <v>3</v>
      </c>
      <c r="F15" s="3">
        <v>0.3</v>
      </c>
      <c r="G15" s="3">
        <v>0.5</v>
      </c>
      <c r="H15" s="3">
        <v>5.9</v>
      </c>
      <c r="I15" s="3">
        <v>2</v>
      </c>
      <c r="J15" s="3">
        <v>3.8</v>
      </c>
      <c r="K15" s="3">
        <v>8.5</v>
      </c>
      <c r="L15" s="3">
        <v>11.3</v>
      </c>
      <c r="M15" s="3">
        <v>14</v>
      </c>
    </row>
    <row r="16" spans="3:13" x14ac:dyDescent="0.2">
      <c r="C16" s="3" t="s">
        <v>118</v>
      </c>
      <c r="D16" s="3"/>
      <c r="E16" s="3">
        <v>0.85299999999999998</v>
      </c>
      <c r="F16" s="3">
        <v>-9.2409999999999997</v>
      </c>
      <c r="G16" s="3">
        <v>-2.278</v>
      </c>
      <c r="H16" s="3">
        <v>7.7</v>
      </c>
      <c r="I16" s="3">
        <v>-3.1</v>
      </c>
      <c r="J16" s="3">
        <v>3.4</v>
      </c>
      <c r="K16" s="3">
        <v>-10.6</v>
      </c>
      <c r="L16" s="3">
        <v>-10.4</v>
      </c>
      <c r="M16" s="3">
        <v>-8.6999999999999993</v>
      </c>
    </row>
    <row r="17" spans="3:13" x14ac:dyDescent="0.2">
      <c r="C17" s="3" t="s">
        <v>119</v>
      </c>
      <c r="D17" s="3"/>
      <c r="E17" s="3">
        <v>2.1000000000000001E-2</v>
      </c>
      <c r="F17" s="3">
        <v>-10.622</v>
      </c>
      <c r="G17" s="3">
        <v>-49.777999999999999</v>
      </c>
      <c r="H17" s="3">
        <v>-6</v>
      </c>
      <c r="I17" s="3">
        <v>-39.5</v>
      </c>
      <c r="J17" s="3">
        <v>-87.3</v>
      </c>
      <c r="K17" s="3">
        <v>-141.80000000000001</v>
      </c>
      <c r="L17" s="3">
        <v>67</v>
      </c>
      <c r="M17" s="3">
        <v>-60.7</v>
      </c>
    </row>
    <row r="18" spans="3:13" x14ac:dyDescent="0.2">
      <c r="C18" s="3" t="s">
        <v>120</v>
      </c>
      <c r="D18" s="3"/>
      <c r="E18" s="3">
        <v>-1.111</v>
      </c>
      <c r="F18" s="3">
        <v>2.2650000000000001</v>
      </c>
      <c r="G18" s="3">
        <v>-1.7370000000000001</v>
      </c>
      <c r="H18" s="3">
        <v>2.6</v>
      </c>
      <c r="I18" s="3">
        <v>-1.2</v>
      </c>
      <c r="J18" s="3">
        <v>-2.1</v>
      </c>
      <c r="K18" s="3">
        <v>18.2</v>
      </c>
      <c r="L18" s="3">
        <v>19.7</v>
      </c>
      <c r="M18" s="3">
        <v>-4.9000000000000004</v>
      </c>
    </row>
    <row r="19" spans="3:13" x14ac:dyDescent="0.2">
      <c r="C19" s="3" t="s">
        <v>121</v>
      </c>
      <c r="D19" s="3"/>
      <c r="E19" s="3">
        <v>2.0499999999999998</v>
      </c>
      <c r="F19" s="3">
        <v>4.4390000000000001</v>
      </c>
      <c r="G19" s="3">
        <v>14.45</v>
      </c>
      <c r="H19" s="3">
        <v>-4.8</v>
      </c>
      <c r="I19" s="3">
        <v>57.7</v>
      </c>
      <c r="J19" s="3">
        <v>-10.7</v>
      </c>
      <c r="K19" s="3">
        <v>-27.9</v>
      </c>
      <c r="L19" s="3">
        <v>53.3</v>
      </c>
      <c r="M19" s="3">
        <v>21.5</v>
      </c>
    </row>
    <row r="20" spans="3:13" x14ac:dyDescent="0.2">
      <c r="C20" s="3" t="s">
        <v>122</v>
      </c>
      <c r="D20" s="3"/>
      <c r="E20" s="3">
        <v>3.609</v>
      </c>
      <c r="F20" s="3">
        <v>4.96</v>
      </c>
      <c r="G20" s="3">
        <v>-6.4420000000000002</v>
      </c>
      <c r="H20" s="3">
        <v>39.4</v>
      </c>
      <c r="I20" s="3">
        <v>126.2</v>
      </c>
      <c r="J20" s="3">
        <v>73.400000000000006</v>
      </c>
      <c r="K20" s="3">
        <v>51.5</v>
      </c>
      <c r="L20" s="3">
        <v>288.60000000000002</v>
      </c>
      <c r="M20" s="3">
        <v>151.6</v>
      </c>
    </row>
    <row r="22" spans="3:13" x14ac:dyDescent="0.2">
      <c r="C22" s="3" t="s">
        <v>123</v>
      </c>
      <c r="D22" s="3"/>
      <c r="E22" s="3">
        <v>-6.0419999999999998</v>
      </c>
      <c r="F22" s="3">
        <v>-3.831</v>
      </c>
      <c r="G22" s="3">
        <v>-15.07</v>
      </c>
      <c r="H22" s="3">
        <v>-15.8</v>
      </c>
      <c r="I22" s="3">
        <v>-26.1</v>
      </c>
      <c r="J22" s="3">
        <v>-30.3</v>
      </c>
      <c r="K22" s="3">
        <v>-45.3</v>
      </c>
      <c r="L22" s="3">
        <v>-26.9</v>
      </c>
      <c r="M22" s="3">
        <v>-34.5</v>
      </c>
    </row>
    <row r="23" spans="3:13" x14ac:dyDescent="0.2">
      <c r="C23" s="3" t="s">
        <v>124</v>
      </c>
      <c r="D23" s="3"/>
      <c r="E23" s="3">
        <v>-148.268</v>
      </c>
      <c r="F23" s="3">
        <v>-1.26</v>
      </c>
      <c r="G23" s="3" t="s">
        <v>3</v>
      </c>
      <c r="H23" s="3">
        <v>-0.7</v>
      </c>
      <c r="I23" s="3">
        <v>-0.6</v>
      </c>
      <c r="J23" s="3">
        <v>-33.6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125</v>
      </c>
      <c r="D24" s="3"/>
      <c r="E24" s="3">
        <v>-1.482</v>
      </c>
      <c r="F24" s="3">
        <v>-2.1720000000000002</v>
      </c>
      <c r="G24" s="3">
        <v>-6.7720000000000002</v>
      </c>
      <c r="H24" s="3">
        <v>-10.5</v>
      </c>
      <c r="I24" s="3">
        <v>-7.7</v>
      </c>
      <c r="J24" s="3">
        <v>-19</v>
      </c>
      <c r="K24" s="3">
        <v>-6</v>
      </c>
      <c r="L24" s="3">
        <v>0</v>
      </c>
      <c r="M24" s="3">
        <v>-2.7</v>
      </c>
    </row>
    <row r="25" spans="3:13" x14ac:dyDescent="0.2">
      <c r="C25" s="3" t="s">
        <v>126</v>
      </c>
      <c r="D25" s="3"/>
      <c r="E25" s="3">
        <v>-155.792</v>
      </c>
      <c r="F25" s="3">
        <v>-7.2629999999999999</v>
      </c>
      <c r="G25" s="3">
        <v>-21.841999999999999</v>
      </c>
      <c r="H25" s="3">
        <v>-27</v>
      </c>
      <c r="I25" s="3">
        <v>-34.4</v>
      </c>
      <c r="J25" s="3">
        <v>-82.9</v>
      </c>
      <c r="K25" s="3">
        <v>-51.3</v>
      </c>
      <c r="L25" s="3">
        <v>-26.9</v>
      </c>
      <c r="M25" s="3">
        <v>-37.200000000000003</v>
      </c>
    </row>
    <row r="27" spans="3:13" x14ac:dyDescent="0.2">
      <c r="C27" s="3" t="s">
        <v>127</v>
      </c>
      <c r="D27" s="3"/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128</v>
      </c>
      <c r="D28" s="3"/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129</v>
      </c>
      <c r="D29" s="3"/>
      <c r="E29" s="3">
        <v>108.113</v>
      </c>
      <c r="F29" s="3">
        <v>4.45</v>
      </c>
      <c r="G29" s="3">
        <v>28.866</v>
      </c>
      <c r="H29" s="3">
        <v>261.89999999999998</v>
      </c>
      <c r="I29" s="3" t="s">
        <v>3</v>
      </c>
      <c r="J29" s="3" t="s">
        <v>3</v>
      </c>
      <c r="K29" s="3" t="s">
        <v>3</v>
      </c>
      <c r="L29" s="3">
        <v>247.5</v>
      </c>
      <c r="M29" s="3">
        <v>0.5</v>
      </c>
    </row>
    <row r="30" spans="3:13" x14ac:dyDescent="0.2">
      <c r="C30" s="3" t="s">
        <v>130</v>
      </c>
      <c r="D30" s="3"/>
      <c r="E30" s="3">
        <v>-4.5010000000000003</v>
      </c>
      <c r="F30" s="3">
        <v>-1.25</v>
      </c>
      <c r="G30" s="3">
        <v>-1.25</v>
      </c>
      <c r="H30" s="3">
        <v>-240.5</v>
      </c>
      <c r="I30" s="3">
        <v>-8.8000000000000007</v>
      </c>
      <c r="J30" s="42">
        <f>(I30+K30)/2</f>
        <v>-16.75</v>
      </c>
      <c r="K30" s="3">
        <v>-24.7</v>
      </c>
      <c r="L30" s="3">
        <v>-38.799999999999997</v>
      </c>
      <c r="M30" s="3">
        <v>-51.6</v>
      </c>
    </row>
    <row r="31" spans="3:13" x14ac:dyDescent="0.2">
      <c r="C31" s="3" t="s">
        <v>131</v>
      </c>
      <c r="D31" s="3"/>
      <c r="E31" s="3" t="s">
        <v>3</v>
      </c>
      <c r="F31" s="3" t="s">
        <v>3</v>
      </c>
      <c r="G31" s="3" t="s">
        <v>3</v>
      </c>
      <c r="H31" s="3">
        <v>-64.3</v>
      </c>
      <c r="I31" s="3" t="s">
        <v>3</v>
      </c>
      <c r="J31" s="3" t="s">
        <v>3</v>
      </c>
      <c r="K31" s="3">
        <v>-38.700000000000003</v>
      </c>
      <c r="L31" s="3" t="s">
        <v>3</v>
      </c>
      <c r="M31" s="3">
        <v>-253.2</v>
      </c>
    </row>
    <row r="32" spans="3:13" x14ac:dyDescent="0.2">
      <c r="C32" s="3" t="s">
        <v>132</v>
      </c>
      <c r="D32" s="3"/>
      <c r="E32" s="3">
        <v>54.966999999999999</v>
      </c>
      <c r="F32" s="3">
        <v>1.7509999999999999</v>
      </c>
      <c r="G32" s="3">
        <v>1.976</v>
      </c>
      <c r="H32" s="3">
        <v>33</v>
      </c>
      <c r="I32" s="3">
        <v>0.9</v>
      </c>
      <c r="J32" s="3">
        <v>3.1</v>
      </c>
      <c r="K32" s="3">
        <v>4.7</v>
      </c>
      <c r="L32" s="3">
        <v>-11.7</v>
      </c>
      <c r="M32" s="3">
        <v>6.1</v>
      </c>
    </row>
    <row r="33" spans="3:13" x14ac:dyDescent="0.2">
      <c r="C33" s="3" t="s">
        <v>133</v>
      </c>
      <c r="D33" s="3"/>
      <c r="E33" s="3">
        <v>158.57900000000001</v>
      </c>
      <c r="F33" s="3">
        <v>4.9509999999999996</v>
      </c>
      <c r="G33" s="3">
        <v>29.591999999999999</v>
      </c>
      <c r="H33" s="3">
        <v>-9.9</v>
      </c>
      <c r="I33" s="3">
        <v>-7.9</v>
      </c>
      <c r="J33" s="3">
        <v>3.1</v>
      </c>
      <c r="K33" s="3">
        <v>-58.7</v>
      </c>
      <c r="L33" s="3">
        <v>197</v>
      </c>
      <c r="M33" s="3">
        <v>-298.2</v>
      </c>
    </row>
    <row r="35" spans="3:13" x14ac:dyDescent="0.2">
      <c r="C35" s="3" t="s">
        <v>134</v>
      </c>
      <c r="D35" s="3"/>
      <c r="E35" s="3" t="s">
        <v>3</v>
      </c>
      <c r="F35" s="3">
        <v>7.7469999999999999</v>
      </c>
      <c r="G35" s="3">
        <v>5.9180000000000001</v>
      </c>
      <c r="H35" s="3">
        <v>7.226</v>
      </c>
      <c r="I35" s="3">
        <v>9.6999999999999993</v>
      </c>
      <c r="J35" s="3">
        <v>95.3</v>
      </c>
      <c r="K35" s="3">
        <v>88.6</v>
      </c>
      <c r="L35" s="3">
        <v>31.7</v>
      </c>
      <c r="M35" s="3">
        <v>477.9</v>
      </c>
    </row>
    <row r="36" spans="3:13" x14ac:dyDescent="0.2">
      <c r="C36" s="3" t="s">
        <v>135</v>
      </c>
      <c r="D36" s="3"/>
      <c r="E36" s="3" t="s">
        <v>3</v>
      </c>
      <c r="F36" s="3" t="s">
        <v>3</v>
      </c>
      <c r="G36" s="3" t="s">
        <v>3</v>
      </c>
      <c r="H36" s="3" t="s">
        <v>3</v>
      </c>
      <c r="I36" s="3">
        <v>1.7</v>
      </c>
      <c r="J36" s="3">
        <v>-0.3</v>
      </c>
      <c r="K36" s="3">
        <v>1.6</v>
      </c>
      <c r="L36" s="3">
        <v>-12.5</v>
      </c>
      <c r="M36" s="3">
        <v>-6.4</v>
      </c>
    </row>
    <row r="37" spans="3:13" x14ac:dyDescent="0.2">
      <c r="C37" s="3" t="s">
        <v>136</v>
      </c>
      <c r="D37" s="3"/>
      <c r="E37" s="3" t="s">
        <v>3</v>
      </c>
      <c r="F37" s="3">
        <v>-1.829</v>
      </c>
      <c r="G37" s="3">
        <v>1.3080000000000001</v>
      </c>
      <c r="H37" s="3">
        <v>2.4740000000000002</v>
      </c>
      <c r="I37" s="3">
        <v>83.9</v>
      </c>
      <c r="J37" s="3">
        <v>-6.4</v>
      </c>
      <c r="K37" s="3">
        <v>-58.5</v>
      </c>
      <c r="L37" s="3">
        <v>458.7</v>
      </c>
      <c r="M37" s="3">
        <v>-183.8</v>
      </c>
    </row>
    <row r="38" spans="3:13" x14ac:dyDescent="0.2">
      <c r="C38" s="3" t="s">
        <v>137</v>
      </c>
      <c r="D38" s="3"/>
      <c r="E38" s="3">
        <v>7.7469999999999999</v>
      </c>
      <c r="F38" s="3">
        <v>5.9180000000000001</v>
      </c>
      <c r="G38" s="3">
        <v>7.226</v>
      </c>
      <c r="H38" s="3">
        <v>9.6999999999999993</v>
      </c>
      <c r="I38" s="3">
        <v>95.3</v>
      </c>
      <c r="J38" s="3">
        <v>88.6</v>
      </c>
      <c r="K38" s="3">
        <v>31.7</v>
      </c>
      <c r="L38" s="3">
        <v>477.9</v>
      </c>
      <c r="M38" s="3">
        <v>287.7</v>
      </c>
    </row>
    <row r="40" spans="3:13" x14ac:dyDescent="0.2">
      <c r="C40" s="3" t="s">
        <v>138</v>
      </c>
      <c r="D40" s="3"/>
      <c r="E40" s="3">
        <v>-2.4329999999999998</v>
      </c>
      <c r="F40" s="3">
        <v>1.129</v>
      </c>
      <c r="G40" s="3">
        <v>-21.512</v>
      </c>
      <c r="H40" s="3">
        <v>23.6</v>
      </c>
      <c r="I40" s="3">
        <v>100.1</v>
      </c>
      <c r="J40" s="3">
        <v>43.1</v>
      </c>
      <c r="K40" s="3">
        <v>6.2</v>
      </c>
      <c r="L40" s="3">
        <v>261.7</v>
      </c>
      <c r="M40" s="3">
        <v>117.1</v>
      </c>
    </row>
    <row r="41" spans="3:13" x14ac:dyDescent="0.2">
      <c r="C41" s="3" t="s">
        <v>139</v>
      </c>
      <c r="D41" s="3"/>
      <c r="E41" s="3">
        <v>2.0779999999999998</v>
      </c>
      <c r="F41" s="3">
        <v>6.27</v>
      </c>
      <c r="G41" s="3">
        <v>7.27</v>
      </c>
      <c r="H41" s="3">
        <v>12.3</v>
      </c>
      <c r="I41" s="3">
        <v>9.6</v>
      </c>
      <c r="J41" s="3">
        <v>10.5</v>
      </c>
      <c r="K41" s="3">
        <v>18.5</v>
      </c>
      <c r="L41" s="3">
        <v>21</v>
      </c>
      <c r="M41" s="3">
        <v>32.299999999999997</v>
      </c>
    </row>
  </sheetData>
  <mergeCells count="2">
    <mergeCell ref="C2:F2"/>
    <mergeCell ref="C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4962-6F33-4DC6-88F2-B63B835CF7FD}">
  <dimension ref="C1:M32"/>
  <sheetViews>
    <sheetView workbookViewId="0">
      <selection activeCell="D1" sqref="D1:D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4" width="11" style="39" customWidth="1"/>
  </cols>
  <sheetData>
    <row r="1" spans="3:13" ht="13.5" customHeight="1" x14ac:dyDescent="0.2"/>
    <row r="2" spans="3:13" ht="26.25" x14ac:dyDescent="0.4">
      <c r="C2" s="4" t="s">
        <v>0</v>
      </c>
      <c r="D2" s="4"/>
      <c r="E2" s="5"/>
      <c r="F2" s="5"/>
    </row>
    <row r="3" spans="3:13" ht="12.75" x14ac:dyDescent="0.2">
      <c r="C3" s="1" t="s">
        <v>1</v>
      </c>
      <c r="D3" s="40"/>
    </row>
    <row r="4" spans="3:13" ht="12.75" x14ac:dyDescent="0.2"/>
    <row r="5" spans="3:13" ht="12.75" x14ac:dyDescent="0.2"/>
    <row r="6" spans="3:13" x14ac:dyDescent="0.25">
      <c r="C6" s="6" t="s">
        <v>140</v>
      </c>
      <c r="D6" s="6"/>
      <c r="E6" s="7"/>
      <c r="F6" s="2"/>
      <c r="G6" s="2"/>
      <c r="H6" s="2"/>
      <c r="I6" s="2"/>
      <c r="J6" s="2"/>
      <c r="K6" s="2"/>
      <c r="L6" s="2"/>
      <c r="M6" s="2"/>
    </row>
    <row r="7" spans="3:13" ht="12.75" x14ac:dyDescent="0.2"/>
    <row r="8" spans="3:13" ht="33" customHeight="1" x14ac:dyDescent="0.2">
      <c r="C8" s="3" t="s">
        <v>3</v>
      </c>
      <c r="D8" s="41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9" spans="3:13" ht="12.75" x14ac:dyDescent="0.2"/>
    <row r="10" spans="3:13" ht="12.75" x14ac:dyDescent="0.2">
      <c r="C10" s="3" t="s">
        <v>13</v>
      </c>
      <c r="D10" s="41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1" spans="3:13" ht="12.75" x14ac:dyDescent="0.2"/>
    <row r="12" spans="3:13" ht="12.75" x14ac:dyDescent="0.2">
      <c r="C12" s="3" t="s">
        <v>141</v>
      </c>
      <c r="D12" s="41"/>
      <c r="E12" s="3" t="s">
        <v>3</v>
      </c>
      <c r="F12" s="3" t="s">
        <v>3</v>
      </c>
      <c r="G12" s="3" t="s">
        <v>3</v>
      </c>
      <c r="H12" s="3">
        <v>21.21</v>
      </c>
      <c r="I12" s="3">
        <v>43.11</v>
      </c>
      <c r="J12" s="3">
        <v>64.180000000000007</v>
      </c>
      <c r="K12" s="3">
        <v>28.14</v>
      </c>
      <c r="L12" s="3">
        <v>49.33</v>
      </c>
      <c r="M12" s="3">
        <v>32.85</v>
      </c>
    </row>
    <row r="13" spans="3:13" ht="12.75" x14ac:dyDescent="0.2">
      <c r="C13" s="3" t="s">
        <v>142</v>
      </c>
      <c r="D13" s="41"/>
      <c r="E13" s="3" t="s">
        <v>3</v>
      </c>
      <c r="F13" s="3" t="s">
        <v>3</v>
      </c>
      <c r="G13" s="3" t="s">
        <v>3</v>
      </c>
      <c r="H13" s="3" t="s">
        <v>143</v>
      </c>
      <c r="I13" s="3" t="s">
        <v>144</v>
      </c>
      <c r="J13" s="3" t="s">
        <v>145</v>
      </c>
      <c r="K13" s="3" t="s">
        <v>146</v>
      </c>
      <c r="L13" s="3" t="s">
        <v>147</v>
      </c>
      <c r="M13" s="3" t="s">
        <v>148</v>
      </c>
    </row>
    <row r="14" spans="3:13" ht="12.75" x14ac:dyDescent="0.2"/>
    <row r="15" spans="3:13" ht="12.75" x14ac:dyDescent="0.2">
      <c r="C15" s="3" t="s">
        <v>149</v>
      </c>
      <c r="D15" s="41"/>
      <c r="E15" s="3" t="s">
        <v>3</v>
      </c>
      <c r="F15" s="3" t="s">
        <v>3</v>
      </c>
      <c r="G15" s="3" t="s">
        <v>3</v>
      </c>
      <c r="H15" s="3" t="s">
        <v>150</v>
      </c>
      <c r="I15" s="3" t="s">
        <v>151</v>
      </c>
      <c r="J15" s="3" t="s">
        <v>152</v>
      </c>
      <c r="K15" s="3" t="s">
        <v>153</v>
      </c>
      <c r="L15" s="3" t="s">
        <v>154</v>
      </c>
      <c r="M15" s="3" t="s">
        <v>155</v>
      </c>
    </row>
    <row r="16" spans="3:13" ht="12.75" x14ac:dyDescent="0.2">
      <c r="C16" s="3" t="s">
        <v>156</v>
      </c>
      <c r="D16" s="41"/>
      <c r="E16" s="3" t="s">
        <v>157</v>
      </c>
      <c r="F16" s="3" t="s">
        <v>157</v>
      </c>
      <c r="G16" s="3" t="s">
        <v>157</v>
      </c>
      <c r="H16" s="3" t="s">
        <v>150</v>
      </c>
      <c r="I16" s="3" t="s">
        <v>151</v>
      </c>
      <c r="J16" s="3" t="s">
        <v>152</v>
      </c>
      <c r="K16" s="3" t="s">
        <v>153</v>
      </c>
      <c r="L16" s="3" t="s">
        <v>154</v>
      </c>
      <c r="M16" s="3" t="s">
        <v>155</v>
      </c>
    </row>
    <row r="17" spans="3:13" ht="12.75" x14ac:dyDescent="0.2">
      <c r="C17" s="3" t="s">
        <v>158</v>
      </c>
      <c r="D17" s="41"/>
      <c r="E17" s="3" t="s">
        <v>157</v>
      </c>
      <c r="F17" s="3" t="s">
        <v>157</v>
      </c>
      <c r="G17" s="3" t="s">
        <v>157</v>
      </c>
      <c r="H17" s="3" t="s">
        <v>159</v>
      </c>
      <c r="I17" s="3" t="s">
        <v>160</v>
      </c>
      <c r="J17" s="3" t="s">
        <v>161</v>
      </c>
      <c r="K17" s="3" t="s">
        <v>162</v>
      </c>
      <c r="L17" s="3" t="s">
        <v>163</v>
      </c>
      <c r="M17" s="3" t="s">
        <v>164</v>
      </c>
    </row>
    <row r="18" spans="3:13" ht="12.75" x14ac:dyDescent="0.2">
      <c r="C18" s="3" t="s">
        <v>165</v>
      </c>
      <c r="D18" s="41"/>
      <c r="E18" s="3" t="s">
        <v>157</v>
      </c>
      <c r="F18" s="3" t="s">
        <v>157</v>
      </c>
      <c r="G18" s="3" t="s">
        <v>157</v>
      </c>
      <c r="H18" s="3" t="s">
        <v>166</v>
      </c>
      <c r="I18" s="3" t="s">
        <v>167</v>
      </c>
      <c r="J18" s="3" t="s">
        <v>168</v>
      </c>
      <c r="K18" s="3" t="s">
        <v>169</v>
      </c>
      <c r="L18" s="3" t="s">
        <v>170</v>
      </c>
      <c r="M18" s="3" t="s">
        <v>171</v>
      </c>
    </row>
    <row r="19" spans="3:13" ht="12.75" x14ac:dyDescent="0.2">
      <c r="C19" s="3" t="s">
        <v>172</v>
      </c>
      <c r="D19" s="41"/>
      <c r="E19" s="3" t="s">
        <v>157</v>
      </c>
      <c r="F19" s="3" t="s">
        <v>157</v>
      </c>
      <c r="G19" s="3" t="s">
        <v>157</v>
      </c>
      <c r="H19" s="3" t="s">
        <v>173</v>
      </c>
      <c r="I19" s="3" t="s">
        <v>174</v>
      </c>
      <c r="J19" s="3" t="s">
        <v>175</v>
      </c>
      <c r="K19" s="3" t="s">
        <v>176</v>
      </c>
      <c r="L19" s="3" t="s">
        <v>177</v>
      </c>
      <c r="M19" s="3" t="s">
        <v>178</v>
      </c>
    </row>
    <row r="20" spans="3:13" ht="12.75" x14ac:dyDescent="0.2">
      <c r="C20" s="3" t="s">
        <v>179</v>
      </c>
      <c r="D20" s="41"/>
      <c r="E20" s="3" t="s">
        <v>70</v>
      </c>
      <c r="F20" s="3" t="s">
        <v>70</v>
      </c>
      <c r="G20" s="3" t="s">
        <v>70</v>
      </c>
      <c r="H20" s="3" t="s">
        <v>180</v>
      </c>
      <c r="I20" s="3" t="s">
        <v>181</v>
      </c>
      <c r="J20" s="3" t="s">
        <v>182</v>
      </c>
      <c r="K20" s="3" t="s">
        <v>183</v>
      </c>
      <c r="L20" s="3" t="s">
        <v>184</v>
      </c>
      <c r="M20" s="3" t="s">
        <v>185</v>
      </c>
    </row>
    <row r="21" spans="3:13" ht="12.75" x14ac:dyDescent="0.2">
      <c r="C21" s="3" t="s">
        <v>186</v>
      </c>
      <c r="D21" s="41"/>
      <c r="E21" s="3" t="s">
        <v>70</v>
      </c>
      <c r="F21" s="3" t="s">
        <v>70</v>
      </c>
      <c r="G21" s="3" t="s">
        <v>70</v>
      </c>
      <c r="H21" s="3" t="s">
        <v>187</v>
      </c>
      <c r="I21" s="3" t="s">
        <v>188</v>
      </c>
      <c r="J21" s="3" t="s">
        <v>189</v>
      </c>
      <c r="K21" s="3" t="s">
        <v>190</v>
      </c>
      <c r="L21" s="3" t="s">
        <v>191</v>
      </c>
      <c r="M21" s="3" t="s">
        <v>192</v>
      </c>
    </row>
    <row r="22" spans="3:13" ht="12.75" x14ac:dyDescent="0.2">
      <c r="C22" s="3" t="s">
        <v>193</v>
      </c>
      <c r="D22" s="41"/>
      <c r="E22" s="3" t="s">
        <v>157</v>
      </c>
      <c r="F22" s="3" t="s">
        <v>157</v>
      </c>
      <c r="G22" s="3" t="s">
        <v>157</v>
      </c>
      <c r="H22" s="3" t="s">
        <v>194</v>
      </c>
      <c r="I22" s="3" t="s">
        <v>195</v>
      </c>
      <c r="J22" s="3" t="s">
        <v>196</v>
      </c>
      <c r="K22" s="3" t="s">
        <v>197</v>
      </c>
      <c r="L22" s="3" t="s">
        <v>198</v>
      </c>
      <c r="M22" s="3" t="s">
        <v>197</v>
      </c>
    </row>
    <row r="23" spans="3:13" ht="12.75" x14ac:dyDescent="0.2"/>
    <row r="24" spans="3:13" ht="12.75" x14ac:dyDescent="0.2">
      <c r="C24" s="3" t="s">
        <v>199</v>
      </c>
      <c r="D24" s="41"/>
      <c r="E24" s="3" t="s">
        <v>157</v>
      </c>
      <c r="F24" s="3" t="s">
        <v>157</v>
      </c>
      <c r="G24" s="3" t="s">
        <v>157</v>
      </c>
      <c r="H24" s="3" t="s">
        <v>200</v>
      </c>
      <c r="I24" s="3" t="s">
        <v>201</v>
      </c>
      <c r="J24" s="3" t="s">
        <v>202</v>
      </c>
      <c r="K24" s="3" t="s">
        <v>203</v>
      </c>
      <c r="L24" s="3" t="s">
        <v>204</v>
      </c>
      <c r="M24" s="3" t="s">
        <v>205</v>
      </c>
    </row>
    <row r="25" spans="3:13" ht="12.75" x14ac:dyDescent="0.2">
      <c r="C25" s="3" t="s">
        <v>206</v>
      </c>
      <c r="D25" s="41"/>
      <c r="E25" s="3" t="s">
        <v>157</v>
      </c>
      <c r="F25" s="3" t="s">
        <v>157</v>
      </c>
      <c r="G25" s="3" t="s">
        <v>157</v>
      </c>
      <c r="H25" s="3" t="s">
        <v>207</v>
      </c>
      <c r="I25" s="3" t="s">
        <v>208</v>
      </c>
      <c r="J25" s="3" t="s">
        <v>209</v>
      </c>
      <c r="K25" s="3" t="s">
        <v>210</v>
      </c>
      <c r="L25" s="3" t="s">
        <v>211</v>
      </c>
      <c r="M25" s="3" t="s">
        <v>198</v>
      </c>
    </row>
    <row r="26" spans="3:13" ht="12.75" x14ac:dyDescent="0.2">
      <c r="C26" s="3" t="s">
        <v>212</v>
      </c>
      <c r="D26" s="41"/>
      <c r="E26" s="3" t="s">
        <v>157</v>
      </c>
      <c r="F26" s="3" t="s">
        <v>157</v>
      </c>
      <c r="G26" s="3" t="s">
        <v>157</v>
      </c>
      <c r="H26" s="3" t="s">
        <v>213</v>
      </c>
      <c r="I26" s="3" t="s">
        <v>214</v>
      </c>
      <c r="J26" s="3" t="s">
        <v>215</v>
      </c>
      <c r="K26" s="3" t="s">
        <v>216</v>
      </c>
      <c r="L26" s="3" t="s">
        <v>217</v>
      </c>
      <c r="M26" s="3" t="s">
        <v>218</v>
      </c>
    </row>
    <row r="27" spans="3:13" ht="12.75" x14ac:dyDescent="0.2">
      <c r="C27" s="3" t="s">
        <v>219</v>
      </c>
      <c r="D27" s="41"/>
      <c r="E27" s="3" t="s">
        <v>157</v>
      </c>
      <c r="F27" s="3" t="s">
        <v>157</v>
      </c>
      <c r="G27" s="3" t="s">
        <v>157</v>
      </c>
      <c r="H27" s="3" t="s">
        <v>220</v>
      </c>
      <c r="I27" s="3" t="s">
        <v>221</v>
      </c>
      <c r="J27" s="3" t="s">
        <v>222</v>
      </c>
      <c r="K27" s="3" t="s">
        <v>192</v>
      </c>
      <c r="L27" s="3" t="s">
        <v>194</v>
      </c>
      <c r="M27" s="3" t="s">
        <v>192</v>
      </c>
    </row>
    <row r="28" spans="3:13" ht="12.75" x14ac:dyDescent="0.2"/>
    <row r="29" spans="3:13" ht="12.75" x14ac:dyDescent="0.2">
      <c r="C29" s="3" t="s">
        <v>223</v>
      </c>
      <c r="D29" s="41"/>
      <c r="E29" s="3" t="s">
        <v>157</v>
      </c>
      <c r="F29" s="3" t="s">
        <v>157</v>
      </c>
      <c r="G29" s="3">
        <v>9.6999999999999993</v>
      </c>
      <c r="H29" s="3">
        <v>9.1</v>
      </c>
      <c r="I29" s="3">
        <v>10.8</v>
      </c>
      <c r="J29" s="3">
        <v>12.4</v>
      </c>
      <c r="K29" s="3">
        <v>9.3000000000000007</v>
      </c>
      <c r="L29" s="3">
        <v>8.6999999999999993</v>
      </c>
      <c r="M29" s="3">
        <v>8.1999999999999993</v>
      </c>
    </row>
    <row r="30" spans="3:13" ht="12.75" x14ac:dyDescent="0.2">
      <c r="C30" s="3" t="s">
        <v>224</v>
      </c>
      <c r="D30" s="41"/>
      <c r="E30" s="3">
        <v>3</v>
      </c>
      <c r="F30" s="3">
        <v>5</v>
      </c>
      <c r="G30" s="3">
        <v>2</v>
      </c>
      <c r="H30" s="3">
        <v>6</v>
      </c>
      <c r="I30" s="3">
        <v>7</v>
      </c>
      <c r="J30" s="3">
        <v>8</v>
      </c>
      <c r="K30" s="3">
        <v>3</v>
      </c>
      <c r="L30" s="3">
        <v>4</v>
      </c>
      <c r="M30" s="3">
        <v>7</v>
      </c>
    </row>
    <row r="31" spans="3:13" ht="12.75" x14ac:dyDescent="0.2">
      <c r="C31" s="3" t="s">
        <v>225</v>
      </c>
      <c r="D31" s="41"/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226</v>
      </c>
      <c r="D32" s="41"/>
      <c r="E32" s="3" t="s">
        <v>3</v>
      </c>
      <c r="F32" s="3" t="s">
        <v>3</v>
      </c>
      <c r="G32" s="3" t="s">
        <v>3</v>
      </c>
      <c r="H32" s="3" t="s">
        <v>227</v>
      </c>
      <c r="I32" s="3" t="s">
        <v>227</v>
      </c>
      <c r="J32" s="3" t="s">
        <v>227</v>
      </c>
      <c r="K32" s="3" t="s">
        <v>227</v>
      </c>
      <c r="L32" s="3" t="s">
        <v>227</v>
      </c>
      <c r="M32" s="3" t="s">
        <v>227</v>
      </c>
    </row>
  </sheetData>
  <mergeCells count="2">
    <mergeCell ref="C2:F2"/>
    <mergeCell ref="C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4A5C-238E-4A86-B2E0-D3D4F7B29C9D}">
  <dimension ref="A3:BJ22"/>
  <sheetViews>
    <sheetView showGridLines="0" tabSelected="1" topLeftCell="W1" workbookViewId="0">
      <selection activeCell="AM24" sqref="AM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228</v>
      </c>
      <c r="C3" s="9"/>
      <c r="D3" s="9"/>
      <c r="E3" s="9"/>
      <c r="F3" s="9"/>
      <c r="H3" s="9" t="s">
        <v>229</v>
      </c>
      <c r="I3" s="9"/>
      <c r="J3" s="9"/>
      <c r="K3" s="9"/>
      <c r="L3" s="9"/>
      <c r="N3" s="11" t="s">
        <v>230</v>
      </c>
      <c r="O3" s="11"/>
      <c r="P3" s="11"/>
      <c r="Q3" s="11"/>
      <c r="R3" s="11"/>
      <c r="S3" s="11"/>
      <c r="T3" s="11"/>
      <c r="V3" s="9" t="s">
        <v>231</v>
      </c>
      <c r="W3" s="9"/>
      <c r="X3" s="9"/>
      <c r="Y3" s="9"/>
      <c r="AA3" s="9" t="s">
        <v>232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233</v>
      </c>
      <c r="C4" s="15" t="s">
        <v>234</v>
      </c>
      <c r="D4" s="14" t="s">
        <v>235</v>
      </c>
      <c r="E4" s="15" t="s">
        <v>236</v>
      </c>
      <c r="F4" s="14" t="s">
        <v>237</v>
      </c>
      <c r="H4" s="16" t="s">
        <v>238</v>
      </c>
      <c r="I4" s="17" t="s">
        <v>239</v>
      </c>
      <c r="J4" s="16" t="s">
        <v>240</v>
      </c>
      <c r="K4" s="17" t="s">
        <v>241</v>
      </c>
      <c r="L4" s="16" t="s">
        <v>242</v>
      </c>
      <c r="N4" s="18" t="s">
        <v>243</v>
      </c>
      <c r="O4" s="19" t="s">
        <v>244</v>
      </c>
      <c r="P4" s="18" t="s">
        <v>245</v>
      </c>
      <c r="Q4" s="19" t="s">
        <v>246</v>
      </c>
      <c r="R4" s="18" t="s">
        <v>247</v>
      </c>
      <c r="S4" s="19" t="s">
        <v>248</v>
      </c>
      <c r="T4" s="18" t="s">
        <v>249</v>
      </c>
      <c r="V4" s="19" t="s">
        <v>250</v>
      </c>
      <c r="W4" s="18" t="s">
        <v>251</v>
      </c>
      <c r="X4" s="19" t="s">
        <v>252</v>
      </c>
      <c r="Y4" s="18" t="s">
        <v>253</v>
      </c>
      <c r="AA4" s="20" t="s">
        <v>109</v>
      </c>
      <c r="AB4" s="21" t="s">
        <v>158</v>
      </c>
      <c r="AC4" s="20" t="s">
        <v>165</v>
      </c>
      <c r="AD4" s="21" t="s">
        <v>179</v>
      </c>
      <c r="AE4" s="20" t="s">
        <v>186</v>
      </c>
      <c r="AF4" s="21" t="s">
        <v>193</v>
      </c>
      <c r="AG4" s="20" t="s">
        <v>199</v>
      </c>
      <c r="AH4" s="21" t="s">
        <v>206</v>
      </c>
      <c r="AI4" s="20" t="s">
        <v>225</v>
      </c>
      <c r="AJ4" s="22"/>
      <c r="AK4" s="21" t="s">
        <v>223</v>
      </c>
      <c r="AL4" s="20" t="s">
        <v>224</v>
      </c>
    </row>
    <row r="5" spans="1:62" ht="63" x14ac:dyDescent="0.2">
      <c r="A5" s="23" t="s">
        <v>254</v>
      </c>
      <c r="B5" s="18" t="s">
        <v>255</v>
      </c>
      <c r="C5" s="24" t="s">
        <v>256</v>
      </c>
      <c r="D5" s="25" t="s">
        <v>257</v>
      </c>
      <c r="E5" s="19" t="s">
        <v>258</v>
      </c>
      <c r="F5" s="18" t="s">
        <v>255</v>
      </c>
      <c r="H5" s="19" t="s">
        <v>259</v>
      </c>
      <c r="I5" s="18" t="s">
        <v>260</v>
      </c>
      <c r="J5" s="19" t="s">
        <v>261</v>
      </c>
      <c r="K5" s="18" t="s">
        <v>262</v>
      </c>
      <c r="L5" s="19" t="s">
        <v>263</v>
      </c>
      <c r="N5" s="18" t="s">
        <v>264</v>
      </c>
      <c r="O5" s="19" t="s">
        <v>265</v>
      </c>
      <c r="P5" s="18" t="s">
        <v>266</v>
      </c>
      <c r="Q5" s="19" t="s">
        <v>267</v>
      </c>
      <c r="R5" s="18" t="s">
        <v>268</v>
      </c>
      <c r="S5" s="19" t="s">
        <v>269</v>
      </c>
      <c r="T5" s="18" t="s">
        <v>270</v>
      </c>
      <c r="V5" s="19" t="s">
        <v>271</v>
      </c>
      <c r="W5" s="18" t="s">
        <v>272</v>
      </c>
      <c r="X5" s="19" t="s">
        <v>273</v>
      </c>
      <c r="Y5" s="18" t="s">
        <v>274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 t="e">
        <f>sheet!D18/sheet!D35</f>
        <v>#DIV/0!</v>
      </c>
      <c r="C7" s="31" t="e">
        <f>(sheet!D18-sheet!D15)/sheet!D35</f>
        <v>#DIV/0!</v>
      </c>
      <c r="D7" s="31" t="e">
        <f>sheet!D12/sheet!D35</f>
        <v>#DIV/0!</v>
      </c>
      <c r="E7" s="31" t="e">
        <f>Sheet2!D20/sheet!D35</f>
        <v>#DIV/0!</v>
      </c>
      <c r="F7" s="31" t="e">
        <f>sheet!D18/sheet!D35</f>
        <v>#DIV/0!</v>
      </c>
      <c r="G7" s="29"/>
      <c r="H7" s="32" t="e">
        <f>Sheet1!D33/sheet!D51</f>
        <v>#DIV/0!</v>
      </c>
      <c r="I7" s="32" t="e">
        <f>Sheet1!D33/Sheet1!D12</f>
        <v>#DIV/0!</v>
      </c>
      <c r="J7" s="32" t="e">
        <f>Sheet1!D12/sheet!D27</f>
        <v>#DIV/0!</v>
      </c>
      <c r="K7" s="32" t="e">
        <f>Sheet1!D30/sheet!D27</f>
        <v>#DIV/0!</v>
      </c>
      <c r="L7" s="32">
        <f>Sheet1!D38</f>
        <v>0</v>
      </c>
      <c r="M7" s="29"/>
      <c r="N7" s="32" t="e">
        <f>sheet!D40/sheet!D27</f>
        <v>#DIV/0!</v>
      </c>
      <c r="O7" s="32" t="e">
        <f>sheet!D51/sheet!D27</f>
        <v>#DIV/0!</v>
      </c>
      <c r="P7" s="32" t="e">
        <f>sheet!D40/sheet!D51</f>
        <v>#DIV/0!</v>
      </c>
      <c r="Q7" s="31" t="e">
        <f>Sheet1!D24/Sheet1!D26</f>
        <v>#DIV/0!</v>
      </c>
      <c r="R7" s="31" t="e">
        <f>ABS(Sheet2!D20/(Sheet1!D26+Sheet2!D30))</f>
        <v>#DIV/0!</v>
      </c>
      <c r="S7" s="31" t="e">
        <f>sheet!D40/Sheet1!D43</f>
        <v>#DIV/0!</v>
      </c>
      <c r="T7" s="31" t="e">
        <f>Sheet2!D20/sheet!D40</f>
        <v>#DIV/0!</v>
      </c>
      <c r="V7" s="31" t="e">
        <f>ABS(Sheet1!D15/sheet!D15)</f>
        <v>#DIV/0!</v>
      </c>
      <c r="W7" s="31" t="e">
        <f>Sheet1!D12/sheet!D14</f>
        <v>#DIV/0!</v>
      </c>
      <c r="X7" s="31" t="e">
        <f>Sheet1!D12/sheet!D27</f>
        <v>#DIV/0!</v>
      </c>
      <c r="Y7" s="31" t="e">
        <f>Sheet1!D12/(sheet!D18-sheet!D35)</f>
        <v>#DIV/0!</v>
      </c>
      <c r="AA7" s="17">
        <f>Sheet1!D43</f>
        <v>0</v>
      </c>
      <c r="AB7" s="17">
        <f>Sheet3!D17</f>
        <v>0</v>
      </c>
      <c r="AC7" s="17">
        <f>Sheet3!D18</f>
        <v>0</v>
      </c>
      <c r="AD7" s="17">
        <f>Sheet3!D20</f>
        <v>0</v>
      </c>
      <c r="AE7" s="17">
        <f>Sheet3!D21</f>
        <v>0</v>
      </c>
      <c r="AF7" s="17">
        <f>Sheet3!D22</f>
        <v>0</v>
      </c>
      <c r="AG7" s="17">
        <f>Sheet3!D24</f>
        <v>0</v>
      </c>
      <c r="AH7" s="17">
        <f>Sheet3!D25</f>
        <v>0</v>
      </c>
      <c r="AI7" s="17">
        <f>Sheet3!D31</f>
        <v>0</v>
      </c>
      <c r="AK7" s="17">
        <f>Sheet3!D29</f>
        <v>0</v>
      </c>
      <c r="AL7" s="17">
        <f>Sheet3!D30</f>
        <v>0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 t="e">
        <f>sheet!E18/sheet!E35</f>
        <v>#VALUE!</v>
      </c>
      <c r="C8" s="34" t="e">
        <f>(sheet!E18-sheet!E15)/sheet!E35</f>
        <v>#VALUE!</v>
      </c>
      <c r="D8" s="34" t="e">
        <f>sheet!E12/sheet!E35</f>
        <v>#VALUE!</v>
      </c>
      <c r="E8" s="34" t="e">
        <f>Sheet2!E20/sheet!E35</f>
        <v>#VALUE!</v>
      </c>
      <c r="F8" s="34" t="e">
        <f>sheet!E18/sheet!E35</f>
        <v>#VALUE!</v>
      </c>
      <c r="G8" s="29"/>
      <c r="H8" s="35" t="e">
        <f>Sheet1!E33/sheet!E51</f>
        <v>#VALUE!</v>
      </c>
      <c r="I8" s="35">
        <f>Sheet1!E33/Sheet1!E12</f>
        <v>-1.3084788111911102E-3</v>
      </c>
      <c r="J8" s="35" t="e">
        <f>Sheet1!E12/sheet!E27</f>
        <v>#VALUE!</v>
      </c>
      <c r="K8" s="35" t="e">
        <f>Sheet1!E30/sheet!E27</f>
        <v>#VALUE!</v>
      </c>
      <c r="L8" s="35">
        <f>Sheet1!E38</f>
        <v>-6.4000000000000003E-3</v>
      </c>
      <c r="M8" s="29"/>
      <c r="N8" s="35" t="e">
        <f>sheet!E40/sheet!E27</f>
        <v>#VALUE!</v>
      </c>
      <c r="O8" s="35" t="e">
        <f>sheet!E51/sheet!E27</f>
        <v>#VALUE!</v>
      </c>
      <c r="P8" s="35" t="e">
        <f>sheet!E40/sheet!E51</f>
        <v>#VALUE!</v>
      </c>
      <c r="Q8" s="34">
        <f>Sheet1!E24/Sheet1!E26</f>
        <v>-1.0824313072439633</v>
      </c>
      <c r="R8" s="34">
        <f>ABS(Sheet2!E20/(Sheet1!E26+Sheet2!E30))</f>
        <v>0.44533563672260607</v>
      </c>
      <c r="S8" s="34" t="e">
        <f>sheet!E40/Sheet1!E43</f>
        <v>#VALUE!</v>
      </c>
      <c r="T8" s="34" t="e">
        <f>Sheet2!E20/sheet!E40</f>
        <v>#VALUE!</v>
      </c>
      <c r="U8" s="12"/>
      <c r="V8" s="34" t="e">
        <f>ABS(Sheet1!E15/sheet!E15)</f>
        <v>#VALUE!</v>
      </c>
      <c r="W8" s="34" t="e">
        <f>Sheet1!E12/sheet!E14</f>
        <v>#VALUE!</v>
      </c>
      <c r="X8" s="34" t="e">
        <f>Sheet1!E12/sheet!E27</f>
        <v>#VALUE!</v>
      </c>
      <c r="Y8" s="34" t="e">
        <f>Sheet1!E12/(sheet!E18-sheet!E35)</f>
        <v>#VALUE!</v>
      </c>
      <c r="Z8" s="12"/>
      <c r="AA8" s="36">
        <f>Sheet1!E43</f>
        <v>8.8010000000000002</v>
      </c>
      <c r="AB8" s="36" t="str">
        <f>Sheet3!E17</f>
        <v>NA</v>
      </c>
      <c r="AC8" s="36" t="str">
        <f>Sheet3!E18</f>
        <v>NA</v>
      </c>
      <c r="AD8" s="36" t="str">
        <f>Sheet3!E20</f>
        <v>NM</v>
      </c>
      <c r="AE8" s="36" t="str">
        <f>Sheet3!E21</f>
        <v>NM</v>
      </c>
      <c r="AF8" s="36" t="str">
        <f>Sheet3!E22</f>
        <v>NA</v>
      </c>
      <c r="AG8" s="36" t="str">
        <f>Sheet3!E24</f>
        <v>NA</v>
      </c>
      <c r="AH8" s="36" t="str">
        <f>Sheet3!E25</f>
        <v>NA</v>
      </c>
      <c r="AI8" s="36" t="str">
        <f>Sheet3!E31</f>
        <v/>
      </c>
      <c r="AK8" s="36" t="str">
        <f>Sheet3!E29</f>
        <v>NA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3.2267931401862735</v>
      </c>
      <c r="C9" s="31">
        <f>(sheet!F18-sheet!F15)/sheet!F35</f>
        <v>0.82874523146716172</v>
      </c>
      <c r="D9" s="31">
        <f>sheet!F12/sheet!F35</f>
        <v>0.20338866549816131</v>
      </c>
      <c r="E9" s="31">
        <f>Sheet2!F20/sheet!F35</f>
        <v>0.17046430903529572</v>
      </c>
      <c r="F9" s="31">
        <f>sheet!F18/sheet!F35</f>
        <v>3.2267931401862735</v>
      </c>
      <c r="G9" s="29"/>
      <c r="H9" s="32">
        <f>Sheet1!F33/sheet!F51</f>
        <v>0.12605629494988332</v>
      </c>
      <c r="I9" s="32">
        <f>Sheet1!F33/Sheet1!F12</f>
        <v>6.6044301189484192E-2</v>
      </c>
      <c r="J9" s="32">
        <f>Sheet1!F12/sheet!F27</f>
        <v>0.79473846993541342</v>
      </c>
      <c r="K9" s="32">
        <f>Sheet1!F30/sheet!F27</f>
        <v>5.2487946875284276E-2</v>
      </c>
      <c r="L9" s="32">
        <f>Sheet1!F38</f>
        <v>0.14000000000000001</v>
      </c>
      <c r="M9" s="29"/>
      <c r="N9" s="32">
        <f>sheet!F40/sheet!F27</f>
        <v>0.58361502774492857</v>
      </c>
      <c r="O9" s="32">
        <f>sheet!F51/sheet!F27</f>
        <v>0.41638497225507143</v>
      </c>
      <c r="P9" s="32">
        <f>sheet!F40/sheet!F51</f>
        <v>1.4016236575113821</v>
      </c>
      <c r="Q9" s="31">
        <f>Sheet1!F24/Sheet1!F26</f>
        <v>-3.6908579465541491</v>
      </c>
      <c r="R9" s="31">
        <f>ABS(Sheet2!F20/(Sheet1!F26+Sheet2!F30))</f>
        <v>0.59330143540669855</v>
      </c>
      <c r="S9" s="31">
        <f>sheet!F40/Sheet1!F43</f>
        <v>4.8715830397278577</v>
      </c>
      <c r="T9" s="31">
        <f>Sheet2!F20/sheet!F40</f>
        <v>3.0924235622724325E-2</v>
      </c>
      <c r="V9" s="31">
        <f>ABS(Sheet1!F15/sheet!F15)</f>
        <v>1.8193074982802111</v>
      </c>
      <c r="W9" s="31">
        <f>Sheet1!F12/sheet!F14</f>
        <v>15.480473456658869</v>
      </c>
      <c r="X9" s="31">
        <f>Sheet1!F12/sheet!F27</f>
        <v>0.79473846993541342</v>
      </c>
      <c r="Y9" s="31">
        <f>Sheet1!F12/(sheet!F18-sheet!F35)</f>
        <v>3.3709505656475232</v>
      </c>
      <c r="AA9" s="17">
        <f>Sheet1!F43</f>
        <v>32.923999999999999</v>
      </c>
      <c r="AB9" s="17" t="str">
        <f>Sheet3!F17</f>
        <v>NA</v>
      </c>
      <c r="AC9" s="17" t="str">
        <f>Sheet3!F18</f>
        <v>NA</v>
      </c>
      <c r="AD9" s="17" t="str">
        <f>Sheet3!F20</f>
        <v>NM</v>
      </c>
      <c r="AE9" s="17" t="str">
        <f>Sheet3!F21</f>
        <v>NM</v>
      </c>
      <c r="AF9" s="17" t="str">
        <f>Sheet3!F22</f>
        <v>NA</v>
      </c>
      <c r="AG9" s="17" t="str">
        <f>Sheet3!F24</f>
        <v>NA</v>
      </c>
      <c r="AH9" s="17" t="str">
        <f>Sheet3!F25</f>
        <v>NA</v>
      </c>
      <c r="AI9" s="17" t="str">
        <f>Sheet3!F31</f>
        <v/>
      </c>
      <c r="AK9" s="17" t="str">
        <f>Sheet3!F29</f>
        <v>NA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3.0958164102358894</v>
      </c>
      <c r="C10" s="34">
        <f>(sheet!G18-sheet!G15)/sheet!G35</f>
        <v>0.70478781937136104</v>
      </c>
      <c r="D10" s="34">
        <f>sheet!G12/sheet!G35</f>
        <v>0.14457493847662112</v>
      </c>
      <c r="E10" s="34">
        <f>Sheet2!G20/sheet!G35</f>
        <v>-0.12888897781156838</v>
      </c>
      <c r="F10" s="34">
        <f>sheet!G18/sheet!G35</f>
        <v>3.0958164102358894</v>
      </c>
      <c r="G10" s="29"/>
      <c r="H10" s="35">
        <f>Sheet1!G33/sheet!G51</f>
        <v>0.18559655786183796</v>
      </c>
      <c r="I10" s="35">
        <f>Sheet1!G33/Sheet1!G12</f>
        <v>9.1066946326032391E-2</v>
      </c>
      <c r="J10" s="35">
        <f>Sheet1!G12/sheet!G27</f>
        <v>0.82383901104192991</v>
      </c>
      <c r="K10" s="35">
        <f>Sheet1!G30/sheet!G27</f>
        <v>7.5024502999847031E-2</v>
      </c>
      <c r="L10" s="35">
        <f>Sheet1!G38</f>
        <v>0.26</v>
      </c>
      <c r="M10" s="29"/>
      <c r="N10" s="35">
        <f>sheet!G40/sheet!G27</f>
        <v>0.59576565500909306</v>
      </c>
      <c r="O10" s="35">
        <f>sheet!G51/sheet!G27</f>
        <v>0.40423434499090699</v>
      </c>
      <c r="P10" s="35">
        <f>sheet!G40/sheet!G51</f>
        <v>1.4738125604406385</v>
      </c>
      <c r="Q10" s="34">
        <f>Sheet1!G24/Sheet1!G26</f>
        <v>-5.1931297709923658</v>
      </c>
      <c r="R10" s="34">
        <f>ABS(Sheet2!G20/(Sheet1!G26+Sheet2!G30))</f>
        <v>0.70713501646542265</v>
      </c>
      <c r="S10" s="34">
        <f>sheet!G40/Sheet1!G43</f>
        <v>4.4872199701301474</v>
      </c>
      <c r="T10" s="34">
        <f>Sheet2!G20/sheet!G40</f>
        <v>-3.0630099469369901E-2</v>
      </c>
      <c r="U10" s="12"/>
      <c r="V10" s="34">
        <f>ABS(Sheet1!G15/sheet!G15)</f>
        <v>1.2150519639181296</v>
      </c>
      <c r="W10" s="34">
        <f>Sheet1!G12/sheet!G14</f>
        <v>17.747604808689815</v>
      </c>
      <c r="X10" s="34">
        <f>Sheet1!G12/sheet!G27</f>
        <v>0.82383901104192991</v>
      </c>
      <c r="Y10" s="34">
        <f>Sheet1!G12/(sheet!G18-sheet!G35)</f>
        <v>2.7763935427824076</v>
      </c>
      <c r="Z10" s="12"/>
      <c r="AA10" s="36">
        <f>Sheet1!G43</f>
        <v>46.87</v>
      </c>
      <c r="AB10" s="36" t="str">
        <f>Sheet3!G17</f>
        <v>NA</v>
      </c>
      <c r="AC10" s="36" t="str">
        <f>Sheet3!G18</f>
        <v>NA</v>
      </c>
      <c r="AD10" s="36" t="str">
        <f>Sheet3!G20</f>
        <v>NM</v>
      </c>
      <c r="AE10" s="36" t="str">
        <f>Sheet3!G21</f>
        <v>NM</v>
      </c>
      <c r="AF10" s="36" t="str">
        <f>Sheet3!G22</f>
        <v>NA</v>
      </c>
      <c r="AG10" s="36" t="str">
        <f>Sheet3!G24</f>
        <v>NA</v>
      </c>
      <c r="AH10" s="36" t="str">
        <f>Sheet3!G25</f>
        <v>NA</v>
      </c>
      <c r="AI10" s="36" t="str">
        <f>Sheet3!G31</f>
        <v/>
      </c>
      <c r="AK10" s="36">
        <f>Sheet3!G29</f>
        <v>9.6999999999999993</v>
      </c>
      <c r="AL10" s="36">
        <f>Sheet3!G30</f>
        <v>2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2.5396847624826902</v>
      </c>
      <c r="C11" s="31">
        <f>(sheet!H18-sheet!H15)/sheet!H35</f>
        <v>0.58751497611601255</v>
      </c>
      <c r="D11" s="31">
        <f>sheet!H12/sheet!H35</f>
        <v>0.15058581897960135</v>
      </c>
      <c r="E11" s="31">
        <f>Sheet2!H20/sheet!H35</f>
        <v>0.6130482814420638</v>
      </c>
      <c r="F11" s="31">
        <f>sheet!H18/sheet!H35</f>
        <v>2.5396847624826902</v>
      </c>
      <c r="G11" s="29"/>
      <c r="H11" s="32">
        <f>Sheet1!H33/sheet!H51</f>
        <v>0.14777516282633682</v>
      </c>
      <c r="I11" s="32">
        <f>Sheet1!H33/Sheet1!H12</f>
        <v>5.3491827637444284E-2</v>
      </c>
      <c r="J11" s="32">
        <f>Sheet1!H12/sheet!H27</f>
        <v>1.0602070528186855</v>
      </c>
      <c r="K11" s="32">
        <f>Sheet1!H30/sheet!H27</f>
        <v>5.6712412929379917E-2</v>
      </c>
      <c r="L11" s="32">
        <f>Sheet1!H38</f>
        <v>0.22</v>
      </c>
      <c r="M11" s="29"/>
      <c r="N11" s="32">
        <f>sheet!H40/sheet!H27</f>
        <v>0.61622500124714785</v>
      </c>
      <c r="O11" s="32">
        <f>sheet!H51/sheet!H27</f>
        <v>0.38377499875285204</v>
      </c>
      <c r="P11" s="32">
        <f>sheet!H40/sheet!H51</f>
        <v>1.6056934486344479</v>
      </c>
      <c r="Q11" s="31">
        <f>Sheet1!H24/Sheet1!H26</f>
        <v>-3.5847457627118637</v>
      </c>
      <c r="R11" s="31">
        <f>ABS(Sheet2!H20/(Sheet1!H26+Sheet2!H30))</f>
        <v>0.15616329766151404</v>
      </c>
      <c r="S11" s="31">
        <f>sheet!H40/Sheet1!H43</f>
        <v>4.7898163265306124</v>
      </c>
      <c r="T11" s="31">
        <f>Sheet2!H20/sheet!H40</f>
        <v>0.16787316628391016</v>
      </c>
      <c r="V11" s="31">
        <f>ABS(Sheet1!H15/sheet!H15)</f>
        <v>1.5279283300388955</v>
      </c>
      <c r="W11" s="31">
        <f>Sheet1!H12/sheet!H14</f>
        <v>46.360505166475313</v>
      </c>
      <c r="X11" s="31">
        <f>Sheet1!H12/sheet!H27</f>
        <v>1.0602070528186855</v>
      </c>
      <c r="Y11" s="31">
        <f>Sheet1!H12/(sheet!H18-sheet!H35)</f>
        <v>4.0806839541605191</v>
      </c>
      <c r="AA11" s="17">
        <f>Sheet1!H43</f>
        <v>49</v>
      </c>
      <c r="AB11" s="17" t="str">
        <f>Sheet3!H17</f>
        <v>36.5x</v>
      </c>
      <c r="AC11" s="17" t="str">
        <f>Sheet3!H18</f>
        <v>40.4x</v>
      </c>
      <c r="AD11" s="17" t="str">
        <f>Sheet3!H20</f>
        <v>-35.7x</v>
      </c>
      <c r="AE11" s="17" t="str">
        <f>Sheet3!H21</f>
        <v>7.7x</v>
      </c>
      <c r="AF11" s="17" t="str">
        <f>Sheet3!H22</f>
        <v>6.5x</v>
      </c>
      <c r="AG11" s="17" t="str">
        <f>Sheet3!H24</f>
        <v>65.1x</v>
      </c>
      <c r="AH11" s="17" t="str">
        <f>Sheet3!H25</f>
        <v>34.3x</v>
      </c>
      <c r="AI11" s="17" t="str">
        <f>Sheet3!H31</f>
        <v/>
      </c>
      <c r="AK11" s="17">
        <f>Sheet3!H29</f>
        <v>9.1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2.2529940119760479</v>
      </c>
      <c r="C12" s="34">
        <f>(sheet!I18-sheet!I15)/sheet!I35</f>
        <v>1.0149700598802396</v>
      </c>
      <c r="D12" s="34">
        <f>sheet!I12/sheet!I35</f>
        <v>0.71332335329341323</v>
      </c>
      <c r="E12" s="34">
        <f>Sheet2!I20/sheet!I35</f>
        <v>0.94461077844311381</v>
      </c>
      <c r="F12" s="34">
        <f>sheet!I18/sheet!I35</f>
        <v>2.2529940119760479</v>
      </c>
      <c r="G12" s="29"/>
      <c r="H12" s="35">
        <f>Sheet1!I33/sheet!I51</f>
        <v>0.39449917898193759</v>
      </c>
      <c r="I12" s="35">
        <f>Sheet1!I33/Sheet1!I12</f>
        <v>0.16255074424898508</v>
      </c>
      <c r="J12" s="35">
        <f>Sheet1!I12/sheet!I27</f>
        <v>1.0780452224653538</v>
      </c>
      <c r="K12" s="35">
        <f>Sheet1!I30/sheet!I27</f>
        <v>0.17523705324580599</v>
      </c>
      <c r="L12" s="35">
        <f>Sheet1!I38</f>
        <v>0.9</v>
      </c>
      <c r="M12" s="29"/>
      <c r="N12" s="35">
        <f>sheet!I40/sheet!I27</f>
        <v>0.55579868708971558</v>
      </c>
      <c r="O12" s="35">
        <f>sheet!I51/sheet!I27</f>
        <v>0.44420131291028447</v>
      </c>
      <c r="P12" s="35">
        <f>sheet!I40/sheet!I51</f>
        <v>1.2512315270935961</v>
      </c>
      <c r="Q12" s="34">
        <f>Sheet1!I24/Sheet1!I26</f>
        <v>-11.015999999999998</v>
      </c>
      <c r="R12" s="34">
        <f>ABS(Sheet2!I20/(Sheet1!I26+Sheet2!I30))</f>
        <v>5.924882629107981</v>
      </c>
      <c r="S12" s="34">
        <f>sheet!I40/Sheet1!I43</f>
        <v>2.0013131976362444</v>
      </c>
      <c r="T12" s="34">
        <f>Sheet2!I20/sheet!I40</f>
        <v>0.41404199475065617</v>
      </c>
      <c r="U12" s="12"/>
      <c r="V12" s="34">
        <f>ABS(Sheet1!I15/sheet!I15)</f>
        <v>1.4727932285368801</v>
      </c>
      <c r="W12" s="34">
        <f>Sheet1!I12/sheet!I14</f>
        <v>49.680672268907564</v>
      </c>
      <c r="X12" s="34">
        <f>Sheet1!I12/sheet!I27</f>
        <v>1.0780452224653538</v>
      </c>
      <c r="Y12" s="34">
        <f>Sheet1!I12/(sheet!I18-sheet!I35)</f>
        <v>3.5316606929510157</v>
      </c>
      <c r="Z12" s="12"/>
      <c r="AA12" s="36">
        <f>Sheet1!I43</f>
        <v>152.30000000000001</v>
      </c>
      <c r="AB12" s="36" t="str">
        <f>Sheet3!I17</f>
        <v>46.4x</v>
      </c>
      <c r="AC12" s="36" t="str">
        <f>Sheet3!I18</f>
        <v>50.1x</v>
      </c>
      <c r="AD12" s="36" t="str">
        <f>Sheet3!I20</f>
        <v>54.2x</v>
      </c>
      <c r="AE12" s="36" t="str">
        <f>Sheet3!I21</f>
        <v>12.9x</v>
      </c>
      <c r="AF12" s="36" t="str">
        <f>Sheet3!I22</f>
        <v>9.2x</v>
      </c>
      <c r="AG12" s="36" t="str">
        <f>Sheet3!I24</f>
        <v>72.3x</v>
      </c>
      <c r="AH12" s="36" t="str">
        <f>Sheet3!I25</f>
        <v>19.8x</v>
      </c>
      <c r="AI12" s="36" t="str">
        <f>Sheet3!I31</f>
        <v/>
      </c>
      <c r="AK12" s="36">
        <f>Sheet3!I29</f>
        <v>10.8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3.0248901903367496</v>
      </c>
      <c r="C13" s="31">
        <f>(sheet!J18-sheet!J15)/sheet!J35</f>
        <v>1.0680819912152268</v>
      </c>
      <c r="D13" s="31">
        <f>sheet!J12/sheet!J35</f>
        <v>0.64860907759882869</v>
      </c>
      <c r="E13" s="31">
        <f>Sheet2!J20/sheet!J35</f>
        <v>0.53733528550512455</v>
      </c>
      <c r="F13" s="31">
        <f>sheet!J18/sheet!J35</f>
        <v>3.0248901903367496</v>
      </c>
      <c r="G13" s="29"/>
      <c r="H13" s="32">
        <f>Sheet1!J33/sheet!J51</f>
        <v>0.35980957153595589</v>
      </c>
      <c r="I13" s="32">
        <f>Sheet1!J33/Sheet1!J12</f>
        <v>0.17290788681517158</v>
      </c>
      <c r="J13" s="32">
        <f>Sheet1!J12/sheet!J27</f>
        <v>1.1448855803694513</v>
      </c>
      <c r="K13" s="32">
        <f>Sheet1!J30/sheet!J27</f>
        <v>0.19795974634684313</v>
      </c>
      <c r="L13" s="32">
        <f>Sheet1!J38</f>
        <v>1.31</v>
      </c>
      <c r="M13" s="29"/>
      <c r="N13" s="32">
        <f>sheet!J40/sheet!J27</f>
        <v>0.44982078853046598</v>
      </c>
      <c r="O13" s="32">
        <f>sheet!J51/sheet!J27</f>
        <v>0.55017921146953408</v>
      </c>
      <c r="P13" s="32">
        <f>sheet!J40/sheet!J51</f>
        <v>0.8175895765472313</v>
      </c>
      <c r="Q13" s="31">
        <f>Sheet1!J24/Sheet1!J26</f>
        <v>-14.419117647058824</v>
      </c>
      <c r="R13" s="31">
        <f>ABS(Sheet2!J20/(Sheet1!J26+Sheet2!J30))</f>
        <v>2.4184514003294892</v>
      </c>
      <c r="S13" s="31">
        <f>sheet!J40/Sheet1!J43</f>
        <v>1.4872379216043756</v>
      </c>
      <c r="T13" s="31">
        <f>Sheet2!J20/sheet!J40</f>
        <v>0.22494636837266321</v>
      </c>
      <c r="V13" s="31">
        <f>ABS(Sheet1!J15/sheet!J15)</f>
        <v>1.1735877291432846</v>
      </c>
      <c r="W13" s="31">
        <f>Sheet1!J12/sheet!J14</f>
        <v>40.71078431372549</v>
      </c>
      <c r="X13" s="31">
        <f>Sheet1!J12/sheet!J27</f>
        <v>1.1448855803694513</v>
      </c>
      <c r="Y13" s="31">
        <f>Sheet1!J12/(sheet!J18-sheet!J35)</f>
        <v>3.0025307302964568</v>
      </c>
      <c r="AA13" s="17">
        <f>Sheet1!J43</f>
        <v>219.4</v>
      </c>
      <c r="AB13" s="17" t="str">
        <f>Sheet3!J17</f>
        <v>32.8x</v>
      </c>
      <c r="AC13" s="17" t="str">
        <f>Sheet3!J18</f>
        <v>35.2x</v>
      </c>
      <c r="AD13" s="17" t="str">
        <f>Sheet3!J20</f>
        <v>94.6x</v>
      </c>
      <c r="AE13" s="17" t="str">
        <f>Sheet3!J21</f>
        <v>13.3x</v>
      </c>
      <c r="AF13" s="17" t="str">
        <f>Sheet3!J22</f>
        <v>8.9x</v>
      </c>
      <c r="AG13" s="17" t="str">
        <f>Sheet3!J24</f>
        <v>49.5x</v>
      </c>
      <c r="AH13" s="17" t="str">
        <f>Sheet3!J25</f>
        <v>18.2x</v>
      </c>
      <c r="AI13" s="17" t="str">
        <f>Sheet3!J31</f>
        <v/>
      </c>
      <c r="AK13" s="17">
        <f>Sheet3!J29</f>
        <v>12.4</v>
      </c>
      <c r="AL13" s="17">
        <f>Sheet3!J30</f>
        <v>8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2.5457156534226901</v>
      </c>
      <c r="C14" s="34">
        <f>(sheet!K18-sheet!K15)/sheet!K35</f>
        <v>0.57204404021062683</v>
      </c>
      <c r="D14" s="34">
        <f>sheet!K12/sheet!K35</f>
        <v>0.1517472474868358</v>
      </c>
      <c r="E14" s="34">
        <f>Sheet2!K20/sheet!K35</f>
        <v>0.24652943992340831</v>
      </c>
      <c r="F14" s="34">
        <f>sheet!K18/sheet!K35</f>
        <v>2.5457156534226901</v>
      </c>
      <c r="G14" s="29"/>
      <c r="H14" s="35">
        <f>Sheet1!K33/sheet!K51</f>
        <v>0.29760707822240096</v>
      </c>
      <c r="I14" s="35">
        <f>Sheet1!K33/Sheet1!K12</f>
        <v>0.15447239327836343</v>
      </c>
      <c r="J14" s="35">
        <f>Sheet1!K12/sheet!K27</f>
        <v>0.87842669845053634</v>
      </c>
      <c r="K14" s="35">
        <f>Sheet1!K30/sheet!K27</f>
        <v>0.13569267442926561</v>
      </c>
      <c r="L14" s="35">
        <f>Sheet1!K38</f>
        <v>1.35</v>
      </c>
      <c r="M14" s="29"/>
      <c r="N14" s="35">
        <f>sheet!K40/sheet!K27</f>
        <v>0.54405427706977161</v>
      </c>
      <c r="O14" s="35">
        <f>sheet!K51/sheet!K27</f>
        <v>0.45594572293022828</v>
      </c>
      <c r="P14" s="35">
        <f>sheet!K40/sheet!K51</f>
        <v>1.1932435149808969</v>
      </c>
      <c r="Q14" s="34">
        <f>Sheet1!K24/Sheet1!K26</f>
        <v>-8.7038834951456305</v>
      </c>
      <c r="R14" s="34">
        <f>ABS(Sheet2!K20/(Sheet1!K26+Sheet2!K30))</f>
        <v>1.1368653421633554</v>
      </c>
      <c r="S14" s="34">
        <f>sheet!K40/Sheet1!K43</f>
        <v>2.4299754299754301</v>
      </c>
      <c r="T14" s="34">
        <f>Sheet2!K20/sheet!K40</f>
        <v>8.6788001348163127E-2</v>
      </c>
      <c r="U14" s="12"/>
      <c r="V14" s="34">
        <f>ABS(Sheet1!K15/sheet!K15)</f>
        <v>0.88479262672811065</v>
      </c>
      <c r="W14" s="34">
        <f>Sheet1!K12/sheet!K14</f>
        <v>29.662538699690405</v>
      </c>
      <c r="X14" s="34">
        <f>Sheet1!K12/sheet!K27</f>
        <v>0.87842669845053634</v>
      </c>
      <c r="Y14" s="34">
        <f>Sheet1!K12/(sheet!K18-sheet!K35)</f>
        <v>2.9671724992257666</v>
      </c>
      <c r="Z14" s="12"/>
      <c r="AA14" s="36">
        <f>Sheet1!K43</f>
        <v>244.2</v>
      </c>
      <c r="AB14" s="36" t="str">
        <f>Sheet3!K17</f>
        <v>14.0x</v>
      </c>
      <c r="AC14" s="36" t="str">
        <f>Sheet3!K18</f>
        <v>15.2x</v>
      </c>
      <c r="AD14" s="36" t="str">
        <f>Sheet3!K20</f>
        <v>72.9x</v>
      </c>
      <c r="AE14" s="36" t="str">
        <f>Sheet3!K21</f>
        <v>3.9x</v>
      </c>
      <c r="AF14" s="36" t="str">
        <f>Sheet3!K22</f>
        <v>3.5x</v>
      </c>
      <c r="AG14" s="36" t="str">
        <f>Sheet3!K24</f>
        <v>19.5x</v>
      </c>
      <c r="AH14" s="36" t="str">
        <f>Sheet3!K25</f>
        <v>6.1x</v>
      </c>
      <c r="AI14" s="36" t="str">
        <f>Sheet3!K31</f>
        <v/>
      </c>
      <c r="AK14" s="36">
        <f>Sheet3!K29</f>
        <v>9.3000000000000007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3.4219763449065237</v>
      </c>
      <c r="C15" s="31">
        <f>(sheet!L18-sheet!L15)/sheet!L35</f>
        <v>2.115986264784433</v>
      </c>
      <c r="D15" s="31">
        <f>sheet!L12/sheet!L35</f>
        <v>1.8233498664631818</v>
      </c>
      <c r="E15" s="31">
        <f>Sheet2!L20/sheet!L35</f>
        <v>1.1011064479206409</v>
      </c>
      <c r="F15" s="31">
        <f>sheet!L18/sheet!L35</f>
        <v>3.4219763449065237</v>
      </c>
      <c r="G15" s="29"/>
      <c r="H15" s="32">
        <f>Sheet1!L33/sheet!L51</f>
        <v>0.12171052631578946</v>
      </c>
      <c r="I15" s="32">
        <f>Sheet1!L33/Sheet1!L12</f>
        <v>7.7791302423370581E-2</v>
      </c>
      <c r="J15" s="32">
        <f>Sheet1!L12/sheet!L27</f>
        <v>0.61122759553601624</v>
      </c>
      <c r="K15" s="32">
        <f>Sheet1!L30/sheet!L27</f>
        <v>4.7548190733851872E-2</v>
      </c>
      <c r="L15" s="32">
        <f>Sheet1!L38</f>
        <v>0.64</v>
      </c>
      <c r="M15" s="29"/>
      <c r="N15" s="32">
        <f>sheet!L40/sheet!L27</f>
        <v>0.60933378424078455</v>
      </c>
      <c r="O15" s="32">
        <f>sheet!L51/sheet!L27</f>
        <v>0.39066621575921545</v>
      </c>
      <c r="P15" s="32">
        <f>sheet!L40/sheet!L51</f>
        <v>1.5597299168975067</v>
      </c>
      <c r="Q15" s="31">
        <f>Sheet1!L24/Sheet1!L26</f>
        <v>-4.2490566037735844</v>
      </c>
      <c r="R15" s="31">
        <f>ABS(Sheet2!L20/(Sheet1!L26+Sheet2!L30))</f>
        <v>4.4196018376722819</v>
      </c>
      <c r="S15" s="31">
        <f>sheet!L40/Sheet1!L43</f>
        <v>7.1899441340782122</v>
      </c>
      <c r="T15" s="31">
        <f>Sheet2!L20/sheet!L40</f>
        <v>0.32034632034632038</v>
      </c>
      <c r="V15" s="31">
        <f>ABS(Sheet1!L15/sheet!L15)</f>
        <v>1.0484954718083552</v>
      </c>
      <c r="W15" s="31">
        <f>Sheet1!L12/sheet!L14</f>
        <v>22.095354523227385</v>
      </c>
      <c r="X15" s="31">
        <f>Sheet1!L12/sheet!L27</f>
        <v>0.61122759553601624</v>
      </c>
      <c r="Y15" s="31">
        <f>Sheet1!L12/(sheet!L18-sheet!L35)</f>
        <v>1.4235979836168873</v>
      </c>
      <c r="AA15" s="17">
        <f>Sheet1!L43</f>
        <v>125.3</v>
      </c>
      <c r="AB15" s="17" t="str">
        <f>Sheet3!L17</f>
        <v>52.3x</v>
      </c>
      <c r="AC15" s="17" t="str">
        <f>Sheet3!L18</f>
        <v>79.9x</v>
      </c>
      <c r="AD15" s="17" t="str">
        <f>Sheet3!L20</f>
        <v>41.6x</v>
      </c>
      <c r="AE15" s="17" t="str">
        <f>Sheet3!L21</f>
        <v>4.5x</v>
      </c>
      <c r="AF15" s="17" t="str">
        <f>Sheet3!L22</f>
        <v>6.7x</v>
      </c>
      <c r="AG15" s="17" t="str">
        <f>Sheet3!L24</f>
        <v>78.0x</v>
      </c>
      <c r="AH15" s="17" t="str">
        <f>Sheet3!L25</f>
        <v>9.1x</v>
      </c>
      <c r="AI15" s="17" t="str">
        <f>Sheet3!L31</f>
        <v/>
      </c>
      <c r="AK15" s="17">
        <f>Sheet3!L29</f>
        <v>8.6999999999999993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2.7079928952042627</v>
      </c>
      <c r="C16" s="34">
        <f>(sheet!M18-sheet!M15)/sheet!M35</f>
        <v>1.3108348134991117</v>
      </c>
      <c r="D16" s="34">
        <f>sheet!M12/sheet!M35</f>
        <v>1.02202486678508</v>
      </c>
      <c r="E16" s="34">
        <f>Sheet2!M20/sheet!M35</f>
        <v>0.5385435168738899</v>
      </c>
      <c r="F16" s="34">
        <f>sheet!M18/sheet!M35</f>
        <v>2.7079928952042627</v>
      </c>
      <c r="G16" s="29"/>
      <c r="H16" s="35">
        <f>Sheet1!M33/sheet!M51</f>
        <v>0.2210796915167095</v>
      </c>
      <c r="I16" s="35">
        <f>Sheet1!M33/Sheet1!M12</f>
        <v>8.6125273124544779E-2</v>
      </c>
      <c r="J16" s="35">
        <f>Sheet1!M12/sheet!M27</f>
        <v>0.81933462628673737</v>
      </c>
      <c r="K16" s="35">
        <f>Sheet1!M30/sheet!M27</f>
        <v>7.0565418469342084E-2</v>
      </c>
      <c r="L16" s="35">
        <f>Sheet1!M38</f>
        <v>0.87</v>
      </c>
      <c r="M16" s="29"/>
      <c r="N16" s="35">
        <f>sheet!M40/sheet!M27</f>
        <v>0.68081456064448764</v>
      </c>
      <c r="O16" s="35">
        <f>sheet!M51/sheet!M27</f>
        <v>0.31918543935551247</v>
      </c>
      <c r="P16" s="35">
        <f>sheet!M40/sheet!M51</f>
        <v>2.1329749941575136</v>
      </c>
      <c r="Q16" s="34">
        <f>Sheet1!M24/Sheet1!M26</f>
        <v>-5.159010600706714</v>
      </c>
      <c r="R16" s="34">
        <f>ABS(Sheet2!M20/(Sheet1!M26+Sheet2!M30))</f>
        <v>1.897371714643304</v>
      </c>
      <c r="S16" s="34">
        <f>sheet!M40/Sheet1!M43</f>
        <v>4.5138476755687442</v>
      </c>
      <c r="T16" s="34">
        <f>Sheet2!M20/sheet!M40</f>
        <v>0.16610058069464226</v>
      </c>
      <c r="U16" s="12"/>
      <c r="V16" s="34">
        <f>ABS(Sheet1!M15/sheet!M15)</f>
        <v>0.92753623188405798</v>
      </c>
      <c r="W16" s="34">
        <f>Sheet1!M12/sheet!M14</f>
        <v>25.723653395784545</v>
      </c>
      <c r="X16" s="34">
        <f>Sheet1!M12/sheet!M27</f>
        <v>0.81933462628673737</v>
      </c>
      <c r="Y16" s="34">
        <f>Sheet1!M12/(sheet!M18-sheet!M35)</f>
        <v>2.2845257903494178</v>
      </c>
      <c r="Z16" s="12"/>
      <c r="AA16" s="36">
        <f>Sheet1!M43</f>
        <v>202.2</v>
      </c>
      <c r="AB16" s="36" t="str">
        <f>Sheet3!M17</f>
        <v>19.4x</v>
      </c>
      <c r="AC16" s="36" t="str">
        <f>Sheet3!M18</f>
        <v>23.1x</v>
      </c>
      <c r="AD16" s="36" t="str">
        <f>Sheet3!M20</f>
        <v>24.0x</v>
      </c>
      <c r="AE16" s="36" t="str">
        <f>Sheet3!M21</f>
        <v>3.2x</v>
      </c>
      <c r="AF16" s="36" t="str">
        <f>Sheet3!M22</f>
        <v>3.5x</v>
      </c>
      <c r="AG16" s="36" t="str">
        <f>Sheet3!M24</f>
        <v>32.9x</v>
      </c>
      <c r="AH16" s="36" t="str">
        <f>Sheet3!M25</f>
        <v>6.7x</v>
      </c>
      <c r="AI16" s="36" t="str">
        <f>Sheet3!M31</f>
        <v/>
      </c>
      <c r="AK16" s="36">
        <f>Sheet3!M29</f>
        <v>8.1999999999999993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2023-04-25T13:21:42Z</dcterms:created>
  <dcterms:modified xsi:type="dcterms:W3CDTF">2023-05-06T23:42:55Z</dcterms:modified>
  <cp:category/>
  <dc:identifier/>
  <cp:version/>
</cp:coreProperties>
</file>