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Consumer Non-cyclicals/"/>
    </mc:Choice>
  </mc:AlternateContent>
  <xr:revisionPtr revIDLastSave="12" documentId="8_{A3C61FCF-35EC-4243-A330-8B38393720D4}" xr6:coauthVersionLast="47" xr6:coauthVersionMax="47" xr10:uidLastSave="{76D171AE-7DA2-4FF4-89A3-388FB7FA2069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" l="1"/>
  <c r="F30" i="3"/>
  <c r="D30" i="3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<sst xmlns="http://schemas.openxmlformats.org/spreadsheetml/2006/main" count="591" uniqueCount="329">
  <si>
    <t>North West Company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</si>
  <si>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</si>
  <si>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</si>
  <si>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</si>
  <si>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</si>
  <si>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</si>
  <si>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</si>
  <si>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</si>
  <si>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</si>
  <si>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</si>
  <si>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</si>
  <si>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</si>
  <si>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</si>
  <si>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</si>
  <si>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</si>
  <si>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2014-01-31</t>
  </si>
  <si>
    <t>2015-01-31</t>
  </si>
  <si>
    <t>2016-01-31</t>
  </si>
  <si>
    <t>2017-01-31</t>
  </si>
  <si>
    <t>2018-01-31</t>
  </si>
  <si>
    <t>2019-01-31</t>
  </si>
  <si>
    <t>2020-01-31</t>
  </si>
  <si>
    <t>2021-01-31</t>
  </si>
  <si>
    <t>2022-01-31</t>
  </si>
  <si>
    <t>2023-01-31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</si>
  <si>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</si>
  <si>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</si>
  <si>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</si>
  <si>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</si>
  <si>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</si>
  <si>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</si>
  <si>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</si>
  <si>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</si>
  <si>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</si>
  <si>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</si>
  <si>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</si>
  <si>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</si>
  <si>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</si>
  <si>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</si>
  <si>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</si>
  <si>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</si>
  <si>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1,149.861</t>
  </si>
  <si>
    <t>1,215.536</t>
  </si>
  <si>
    <t>1,191.168</t>
  </si>
  <si>
    <t>1,219.273</t>
  </si>
  <si>
    <t>1,336.89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</si>
  <si>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</si>
  <si>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</si>
  <si>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</si>
  <si>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</si>
  <si>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</si>
  <si>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</si>
  <si>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</si>
  <si>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</si>
  <si>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</si>
  <si>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</si>
  <si>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</si>
  <si>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</si>
  <si>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</si>
  <si>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</si>
  <si>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</si>
  <si>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Other Common Equity Adj</t>
  </si>
  <si>
    <t>Common Equity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</si>
  <si>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</si>
  <si>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</si>
  <si>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</si>
  <si>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</si>
  <si>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</si>
  <si>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</si>
  <si>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</si>
  <si>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</si>
  <si>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</si>
  <si>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1,543.125</t>
  </si>
  <si>
    <t>1,624.4</t>
  </si>
  <si>
    <t>1,796.035</t>
  </si>
  <si>
    <t>1,844.093</t>
  </si>
  <si>
    <t>1,985.122</t>
  </si>
  <si>
    <t>2,013.486</t>
  </si>
  <si>
    <t>2,094.393</t>
  </si>
  <si>
    <t>2,359.239</t>
  </si>
  <si>
    <t>2,248.796</t>
  </si>
  <si>
    <t>2,352.76</t>
  </si>
  <si>
    <t>Revenue Growth (YoY)</t>
  </si>
  <si>
    <t>1.9%</t>
  </si>
  <si>
    <t>5.3%</t>
  </si>
  <si>
    <t>10.6%</t>
  </si>
  <si>
    <t>2.7%</t>
  </si>
  <si>
    <t>7.6%</t>
  </si>
  <si>
    <t>1.4%</t>
  </si>
  <si>
    <t>4.0%</t>
  </si>
  <si>
    <t>12.6%</t>
  </si>
  <si>
    <t>-4.7%</t>
  </si>
  <si>
    <t>4.6%</t>
  </si>
  <si>
    <t>Cost of Revenues</t>
  </si>
  <si>
    <t>-1,088.071</t>
  </si>
  <si>
    <t>-1,160.182</t>
  </si>
  <si>
    <t>-1,273.421</t>
  </si>
  <si>
    <t>-1,302.596</t>
  </si>
  <si>
    <t>-1,360.381</t>
  </si>
  <si>
    <t>-1,372.943</t>
  </si>
  <si>
    <t>-1,429.995</t>
  </si>
  <si>
    <t>-1,584.686</t>
  </si>
  <si>
    <t>-1,511.045</t>
  </si>
  <si>
    <t>-1,604.845</t>
  </si>
  <si>
    <t>Gross Profit</t>
  </si>
  <si>
    <t>Gross Profit Margin</t>
  </si>
  <si>
    <t>29.5%</t>
  </si>
  <si>
    <t>28.6%</t>
  </si>
  <si>
    <t>29.1%</t>
  </si>
  <si>
    <t>29.4%</t>
  </si>
  <si>
    <t>31.5%</t>
  </si>
  <si>
    <t>31.8%</t>
  </si>
  <si>
    <t>31.7%</t>
  </si>
  <si>
    <t>32.8%</t>
  </si>
  <si>
    <t>R&amp;D Expenses</t>
  </si>
  <si>
    <t>Selling, 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</si>
  <si>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</si>
  <si>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</si>
  <si>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</si>
  <si>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</si>
  <si>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</si>
  <si>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</si>
  <si>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</si>
  <si>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</si>
  <si>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</si>
  <si>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</si>
  <si>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</si>
  <si>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</si>
  <si>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</si>
  <si>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</si>
  <si>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</si>
  <si>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</si>
  <si>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</si>
  <si>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</si>
  <si>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</si>
  <si>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</si>
  <si>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</si>
  <si>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</si>
  <si>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</si>
  <si>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</si>
  <si>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</si>
  <si>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</si>
  <si>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</si>
  <si>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</si>
  <si>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</si>
  <si>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</si>
  <si>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</si>
  <si>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</si>
  <si>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</si>
  <si>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</si>
  <si>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</si>
  <si>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</si>
  <si>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</si>
  <si>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</si>
  <si>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</si>
  <si>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</si>
  <si>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</si>
  <si>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</si>
  <si>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</si>
  <si>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</si>
  <si>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</si>
  <si>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</si>
  <si>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</si>
  <si>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</si>
  <si>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</si>
  <si>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</si>
  <si>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1,230.776</t>
  </si>
  <si>
    <t>1,286.341</t>
  </si>
  <si>
    <t>1,481.282</t>
  </si>
  <si>
    <t>1,420.763</t>
  </si>
  <si>
    <t>1,418.833</t>
  </si>
  <si>
    <t>1,517.916</t>
  </si>
  <si>
    <t>1,343.576</t>
  </si>
  <si>
    <t>1,576.082</t>
  </si>
  <si>
    <t>1,684.178</t>
  </si>
  <si>
    <t>1,727.897</t>
  </si>
  <si>
    <t>Total Enterprise Value (TEV)</t>
  </si>
  <si>
    <t>1,399.725</t>
  </si>
  <si>
    <t>1,467.333</t>
  </si>
  <si>
    <t>1,666.418</t>
  </si>
  <si>
    <t>1,632.226</t>
  </si>
  <si>
    <t>1,721.793</t>
  </si>
  <si>
    <t>1,872.248</t>
  </si>
  <si>
    <t>1,877.33</t>
  </si>
  <si>
    <t>1,992.691</t>
  </si>
  <si>
    <t>2,034.489</t>
  </si>
  <si>
    <t>2,114.964</t>
  </si>
  <si>
    <t>Enterprise Value (EV)</t>
  </si>
  <si>
    <t>2,234.99</t>
  </si>
  <si>
    <t>EV/EBITDA</t>
  </si>
  <si>
    <t>10.7x</t>
  </si>
  <si>
    <t>10.8x</t>
  </si>
  <si>
    <t>11.4x</t>
  </si>
  <si>
    <t>10.3x</t>
  </si>
  <si>
    <t>10.6x</t>
  </si>
  <si>
    <t>10.5x</t>
  </si>
  <si>
    <t>10.1x</t>
  </si>
  <si>
    <t>8.0x</t>
  </si>
  <si>
    <t>7.5x</t>
  </si>
  <si>
    <t>8.9x</t>
  </si>
  <si>
    <t>EV / EBIT</t>
  </si>
  <si>
    <t>14.7x</t>
  </si>
  <si>
    <t>15.0x</t>
  </si>
  <si>
    <t>15.7x</t>
  </si>
  <si>
    <t>14.3x</t>
  </si>
  <si>
    <t>15.2x</t>
  </si>
  <si>
    <t>15.1x</t>
  </si>
  <si>
    <t>16.8x</t>
  </si>
  <si>
    <t>11.0x</t>
  </si>
  <si>
    <t>9.7x</t>
  </si>
  <si>
    <t>12.4x</t>
  </si>
  <si>
    <t>EV / LTM EBITDA - CAPEX</t>
  </si>
  <si>
    <t>15.3x</t>
  </si>
  <si>
    <t>15.8x</t>
  </si>
  <si>
    <t>18.8x</t>
  </si>
  <si>
    <t>18.1x</t>
  </si>
  <si>
    <t>27.0x</t>
  </si>
  <si>
    <t>24.6x</t>
  </si>
  <si>
    <t>25.8x</t>
  </si>
  <si>
    <t>11.7x</t>
  </si>
  <si>
    <t>16.2x</t>
  </si>
  <si>
    <t>EV / Free Cash Flow</t>
  </si>
  <si>
    <t>27.4x</t>
  </si>
  <si>
    <t>23.1x</t>
  </si>
  <si>
    <t>22.3x</t>
  </si>
  <si>
    <t>29.6x</t>
  </si>
  <si>
    <t>40.3x</t>
  </si>
  <si>
    <t>132.0x</t>
  </si>
  <si>
    <t>55.0x</t>
  </si>
  <si>
    <t>11.3x</t>
  </si>
  <si>
    <t>14.9x</t>
  </si>
  <si>
    <t>66.3x</t>
  </si>
  <si>
    <t>EV / Invested Capital</t>
  </si>
  <si>
    <t>2.7x</t>
  </si>
  <si>
    <t>3.0x</t>
  </si>
  <si>
    <t>2.6x</t>
  </si>
  <si>
    <t>2.4x</t>
  </si>
  <si>
    <t>2.3x</t>
  </si>
  <si>
    <t>1.9x</t>
  </si>
  <si>
    <t>2.1x</t>
  </si>
  <si>
    <t>EV / Revenue</t>
  </si>
  <si>
    <t>0.9x</t>
  </si>
  <si>
    <t>0.8x</t>
  </si>
  <si>
    <t>P/E Ratio</t>
  </si>
  <si>
    <t>19.3x</t>
  </si>
  <si>
    <t>20.2x</t>
  </si>
  <si>
    <t>21.3x</t>
  </si>
  <si>
    <t>18.4x</t>
  </si>
  <si>
    <t>17.0x</t>
  </si>
  <si>
    <t>16.9x</t>
  </si>
  <si>
    <t>12.7x</t>
  </si>
  <si>
    <t>11.1x</t>
  </si>
  <si>
    <t>Price/Book</t>
  </si>
  <si>
    <t>3.9x</t>
  </si>
  <si>
    <t>4.3x</t>
  </si>
  <si>
    <t>3.8x</t>
  </si>
  <si>
    <t>3.2x</t>
  </si>
  <si>
    <t>3.3x</t>
  </si>
  <si>
    <t>3.1x</t>
  </si>
  <si>
    <t>Price / Operating Cash Flow</t>
  </si>
  <si>
    <t>14.5x</t>
  </si>
  <si>
    <t>12.1x</t>
  </si>
  <si>
    <t>10.9x</t>
  </si>
  <si>
    <t>11.2x</t>
  </si>
  <si>
    <t>5.6x</t>
  </si>
  <si>
    <t>6.8x</t>
  </si>
  <si>
    <t>10.2x</t>
  </si>
  <si>
    <t>Price / LTM Sales</t>
  </si>
  <si>
    <t>0.7x</t>
  </si>
  <si>
    <t>0.6x</t>
  </si>
  <si>
    <t>Altman Z-Score</t>
  </si>
  <si>
    <t>Piotroski Score</t>
  </si>
  <si>
    <t>Dividend Per Share</t>
  </si>
  <si>
    <t>Dividend Yield</t>
  </si>
  <si>
    <t>6.7%</t>
  </si>
  <si>
    <t>6.3%</t>
  </si>
  <si>
    <t>5.6%</t>
  </si>
  <si>
    <t>5.0%</t>
  </si>
  <si>
    <t>5.5%</t>
  </si>
  <si>
    <t>4.9%</t>
  </si>
  <si>
    <t>4.5%</t>
  </si>
  <si>
    <t>4.2%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</si>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</sst>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BA63E3A2-5B71-6A2D-B30D-354A50C370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22.353000000000002</v>
      </c>
      <c r="E12" s="3">
        <v>29.129000000000001</v>
      </c>
      <c r="F12" s="3">
        <v>37.243000000000002</v>
      </c>
      <c r="G12" s="3">
        <v>30.242999999999999</v>
      </c>
      <c r="H12" s="3">
        <v>25.16</v>
      </c>
      <c r="I12" s="3">
        <v>38.448</v>
      </c>
      <c r="J12" s="3">
        <v>28.187000000000001</v>
      </c>
      <c r="K12" s="3">
        <v>71.536000000000001</v>
      </c>
      <c r="L12" s="3">
        <v>49.426000000000002</v>
      </c>
      <c r="M12" s="3">
        <v>58.808999999999997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3">
        <v>60.338999999999999</v>
      </c>
      <c r="E14" s="3">
        <v>60.741999999999997</v>
      </c>
      <c r="F14" s="3">
        <v>65.807000000000002</v>
      </c>
      <c r="G14" s="3">
        <v>61.738</v>
      </c>
      <c r="H14" s="3">
        <v>64.442999999999998</v>
      </c>
      <c r="I14" s="3">
        <v>67.911000000000001</v>
      </c>
      <c r="J14" s="3">
        <v>70.087000000000003</v>
      </c>
      <c r="K14" s="3">
        <v>71.082999999999998</v>
      </c>
      <c r="L14" s="3">
        <v>74.676000000000002</v>
      </c>
      <c r="M14" s="3">
        <v>81.188000000000002</v>
      </c>
    </row>
    <row r="15" spans="3:13" ht="12.75" x14ac:dyDescent="0.2">
      <c r="C15" s="3" t="s">
        <v>29</v>
      </c>
      <c r="D15" s="3">
        <v>198.85599999999999</v>
      </c>
      <c r="E15" s="3">
        <v>204.81200000000001</v>
      </c>
      <c r="F15" s="3">
        <v>211.73599999999999</v>
      </c>
      <c r="G15" s="3">
        <v>213.21700000000001</v>
      </c>
      <c r="H15" s="3">
        <v>222.072</v>
      </c>
      <c r="I15" s="3">
        <v>236.31700000000001</v>
      </c>
      <c r="J15" s="3">
        <v>248.04</v>
      </c>
      <c r="K15" s="3">
        <v>226.96199999999999</v>
      </c>
      <c r="L15" s="3">
        <v>247.988</v>
      </c>
      <c r="M15" s="3">
        <v>293.83499999999998</v>
      </c>
    </row>
    <row r="16" spans="3:13" ht="12.75" x14ac:dyDescent="0.2">
      <c r="C16" s="3" t="s">
        <v>30</v>
      </c>
      <c r="D16" s="3">
        <v>7.335</v>
      </c>
      <c r="E16" s="3">
        <v>9.3930000000000007</v>
      </c>
      <c r="F16" s="3">
        <v>7.2290000000000001</v>
      </c>
      <c r="G16" s="3">
        <v>5.5469999999999997</v>
      </c>
      <c r="H16" s="3">
        <v>7.0060000000000002</v>
      </c>
      <c r="I16" s="3">
        <v>11.209</v>
      </c>
      <c r="J16" s="3">
        <v>12.375</v>
      </c>
      <c r="K16" s="3">
        <v>6.9189999999999996</v>
      </c>
      <c r="L16" s="3">
        <v>6.7030000000000003</v>
      </c>
      <c r="M16" s="3">
        <v>8.4019999999999992</v>
      </c>
    </row>
    <row r="17" spans="3:13" ht="12.75" x14ac:dyDescent="0.2">
      <c r="C17" s="3" t="s">
        <v>31</v>
      </c>
      <c r="D17" s="3">
        <v>10.188000000000001</v>
      </c>
      <c r="E17" s="3">
        <v>11.763999999999999</v>
      </c>
      <c r="F17" s="3">
        <v>13.566000000000001</v>
      </c>
      <c r="G17" s="3">
        <v>17.193000000000001</v>
      </c>
      <c r="H17" s="3">
        <v>16.321999999999999</v>
      </c>
      <c r="I17" s="3">
        <v>22.411999999999999</v>
      </c>
      <c r="J17" s="3">
        <v>40.904000000000003</v>
      </c>
      <c r="K17" s="3">
        <v>20.36</v>
      </c>
      <c r="L17" s="3">
        <v>24.565000000000001</v>
      </c>
      <c r="M17" s="3">
        <v>32.61</v>
      </c>
    </row>
    <row r="18" spans="3:13" ht="12.75" x14ac:dyDescent="0.2">
      <c r="C18" s="3" t="s">
        <v>32</v>
      </c>
      <c r="D18" s="3">
        <v>299.07100000000003</v>
      </c>
      <c r="E18" s="3">
        <v>315.83999999999997</v>
      </c>
      <c r="F18" s="3">
        <v>335.58100000000002</v>
      </c>
      <c r="G18" s="3">
        <v>327.93799999999999</v>
      </c>
      <c r="H18" s="3">
        <v>335.00299999999999</v>
      </c>
      <c r="I18" s="3">
        <v>376.29700000000003</v>
      </c>
      <c r="J18" s="3">
        <v>399.59300000000002</v>
      </c>
      <c r="K18" s="3">
        <v>396.86</v>
      </c>
      <c r="L18" s="3">
        <v>403.358</v>
      </c>
      <c r="M18" s="3">
        <v>474.84399999999999</v>
      </c>
    </row>
    <row r="19" spans="3:13" ht="12.75" x14ac:dyDescent="0.2"/>
    <row r="20" spans="3:13" ht="12.75" x14ac:dyDescent="0.2">
      <c r="C20" s="3" t="s">
        <v>33</v>
      </c>
      <c r="D20" s="3">
        <v>286.875</v>
      </c>
      <c r="E20" s="3">
        <v>311.69200000000001</v>
      </c>
      <c r="F20" s="3">
        <v>345.88099999999997</v>
      </c>
      <c r="G20" s="3">
        <v>358.12099999999998</v>
      </c>
      <c r="H20" s="3">
        <v>469.99299999999999</v>
      </c>
      <c r="I20" s="3">
        <v>642.74</v>
      </c>
      <c r="J20" s="3">
        <v>682.94500000000005</v>
      </c>
      <c r="K20" s="3">
        <v>639.55999999999995</v>
      </c>
      <c r="L20" s="3">
        <v>655.30100000000004</v>
      </c>
      <c r="M20" s="3">
        <v>708.94200000000001</v>
      </c>
    </row>
    <row r="21" spans="3:13" ht="12.75" x14ac:dyDescent="0.2">
      <c r="C21" s="3" t="s">
        <v>34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35</v>
      </c>
      <c r="D22" s="3">
        <v>10.946</v>
      </c>
      <c r="E22" s="3">
        <v>11.343999999999999</v>
      </c>
      <c r="F22" s="3">
        <v>20.440000000000001</v>
      </c>
      <c r="G22" s="3">
        <v>22.768000000000001</v>
      </c>
      <c r="H22" s="3">
        <v>25.390999999999998</v>
      </c>
      <c r="I22" s="3">
        <v>26.411999999999999</v>
      </c>
      <c r="J22" s="3">
        <v>26.878</v>
      </c>
      <c r="K22" s="3">
        <v>22.263999999999999</v>
      </c>
      <c r="L22" s="3">
        <v>19.602</v>
      </c>
      <c r="M22" s="3">
        <v>15.91</v>
      </c>
    </row>
    <row r="23" spans="3:13" ht="12.75" x14ac:dyDescent="0.2">
      <c r="C23" s="3" t="s">
        <v>36</v>
      </c>
      <c r="D23" s="3">
        <v>8.2230000000000008</v>
      </c>
      <c r="E23" s="3">
        <v>9.4819999999999993</v>
      </c>
      <c r="F23" s="3">
        <v>10.356</v>
      </c>
      <c r="G23" s="3">
        <v>9.93</v>
      </c>
      <c r="H23" s="3">
        <v>9.2940000000000005</v>
      </c>
      <c r="I23" s="3">
        <v>10.375</v>
      </c>
      <c r="J23" s="3">
        <v>12.252000000000001</v>
      </c>
      <c r="K23" s="3">
        <v>12.481</v>
      </c>
      <c r="L23" s="3">
        <v>14.456</v>
      </c>
      <c r="M23" s="3">
        <v>16.22</v>
      </c>
    </row>
    <row r="24" spans="3:13" ht="12.75" x14ac:dyDescent="0.2">
      <c r="C24" s="3" t="s">
        <v>37</v>
      </c>
      <c r="D24" s="3">
        <v>29.423999999999999</v>
      </c>
      <c r="E24" s="3">
        <v>33.652999999999999</v>
      </c>
      <c r="F24" s="3">
        <v>37.26</v>
      </c>
      <c r="G24" s="3">
        <v>37.752000000000002</v>
      </c>
      <c r="H24" s="3">
        <v>41.231000000000002</v>
      </c>
      <c r="I24" s="3">
        <v>45.203000000000003</v>
      </c>
      <c r="J24" s="3">
        <v>49.569000000000003</v>
      </c>
      <c r="K24" s="3">
        <v>48.262999999999998</v>
      </c>
      <c r="L24" s="3">
        <v>48.502000000000002</v>
      </c>
      <c r="M24" s="3">
        <v>50.430999999999997</v>
      </c>
    </row>
    <row r="25" spans="3:13" ht="12.75" x14ac:dyDescent="0.2">
      <c r="C25" s="3" t="s">
        <v>38</v>
      </c>
      <c r="D25" s="3">
        <v>21.513999999999999</v>
      </c>
      <c r="E25" s="3">
        <v>22.484999999999999</v>
      </c>
      <c r="F25" s="3">
        <v>32.61</v>
      </c>
      <c r="G25" s="3">
        <v>35.393999999999998</v>
      </c>
      <c r="H25" s="3">
        <v>37.628</v>
      </c>
      <c r="I25" s="3">
        <v>39.198999999999998</v>
      </c>
      <c r="J25" s="3">
        <v>41.607999999999997</v>
      </c>
      <c r="K25" s="3">
        <v>36.151000000000003</v>
      </c>
      <c r="L25" s="3">
        <v>34.094000000000001</v>
      </c>
      <c r="M25" s="3">
        <v>30.693999999999999</v>
      </c>
    </row>
    <row r="26" spans="3:13" ht="12.75" x14ac:dyDescent="0.2">
      <c r="C26" s="3" t="s">
        <v>39</v>
      </c>
      <c r="D26" s="3">
        <v>14.459</v>
      </c>
      <c r="E26" s="3">
        <v>19.803000000000001</v>
      </c>
      <c r="F26" s="3">
        <v>11.667</v>
      </c>
      <c r="G26" s="3">
        <v>13.917999999999999</v>
      </c>
      <c r="H26" s="3">
        <v>12.407999999999999</v>
      </c>
      <c r="I26" s="3">
        <v>9.6349999999999998</v>
      </c>
      <c r="J26" s="3">
        <v>2.6909999999999998</v>
      </c>
      <c r="K26" s="3">
        <v>35.588999999999999</v>
      </c>
      <c r="L26" s="3">
        <v>43.96</v>
      </c>
      <c r="M26" s="3">
        <v>39.848999999999997</v>
      </c>
    </row>
    <row r="27" spans="3:13" ht="12.75" x14ac:dyDescent="0.2">
      <c r="C27" s="3" t="s">
        <v>40</v>
      </c>
      <c r="D27" s="3">
        <v>670.51199999999994</v>
      </c>
      <c r="E27" s="3">
        <v>724.29899999999998</v>
      </c>
      <c r="F27" s="3">
        <v>793.79499999999996</v>
      </c>
      <c r="G27" s="3">
        <v>805.82100000000003</v>
      </c>
      <c r="H27" s="3">
        <v>930.94799999999998</v>
      </c>
      <c r="I27" s="3" t="s">
        <v>41</v>
      </c>
      <c r="J27" s="3" t="s">
        <v>42</v>
      </c>
      <c r="K27" s="3" t="s">
        <v>43</v>
      </c>
      <c r="L27" s="3" t="s">
        <v>44</v>
      </c>
      <c r="M27" s="3" t="s">
        <v>45</v>
      </c>
    </row>
    <row r="28" spans="3:13" ht="12.75" x14ac:dyDescent="0.2"/>
    <row r="29" spans="3:13" ht="12.75" x14ac:dyDescent="0.2">
      <c r="C29" s="3" t="s">
        <v>46</v>
      </c>
      <c r="D29" s="3">
        <v>121.31100000000001</v>
      </c>
      <c r="E29" s="3">
        <v>133.262</v>
      </c>
      <c r="F29" s="3">
        <v>142.06899999999999</v>
      </c>
      <c r="G29" s="3">
        <v>135.79499999999999</v>
      </c>
      <c r="H29" s="3">
        <v>156.00200000000001</v>
      </c>
      <c r="I29" s="3">
        <v>159.94900000000001</v>
      </c>
      <c r="J29" s="3">
        <v>161.97800000000001</v>
      </c>
      <c r="K29" s="3">
        <v>197.768</v>
      </c>
      <c r="L29" s="3">
        <v>213.733</v>
      </c>
      <c r="M29" s="3">
        <v>220.68799999999999</v>
      </c>
    </row>
    <row r="30" spans="3:13" ht="12.75" x14ac:dyDescent="0.2">
      <c r="C30" s="3" t="s">
        <v>47</v>
      </c>
      <c r="D30" s="3">
        <v>7.6879999999999997</v>
      </c>
      <c r="E30" s="3">
        <v>5.5720000000000001</v>
      </c>
      <c r="F30" s="3">
        <v>10.067</v>
      </c>
      <c r="G30" s="3">
        <v>10.843999999999999</v>
      </c>
      <c r="H30" s="3">
        <v>14.164</v>
      </c>
      <c r="I30" s="3">
        <v>13.997999999999999</v>
      </c>
      <c r="J30" s="3">
        <v>11.08</v>
      </c>
      <c r="K30" s="3">
        <v>7.4340000000000002</v>
      </c>
      <c r="L30" s="3">
        <v>7.5860000000000003</v>
      </c>
      <c r="M30" s="3">
        <v>4.7930000000000001</v>
      </c>
    </row>
    <row r="31" spans="3:13" ht="12.75" x14ac:dyDescent="0.2">
      <c r="C31" s="3" t="s">
        <v>48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49</v>
      </c>
      <c r="D32" s="3">
        <v>77.724000000000004</v>
      </c>
      <c r="E32" s="3">
        <v>6.2160000000000002</v>
      </c>
      <c r="F32" s="3" t="s">
        <v>27</v>
      </c>
      <c r="G32" s="3" t="s">
        <v>27</v>
      </c>
      <c r="H32" s="3" t="s">
        <v>27</v>
      </c>
      <c r="I32" s="3">
        <v>0.9</v>
      </c>
      <c r="J32" s="3">
        <v>1.85</v>
      </c>
      <c r="K32" s="3">
        <v>90.456000000000003</v>
      </c>
      <c r="L32" s="3">
        <v>46.262</v>
      </c>
      <c r="M32" s="3">
        <v>0.26800000000000002</v>
      </c>
    </row>
    <row r="33" spans="3:13" ht="12.75" x14ac:dyDescent="0.2">
      <c r="C33" s="3" t="s">
        <v>50</v>
      </c>
      <c r="D33" s="3">
        <v>7.5999999999999998E-2</v>
      </c>
      <c r="E33" s="3">
        <v>5.5E-2</v>
      </c>
      <c r="F33" s="3" t="s">
        <v>27</v>
      </c>
      <c r="G33" s="3" t="s">
        <v>27</v>
      </c>
      <c r="H33" s="3" t="s">
        <v>27</v>
      </c>
      <c r="I33" s="3">
        <v>21.835999999999999</v>
      </c>
      <c r="J33" s="3">
        <v>19.175999999999998</v>
      </c>
      <c r="K33" s="3">
        <v>16.393000000000001</v>
      </c>
      <c r="L33" s="3">
        <v>18.055</v>
      </c>
      <c r="M33" s="3">
        <v>18.643999999999998</v>
      </c>
    </row>
    <row r="34" spans="3:13" ht="12.75" x14ac:dyDescent="0.2">
      <c r="C34" s="3" t="s">
        <v>51</v>
      </c>
      <c r="D34" s="3">
        <v>2.9390000000000001</v>
      </c>
      <c r="E34" s="3">
        <v>1.17</v>
      </c>
      <c r="F34" s="3">
        <v>3.3650000000000002</v>
      </c>
      <c r="G34" s="3">
        <v>5.6050000000000004</v>
      </c>
      <c r="H34" s="3">
        <v>1.046</v>
      </c>
      <c r="I34" s="3">
        <v>0.255</v>
      </c>
      <c r="J34" s="3">
        <v>0</v>
      </c>
      <c r="K34" s="3">
        <v>3.0840000000000001</v>
      </c>
      <c r="L34" s="3">
        <v>8.8539999999999992</v>
      </c>
      <c r="M34" s="3">
        <v>4.2130000000000001</v>
      </c>
    </row>
    <row r="35" spans="3:13" ht="12.75" x14ac:dyDescent="0.2">
      <c r="C35" s="3" t="s">
        <v>52</v>
      </c>
      <c r="D35" s="3">
        <v>209.738</v>
      </c>
      <c r="E35" s="3">
        <v>146.27500000000001</v>
      </c>
      <c r="F35" s="3">
        <v>155.501</v>
      </c>
      <c r="G35" s="3">
        <v>152.244</v>
      </c>
      <c r="H35" s="3">
        <v>171.21199999999999</v>
      </c>
      <c r="I35" s="3">
        <v>196.93799999999999</v>
      </c>
      <c r="J35" s="3">
        <v>194.084</v>
      </c>
      <c r="K35" s="3">
        <v>315.13499999999999</v>
      </c>
      <c r="L35" s="3">
        <v>294.49</v>
      </c>
      <c r="M35" s="3">
        <v>248.60599999999999</v>
      </c>
    </row>
    <row r="36" spans="3:13" ht="12.75" x14ac:dyDescent="0.2"/>
    <row r="37" spans="3:13" ht="12.75" x14ac:dyDescent="0.2">
      <c r="C37" s="3" t="s">
        <v>53</v>
      </c>
      <c r="D37" s="3">
        <v>104.999</v>
      </c>
      <c r="E37" s="3">
        <v>195.12299999999999</v>
      </c>
      <c r="F37" s="3">
        <v>225.489</v>
      </c>
      <c r="G37" s="3">
        <v>229.26599999999999</v>
      </c>
      <c r="H37" s="3">
        <v>313.54899999999998</v>
      </c>
      <c r="I37" s="3">
        <v>365.85700000000003</v>
      </c>
      <c r="J37" s="3">
        <v>409.11500000000001</v>
      </c>
      <c r="K37" s="3">
        <v>190.96600000000001</v>
      </c>
      <c r="L37" s="3">
        <v>189.37799999999999</v>
      </c>
      <c r="M37" s="3">
        <v>289.78199999999998</v>
      </c>
    </row>
    <row r="38" spans="3:13" ht="12.75" x14ac:dyDescent="0.2">
      <c r="C38" s="3" t="s">
        <v>54</v>
      </c>
      <c r="D38" s="3">
        <v>6.3E-2</v>
      </c>
      <c r="E38" s="3">
        <v>2E-3</v>
      </c>
      <c r="F38" s="3" t="s">
        <v>27</v>
      </c>
      <c r="G38" s="3" t="s">
        <v>27</v>
      </c>
      <c r="H38" s="3" t="s">
        <v>27</v>
      </c>
      <c r="I38" s="3">
        <v>118.11199999999999</v>
      </c>
      <c r="J38" s="3">
        <v>119.928</v>
      </c>
      <c r="K38" s="3">
        <v>104.226</v>
      </c>
      <c r="L38" s="3">
        <v>96.015000000000001</v>
      </c>
      <c r="M38" s="3">
        <v>93.832999999999998</v>
      </c>
    </row>
    <row r="39" spans="3:13" ht="12.75" x14ac:dyDescent="0.2">
      <c r="C39" s="3" t="s">
        <v>55</v>
      </c>
      <c r="D39" s="3">
        <v>33.271999999999998</v>
      </c>
      <c r="E39" s="3">
        <v>53.616</v>
      </c>
      <c r="F39" s="3">
        <v>55.192999999999998</v>
      </c>
      <c r="G39" s="3">
        <v>56.526000000000003</v>
      </c>
      <c r="H39" s="3">
        <v>64.031000000000006</v>
      </c>
      <c r="I39" s="3">
        <v>57.938000000000002</v>
      </c>
      <c r="J39" s="3">
        <v>65.438999999999993</v>
      </c>
      <c r="K39" s="3">
        <v>75.61</v>
      </c>
      <c r="L39" s="3">
        <v>59.186</v>
      </c>
      <c r="M39" s="3">
        <v>56.768999999999998</v>
      </c>
    </row>
    <row r="40" spans="3:13" ht="12.75" x14ac:dyDescent="0.2">
      <c r="C40" s="3" t="s">
        <v>56</v>
      </c>
      <c r="D40" s="3">
        <v>348.072</v>
      </c>
      <c r="E40" s="3">
        <v>395.01600000000002</v>
      </c>
      <c r="F40" s="3">
        <v>436.18299999999999</v>
      </c>
      <c r="G40" s="3">
        <v>438.036</v>
      </c>
      <c r="H40" s="3">
        <v>548.79200000000003</v>
      </c>
      <c r="I40" s="3">
        <v>738.84500000000003</v>
      </c>
      <c r="J40" s="3">
        <v>788.56600000000003</v>
      </c>
      <c r="K40" s="3">
        <v>685.93700000000001</v>
      </c>
      <c r="L40" s="3">
        <v>639.06899999999996</v>
      </c>
      <c r="M40" s="3">
        <v>688.99</v>
      </c>
    </row>
    <row r="41" spans="3:13" ht="12.75" x14ac:dyDescent="0.2"/>
    <row r="42" spans="3:13" ht="12.75" x14ac:dyDescent="0.2">
      <c r="C42" s="3" t="s">
        <v>57</v>
      </c>
      <c r="D42" s="3">
        <v>166.06899999999999</v>
      </c>
      <c r="E42" s="3">
        <v>167.46</v>
      </c>
      <c r="F42" s="3">
        <v>167.91</v>
      </c>
      <c r="G42" s="3">
        <v>168.28299999999999</v>
      </c>
      <c r="H42" s="3">
        <v>172.619</v>
      </c>
      <c r="I42" s="3">
        <v>173.68100000000001</v>
      </c>
      <c r="J42" s="3">
        <v>173.68100000000001</v>
      </c>
      <c r="K42" s="3">
        <v>174.21299999999999</v>
      </c>
      <c r="L42" s="3">
        <v>173.08099999999999</v>
      </c>
      <c r="M42" s="3">
        <v>176.09100000000001</v>
      </c>
    </row>
    <row r="43" spans="3:13" ht="12.75" x14ac:dyDescent="0.2">
      <c r="C43" s="3" t="s">
        <v>58</v>
      </c>
      <c r="D43" s="3">
        <v>3.528</v>
      </c>
      <c r="E43" s="3">
        <v>2.831</v>
      </c>
      <c r="F43" s="3">
        <v>2.62</v>
      </c>
      <c r="G43" s="3">
        <v>2.6469999999999998</v>
      </c>
      <c r="H43" s="3">
        <v>2.57</v>
      </c>
      <c r="I43" s="3">
        <v>3.53</v>
      </c>
      <c r="J43" s="3">
        <v>8.65</v>
      </c>
      <c r="K43" s="3">
        <v>13.394</v>
      </c>
      <c r="L43" s="3">
        <v>12.53</v>
      </c>
      <c r="M43" s="3">
        <v>13.016999999999999</v>
      </c>
    </row>
    <row r="44" spans="3:13" ht="12.75" x14ac:dyDescent="0.2">
      <c r="C44" s="3" t="s">
        <v>59</v>
      </c>
      <c r="D44" s="3">
        <v>145.762</v>
      </c>
      <c r="E44" s="3">
        <v>140.52699999999999</v>
      </c>
      <c r="F44" s="3">
        <v>156.66399999999999</v>
      </c>
      <c r="G44" s="3">
        <v>176.00299999999999</v>
      </c>
      <c r="H44" s="3">
        <v>181.84399999999999</v>
      </c>
      <c r="I44" s="3">
        <v>201.36799999999999</v>
      </c>
      <c r="J44" s="3">
        <v>211.25200000000001</v>
      </c>
      <c r="K44" s="3">
        <v>282.08800000000002</v>
      </c>
      <c r="L44" s="3">
        <v>355.67399999999998</v>
      </c>
      <c r="M44" s="3">
        <v>407.18200000000002</v>
      </c>
    </row>
    <row r="45" spans="3:13" ht="12.75" x14ac:dyDescent="0.2">
      <c r="C45" s="3" t="s">
        <v>60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61</v>
      </c>
      <c r="D46" s="3">
        <v>7.0810000000000004</v>
      </c>
      <c r="E46" s="3">
        <v>18.465</v>
      </c>
      <c r="F46" s="3">
        <v>30.417999999999999</v>
      </c>
      <c r="G46" s="3">
        <v>20.852</v>
      </c>
      <c r="H46" s="3">
        <v>12.917999999999999</v>
      </c>
      <c r="I46" s="3">
        <v>19.867000000000001</v>
      </c>
      <c r="J46" s="3">
        <v>20.315000000000001</v>
      </c>
      <c r="K46" s="3">
        <v>21.605</v>
      </c>
      <c r="L46" s="3">
        <v>22.35</v>
      </c>
      <c r="M46" s="3">
        <v>32.930999999999997</v>
      </c>
    </row>
    <row r="47" spans="3:13" ht="12.75" x14ac:dyDescent="0.2">
      <c r="C47" s="3" t="s">
        <v>62</v>
      </c>
      <c r="D47" s="3">
        <v>322.44</v>
      </c>
      <c r="E47" s="3">
        <v>329.28300000000002</v>
      </c>
      <c r="F47" s="3">
        <v>357.61200000000002</v>
      </c>
      <c r="G47" s="3">
        <v>367.78500000000003</v>
      </c>
      <c r="H47" s="3">
        <v>369.95100000000002</v>
      </c>
      <c r="I47" s="3">
        <v>398.44600000000003</v>
      </c>
      <c r="J47" s="3">
        <v>413.89800000000002</v>
      </c>
      <c r="K47" s="3">
        <v>491.3</v>
      </c>
      <c r="L47" s="3">
        <v>563.63499999999999</v>
      </c>
      <c r="M47" s="3">
        <v>629.221</v>
      </c>
    </row>
    <row r="48" spans="3:13" ht="12.75" x14ac:dyDescent="0.2">
      <c r="C48" s="3" t="s">
        <v>63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64</v>
      </c>
      <c r="D49" s="3" t="s">
        <v>27</v>
      </c>
      <c r="E49" s="3" t="s">
        <v>27</v>
      </c>
      <c r="F49" s="3" t="s">
        <v>27</v>
      </c>
      <c r="G49" s="3" t="s">
        <v>27</v>
      </c>
      <c r="H49" s="3">
        <v>12.205</v>
      </c>
      <c r="I49" s="3">
        <v>12.57</v>
      </c>
      <c r="J49" s="3">
        <v>13.071999999999999</v>
      </c>
      <c r="K49" s="3">
        <v>13.930999999999999</v>
      </c>
      <c r="L49" s="3">
        <v>16.568999999999999</v>
      </c>
      <c r="M49" s="3">
        <v>18.678999999999998</v>
      </c>
    </row>
    <row r="50" spans="3:13" ht="12.75" x14ac:dyDescent="0.2">
      <c r="C50" s="3" t="s">
        <v>65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66</v>
      </c>
      <c r="D51" s="3">
        <v>322.44</v>
      </c>
      <c r="E51" s="3">
        <v>329.28300000000002</v>
      </c>
      <c r="F51" s="3">
        <v>357.61200000000002</v>
      </c>
      <c r="G51" s="3">
        <v>367.78500000000003</v>
      </c>
      <c r="H51" s="3">
        <v>382.15600000000001</v>
      </c>
      <c r="I51" s="3">
        <v>411.01600000000002</v>
      </c>
      <c r="J51" s="3">
        <v>426.97</v>
      </c>
      <c r="K51" s="3">
        <v>505.23099999999999</v>
      </c>
      <c r="L51" s="3">
        <v>580.20399999999995</v>
      </c>
      <c r="M51" s="3">
        <v>647.9</v>
      </c>
    </row>
    <row r="52" spans="3:13" ht="12.75" x14ac:dyDescent="0.2"/>
    <row r="53" spans="3:13" ht="12.75" x14ac:dyDescent="0.2">
      <c r="C53" s="3" t="s">
        <v>67</v>
      </c>
      <c r="D53" s="3">
        <v>670.51199999999994</v>
      </c>
      <c r="E53" s="3">
        <v>724.29899999999998</v>
      </c>
      <c r="F53" s="3">
        <v>793.79499999999996</v>
      </c>
      <c r="G53" s="3">
        <v>805.82100000000003</v>
      </c>
      <c r="H53" s="3">
        <v>930.94799999999998</v>
      </c>
      <c r="I53" s="3" t="s">
        <v>41</v>
      </c>
      <c r="J53" s="3" t="s">
        <v>42</v>
      </c>
      <c r="K53" s="3" t="s">
        <v>43</v>
      </c>
      <c r="L53" s="3" t="s">
        <v>44</v>
      </c>
      <c r="M53" s="3" t="s">
        <v>45</v>
      </c>
    </row>
    <row r="54" spans="3:13" ht="12.75" x14ac:dyDescent="0.2"/>
    <row r="55" spans="3:13" ht="12.75" x14ac:dyDescent="0.2">
      <c r="C55" s="3" t="s">
        <v>68</v>
      </c>
      <c r="D55" s="3">
        <v>22.353000000000002</v>
      </c>
      <c r="E55" s="3">
        <v>29.129000000000001</v>
      </c>
      <c r="F55" s="3">
        <v>37.243000000000002</v>
      </c>
      <c r="G55" s="3">
        <v>30.242999999999999</v>
      </c>
      <c r="H55" s="3">
        <v>25.16</v>
      </c>
      <c r="I55" s="3">
        <v>38.448</v>
      </c>
      <c r="J55" s="3">
        <v>28.187000000000001</v>
      </c>
      <c r="K55" s="3">
        <v>71.536000000000001</v>
      </c>
      <c r="L55" s="3">
        <v>49.426000000000002</v>
      </c>
      <c r="M55" s="3">
        <v>58.808999999999997</v>
      </c>
    </row>
    <row r="56" spans="3:13" ht="12.75" x14ac:dyDescent="0.2">
      <c r="C56" s="3" t="s">
        <v>69</v>
      </c>
      <c r="D56" s="3">
        <v>182.86199999999999</v>
      </c>
      <c r="E56" s="3">
        <v>201.39599999999999</v>
      </c>
      <c r="F56" s="3">
        <v>225.489</v>
      </c>
      <c r="G56" s="3">
        <v>229.26599999999999</v>
      </c>
      <c r="H56" s="3">
        <v>313.54899999999998</v>
      </c>
      <c r="I56" s="3">
        <v>506.70499999999998</v>
      </c>
      <c r="J56" s="3">
        <v>550.06899999999996</v>
      </c>
      <c r="K56" s="3">
        <v>402.041</v>
      </c>
      <c r="L56" s="3">
        <v>349.71</v>
      </c>
      <c r="M56" s="3">
        <v>402.52699999999999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D5D3-4649-486E-BEC9-D8AC740B15BF}">
  <dimension ref="C1:M48"/>
  <sheetViews>
    <sheetView workbookViewId="0">
      <selection activeCell="A21" sqref="A21:XFD21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70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3" t="s">
        <v>77</v>
      </c>
      <c r="J12" s="3" t="s">
        <v>78</v>
      </c>
      <c r="K12" s="3" t="s">
        <v>79</v>
      </c>
      <c r="L12" s="3" t="s">
        <v>80</v>
      </c>
      <c r="M12" s="3" t="s">
        <v>81</v>
      </c>
    </row>
    <row r="13" spans="3:13" x14ac:dyDescent="0.2"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3" t="s">
        <v>88</v>
      </c>
      <c r="J13" s="3" t="s">
        <v>89</v>
      </c>
      <c r="K13" s="3" t="s">
        <v>90</v>
      </c>
      <c r="L13" s="3" t="s">
        <v>91</v>
      </c>
      <c r="M13" s="3" t="s">
        <v>92</v>
      </c>
    </row>
    <row r="15" spans="3:13" x14ac:dyDescent="0.2"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100</v>
      </c>
      <c r="K15" s="3" t="s">
        <v>101</v>
      </c>
      <c r="L15" s="3" t="s">
        <v>102</v>
      </c>
      <c r="M15" s="3" t="s">
        <v>103</v>
      </c>
    </row>
    <row r="16" spans="3:13" x14ac:dyDescent="0.2">
      <c r="C16" s="3" t="s">
        <v>104</v>
      </c>
      <c r="D16" s="3">
        <v>455.05399999999997</v>
      </c>
      <c r="E16" s="3">
        <v>464.21800000000002</v>
      </c>
      <c r="F16" s="3">
        <v>522.61400000000003</v>
      </c>
      <c r="G16" s="3">
        <v>541.49699999999996</v>
      </c>
      <c r="H16" s="3">
        <v>624.74099999999999</v>
      </c>
      <c r="I16" s="3">
        <v>640.54300000000001</v>
      </c>
      <c r="J16" s="3">
        <v>664.39800000000002</v>
      </c>
      <c r="K16" s="3">
        <v>774.553</v>
      </c>
      <c r="L16" s="3">
        <v>737.75099999999998</v>
      </c>
      <c r="M16" s="3">
        <v>747.91499999999996</v>
      </c>
    </row>
    <row r="17" spans="3:13" x14ac:dyDescent="0.2"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110</v>
      </c>
      <c r="I17" s="3" t="s">
        <v>111</v>
      </c>
      <c r="J17" s="3" t="s">
        <v>112</v>
      </c>
      <c r="K17" s="3" t="s">
        <v>113</v>
      </c>
      <c r="L17" s="3" t="s">
        <v>113</v>
      </c>
      <c r="M17" s="3" t="s">
        <v>111</v>
      </c>
    </row>
    <row r="19" spans="3:13" x14ac:dyDescent="0.2">
      <c r="C19" s="3" t="s">
        <v>114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115</v>
      </c>
      <c r="D20" s="3">
        <v>-317.84399999999999</v>
      </c>
      <c r="E20" s="3">
        <v>-327.161</v>
      </c>
      <c r="F20" s="3">
        <v>-402.01400000000001</v>
      </c>
      <c r="G20" s="3">
        <v>-406.49099999999999</v>
      </c>
      <c r="H20" s="3">
        <v>-450.09500000000003</v>
      </c>
      <c r="I20" s="3">
        <v>-443.73599999999999</v>
      </c>
      <c r="J20" s="3">
        <v>-464.01799999999997</v>
      </c>
      <c r="K20" s="3">
        <v>-475.20699999999999</v>
      </c>
      <c r="L20" s="3">
        <v>-445.51600000000002</v>
      </c>
      <c r="M20" s="3">
        <v>-469.94299999999998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116</v>
      </c>
      <c r="D22" s="3">
        <v>-38.276000000000003</v>
      </c>
      <c r="E22" s="3">
        <v>-40.372</v>
      </c>
      <c r="F22" s="3">
        <v>-14.529</v>
      </c>
      <c r="G22" s="3">
        <v>-18.199000000000002</v>
      </c>
      <c r="H22" s="3">
        <v>-61.997</v>
      </c>
      <c r="I22" s="3">
        <v>-61.968000000000004</v>
      </c>
      <c r="J22" s="3">
        <v>-71.052000000000007</v>
      </c>
      <c r="K22" s="3">
        <v>-91.070999999999998</v>
      </c>
      <c r="L22" s="3">
        <v>-72.825999999999993</v>
      </c>
      <c r="M22" s="3">
        <v>-98.373000000000005</v>
      </c>
    </row>
    <row r="23" spans="3:13" x14ac:dyDescent="0.2">
      <c r="C23" s="3" t="s">
        <v>117</v>
      </c>
      <c r="D23" s="3">
        <v>-356.12</v>
      </c>
      <c r="E23" s="3">
        <v>-367.53300000000002</v>
      </c>
      <c r="F23" s="3">
        <v>-416.54300000000001</v>
      </c>
      <c r="G23" s="3">
        <v>-424.69</v>
      </c>
      <c r="H23" s="3">
        <v>-512.09199999999998</v>
      </c>
      <c r="I23" s="3">
        <v>-505.70400000000001</v>
      </c>
      <c r="J23" s="3">
        <v>-535.07000000000005</v>
      </c>
      <c r="K23" s="3">
        <v>-566.27800000000002</v>
      </c>
      <c r="L23" s="3">
        <v>-518.34199999999998</v>
      </c>
      <c r="M23" s="3">
        <v>-568.31600000000003</v>
      </c>
    </row>
    <row r="24" spans="3:13" x14ac:dyDescent="0.2">
      <c r="C24" s="3" t="s">
        <v>118</v>
      </c>
      <c r="D24" s="3">
        <v>98.933999999999997</v>
      </c>
      <c r="E24" s="3">
        <v>96.685000000000002</v>
      </c>
      <c r="F24" s="3">
        <v>106.071</v>
      </c>
      <c r="G24" s="3">
        <v>116.807</v>
      </c>
      <c r="H24" s="3">
        <v>112.649</v>
      </c>
      <c r="I24" s="3">
        <v>134.839</v>
      </c>
      <c r="J24" s="3">
        <v>129.328</v>
      </c>
      <c r="K24" s="3">
        <v>208.27500000000001</v>
      </c>
      <c r="L24" s="3">
        <v>219.40899999999999</v>
      </c>
      <c r="M24" s="3">
        <v>179.59899999999999</v>
      </c>
    </row>
    <row r="26" spans="3:13" x14ac:dyDescent="0.2">
      <c r="C26" s="3" t="s">
        <v>119</v>
      </c>
      <c r="D26" s="3">
        <v>-6.6580000000000004</v>
      </c>
      <c r="E26" s="3">
        <v>-5.8920000000000003</v>
      </c>
      <c r="F26" s="3">
        <v>-4.96</v>
      </c>
      <c r="G26" s="3">
        <v>-5.8959999999999999</v>
      </c>
      <c r="H26" s="3">
        <v>-8.8230000000000004</v>
      </c>
      <c r="I26" s="3">
        <v>-18.478000000000002</v>
      </c>
      <c r="J26" s="3">
        <v>-19.922999999999998</v>
      </c>
      <c r="K26" s="3">
        <v>-15.734</v>
      </c>
      <c r="L26" s="3">
        <v>-12.042</v>
      </c>
      <c r="M26" s="3">
        <v>-14.13</v>
      </c>
    </row>
    <row r="27" spans="3:13" x14ac:dyDescent="0.2">
      <c r="C27" s="3" t="s">
        <v>120</v>
      </c>
      <c r="D27" s="3">
        <v>92.275999999999996</v>
      </c>
      <c r="E27" s="3">
        <v>90.793000000000006</v>
      </c>
      <c r="F27" s="3">
        <v>101.111</v>
      </c>
      <c r="G27" s="3">
        <v>110.911</v>
      </c>
      <c r="H27" s="3">
        <v>103.82599999999999</v>
      </c>
      <c r="I27" s="3">
        <v>116.361</v>
      </c>
      <c r="J27" s="3">
        <v>109.405</v>
      </c>
      <c r="K27" s="3">
        <v>192.541</v>
      </c>
      <c r="L27" s="3">
        <v>207.36699999999999</v>
      </c>
      <c r="M27" s="3">
        <v>165.46899999999999</v>
      </c>
    </row>
    <row r="28" spans="3:13" x14ac:dyDescent="0.2">
      <c r="C28" s="3" t="s">
        <v>121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122</v>
      </c>
      <c r="D29" s="3">
        <v>-28.013000000000002</v>
      </c>
      <c r="E29" s="3">
        <v>-27.91</v>
      </c>
      <c r="F29" s="3">
        <v>-31.332000000000001</v>
      </c>
      <c r="G29" s="3">
        <v>-33.835000000000001</v>
      </c>
      <c r="H29" s="3">
        <v>-34.134999999999998</v>
      </c>
      <c r="I29" s="3">
        <v>-25.738</v>
      </c>
      <c r="J29" s="3">
        <v>-23.132000000000001</v>
      </c>
      <c r="K29" s="3">
        <v>-48.981000000000002</v>
      </c>
      <c r="L29" s="3">
        <v>-49.915999999999997</v>
      </c>
      <c r="M29" s="3">
        <v>-39.633000000000003</v>
      </c>
    </row>
    <row r="30" spans="3:13" x14ac:dyDescent="0.2">
      <c r="C30" s="3" t="s">
        <v>123</v>
      </c>
      <c r="D30" s="3">
        <v>64.263000000000005</v>
      </c>
      <c r="E30" s="3">
        <v>62.883000000000003</v>
      </c>
      <c r="F30" s="3">
        <v>69.778999999999996</v>
      </c>
      <c r="G30" s="3">
        <v>77.075999999999993</v>
      </c>
      <c r="H30" s="3">
        <v>69.691000000000003</v>
      </c>
      <c r="I30" s="3">
        <v>90.623000000000005</v>
      </c>
      <c r="J30" s="3">
        <v>86.272999999999996</v>
      </c>
      <c r="K30" s="3">
        <v>143.56</v>
      </c>
      <c r="L30" s="3">
        <v>157.45099999999999</v>
      </c>
      <c r="M30" s="3">
        <v>125.836</v>
      </c>
    </row>
    <row r="32" spans="3:13" x14ac:dyDescent="0.2">
      <c r="C32" s="3" t="s">
        <v>124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-2.5369999999999999</v>
      </c>
      <c r="I32" s="3">
        <v>-3.8839999999999999</v>
      </c>
      <c r="J32" s="3">
        <v>-3.5489999999999999</v>
      </c>
      <c r="K32" s="3">
        <v>-3.6859999999999999</v>
      </c>
      <c r="L32" s="3">
        <v>-2.649</v>
      </c>
      <c r="M32" s="3">
        <v>-3.6459999999999999</v>
      </c>
    </row>
    <row r="33" spans="3:13" x14ac:dyDescent="0.2">
      <c r="C33" s="3" t="s">
        <v>125</v>
      </c>
      <c r="D33" s="3">
        <v>64.263000000000005</v>
      </c>
      <c r="E33" s="3">
        <v>62.883000000000003</v>
      </c>
      <c r="F33" s="3">
        <v>69.778999999999996</v>
      </c>
      <c r="G33" s="3">
        <v>77.075999999999993</v>
      </c>
      <c r="H33" s="3">
        <v>67.153999999999996</v>
      </c>
      <c r="I33" s="3">
        <v>86.739000000000004</v>
      </c>
      <c r="J33" s="3">
        <v>82.724000000000004</v>
      </c>
      <c r="K33" s="3">
        <v>139.874</v>
      </c>
      <c r="L33" s="3">
        <v>154.80199999999999</v>
      </c>
      <c r="M33" s="3">
        <v>122.19</v>
      </c>
    </row>
    <row r="35" spans="3:13" x14ac:dyDescent="0.2">
      <c r="C35" s="3" t="s">
        <v>126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127</v>
      </c>
      <c r="D36" s="3">
        <v>64.263000000000005</v>
      </c>
      <c r="E36" s="3">
        <v>62.883000000000003</v>
      </c>
      <c r="F36" s="3">
        <v>69.778999999999996</v>
      </c>
      <c r="G36" s="3">
        <v>77.075999999999993</v>
      </c>
      <c r="H36" s="3">
        <v>67.153999999999996</v>
      </c>
      <c r="I36" s="3">
        <v>86.739000000000004</v>
      </c>
      <c r="J36" s="3">
        <v>82.724000000000004</v>
      </c>
      <c r="K36" s="3">
        <v>139.874</v>
      </c>
      <c r="L36" s="3">
        <v>154.80199999999999</v>
      </c>
      <c r="M36" s="3">
        <v>122.19</v>
      </c>
    </row>
    <row r="38" spans="3:13" x14ac:dyDescent="0.2">
      <c r="C38" s="3" t="s">
        <v>128</v>
      </c>
      <c r="D38" s="3">
        <v>1.33</v>
      </c>
      <c r="E38" s="3">
        <v>1.3</v>
      </c>
      <c r="F38" s="3">
        <v>1.44</v>
      </c>
      <c r="G38" s="3">
        <v>1.59</v>
      </c>
      <c r="H38" s="3">
        <v>1.38</v>
      </c>
      <c r="I38" s="3">
        <v>1.78</v>
      </c>
      <c r="J38" s="3">
        <v>1.7</v>
      </c>
      <c r="K38" s="3">
        <v>2.87</v>
      </c>
      <c r="L38" s="3">
        <v>3.21</v>
      </c>
      <c r="M38" s="3">
        <v>2.5499999999999998</v>
      </c>
    </row>
    <row r="39" spans="3:13" x14ac:dyDescent="0.2">
      <c r="C39" s="3" t="s">
        <v>129</v>
      </c>
      <c r="D39" s="3">
        <v>1.32</v>
      </c>
      <c r="E39" s="3">
        <v>1.29</v>
      </c>
      <c r="F39" s="3">
        <v>1.43</v>
      </c>
      <c r="G39" s="3">
        <v>1.57</v>
      </c>
      <c r="H39" s="3">
        <v>1.36</v>
      </c>
      <c r="I39" s="3">
        <v>1.77</v>
      </c>
      <c r="J39" s="3">
        <v>1.68</v>
      </c>
      <c r="K39" s="3">
        <v>2.82</v>
      </c>
      <c r="L39" s="3">
        <v>3.16</v>
      </c>
      <c r="M39" s="3">
        <v>2.5099999999999998</v>
      </c>
    </row>
    <row r="40" spans="3:13" x14ac:dyDescent="0.2">
      <c r="C40" s="3" t="s">
        <v>130</v>
      </c>
      <c r="D40" s="3">
        <v>48.412999999999997</v>
      </c>
      <c r="E40" s="3">
        <v>48.432000000000002</v>
      </c>
      <c r="F40" s="3">
        <v>48.509</v>
      </c>
      <c r="G40" s="3">
        <v>48.524000000000001</v>
      </c>
      <c r="H40" s="3">
        <v>48.68</v>
      </c>
      <c r="I40" s="3">
        <v>48.697000000000003</v>
      </c>
      <c r="J40" s="3">
        <v>48.750999999999998</v>
      </c>
      <c r="K40" s="3">
        <v>48.758000000000003</v>
      </c>
      <c r="L40" s="3">
        <v>48.268000000000001</v>
      </c>
      <c r="M40" s="3">
        <v>47.865000000000002</v>
      </c>
    </row>
    <row r="41" spans="3:13" x14ac:dyDescent="0.2">
      <c r="C41" s="3" t="s">
        <v>131</v>
      </c>
      <c r="D41" s="3">
        <v>48.656999999999996</v>
      </c>
      <c r="E41" s="3">
        <v>48.709000000000003</v>
      </c>
      <c r="F41" s="3">
        <v>48.783000000000001</v>
      </c>
      <c r="G41" s="3">
        <v>48.963999999999999</v>
      </c>
      <c r="H41" s="3">
        <v>49.274999999999999</v>
      </c>
      <c r="I41" s="3">
        <v>49.143999999999998</v>
      </c>
      <c r="J41" s="3">
        <v>49.375</v>
      </c>
      <c r="K41" s="3">
        <v>49.526000000000003</v>
      </c>
      <c r="L41" s="3">
        <v>49.033999999999999</v>
      </c>
      <c r="M41" s="3">
        <v>48.649000000000001</v>
      </c>
    </row>
    <row r="43" spans="3:13" x14ac:dyDescent="0.2">
      <c r="C43" s="3" t="s">
        <v>132</v>
      </c>
      <c r="D43" s="3">
        <v>135.31899999999999</v>
      </c>
      <c r="E43" s="3">
        <v>134.297</v>
      </c>
      <c r="F43" s="3">
        <v>146.53899999999999</v>
      </c>
      <c r="G43" s="3">
        <v>160.92699999999999</v>
      </c>
      <c r="H43" s="3">
        <v>170.21199999999999</v>
      </c>
      <c r="I43" s="3">
        <v>167.74</v>
      </c>
      <c r="J43" s="3">
        <v>174.21899999999999</v>
      </c>
      <c r="K43" s="3">
        <v>270.39800000000002</v>
      </c>
      <c r="L43" s="3">
        <v>266.33999999999997</v>
      </c>
      <c r="M43" s="3">
        <v>250.04300000000001</v>
      </c>
    </row>
    <row r="44" spans="3:13" x14ac:dyDescent="0.2">
      <c r="C44" s="3" t="s">
        <v>133</v>
      </c>
      <c r="D44" s="3">
        <v>98.933999999999997</v>
      </c>
      <c r="E44" s="3">
        <v>96.685000000000002</v>
      </c>
      <c r="F44" s="3">
        <v>106.071</v>
      </c>
      <c r="G44" s="3">
        <v>116.807</v>
      </c>
      <c r="H44" s="3">
        <v>118.99299999999999</v>
      </c>
      <c r="I44" s="3">
        <v>114.786</v>
      </c>
      <c r="J44" s="3">
        <v>111.158</v>
      </c>
      <c r="K44" s="3">
        <v>207.268</v>
      </c>
      <c r="L44" s="3">
        <v>201.285</v>
      </c>
      <c r="M44" s="3">
        <v>179.59899999999999</v>
      </c>
    </row>
    <row r="46" spans="3:13" x14ac:dyDescent="0.2">
      <c r="C46" s="3" t="s">
        <v>134</v>
      </c>
      <c r="D46" s="3" t="s">
        <v>72</v>
      </c>
      <c r="E46" s="3" t="s">
        <v>73</v>
      </c>
      <c r="F46" s="3" t="s">
        <v>74</v>
      </c>
      <c r="G46" s="3" t="s">
        <v>75</v>
      </c>
      <c r="H46" s="3" t="s">
        <v>76</v>
      </c>
      <c r="I46" s="3" t="s">
        <v>77</v>
      </c>
      <c r="J46" s="3" t="s">
        <v>78</v>
      </c>
      <c r="K46" s="3" t="s">
        <v>79</v>
      </c>
      <c r="L46" s="3" t="s">
        <v>80</v>
      </c>
      <c r="M46" s="3" t="s">
        <v>81</v>
      </c>
    </row>
    <row r="47" spans="3:13" x14ac:dyDescent="0.2">
      <c r="C47" s="3" t="s">
        <v>135</v>
      </c>
      <c r="D47" s="3">
        <v>100.06</v>
      </c>
      <c r="E47" s="3">
        <v>97.465999999999994</v>
      </c>
      <c r="F47" s="3">
        <v>107.321</v>
      </c>
      <c r="G47" s="3">
        <v>118.131</v>
      </c>
      <c r="H47" s="3">
        <v>113.971</v>
      </c>
      <c r="I47" s="3">
        <v>136.001</v>
      </c>
      <c r="J47" s="3">
        <v>130.35300000000001</v>
      </c>
      <c r="K47" s="3">
        <v>209.34899999999999</v>
      </c>
      <c r="L47" s="3">
        <v>220.42500000000001</v>
      </c>
      <c r="M47" s="3">
        <v>180.30500000000001</v>
      </c>
    </row>
    <row r="48" spans="3:13" x14ac:dyDescent="0.2">
      <c r="C48" s="3" t="s">
        <v>136</v>
      </c>
      <c r="D48" s="3">
        <v>98.933999999999997</v>
      </c>
      <c r="E48" s="3">
        <v>96.685000000000002</v>
      </c>
      <c r="F48" s="3">
        <v>106.071</v>
      </c>
      <c r="G48" s="3">
        <v>116.807</v>
      </c>
      <c r="H48" s="3">
        <v>118.99299999999999</v>
      </c>
      <c r="I48" s="3">
        <v>114.786</v>
      </c>
      <c r="J48" s="3">
        <v>111.158</v>
      </c>
      <c r="K48" s="3">
        <v>207.268</v>
      </c>
      <c r="L48" s="3">
        <v>201.285</v>
      </c>
      <c r="M48" s="3">
        <v>179.59899999999999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137B-4722-41E2-A6EA-6E06660E956B}">
  <dimension ref="C1:M41"/>
  <sheetViews>
    <sheetView workbookViewId="0">
      <selection activeCell="G31" sqref="G31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137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125</v>
      </c>
      <c r="D12" s="3">
        <v>64.263000000000005</v>
      </c>
      <c r="E12" s="3">
        <v>62.883000000000003</v>
      </c>
      <c r="F12" s="3">
        <v>69.778999999999996</v>
      </c>
      <c r="G12" s="3">
        <v>77.075999999999993</v>
      </c>
      <c r="H12" s="3">
        <v>67.153999999999996</v>
      </c>
      <c r="I12" s="3">
        <v>86.739000000000004</v>
      </c>
      <c r="J12" s="3">
        <v>82.724000000000004</v>
      </c>
      <c r="K12" s="3">
        <v>139.874</v>
      </c>
      <c r="L12" s="3">
        <v>154.80199999999999</v>
      </c>
      <c r="M12" s="3">
        <v>122.19</v>
      </c>
    </row>
    <row r="13" spans="3:13" x14ac:dyDescent="0.2">
      <c r="C13" s="3" t="s">
        <v>138</v>
      </c>
      <c r="D13" s="3">
        <v>36.384999999999998</v>
      </c>
      <c r="E13" s="3">
        <v>37.612000000000002</v>
      </c>
      <c r="F13" s="3">
        <v>40.468000000000004</v>
      </c>
      <c r="G13" s="3">
        <v>44.12</v>
      </c>
      <c r="H13" s="3">
        <v>51.219000000000001</v>
      </c>
      <c r="I13" s="3">
        <v>75.540000000000006</v>
      </c>
      <c r="J13" s="3">
        <v>85.826999999999998</v>
      </c>
      <c r="K13" s="3">
        <v>83.486999999999995</v>
      </c>
      <c r="L13" s="3">
        <v>83.593000000000004</v>
      </c>
      <c r="M13" s="3">
        <v>90.203000000000003</v>
      </c>
    </row>
    <row r="14" spans="3:13" x14ac:dyDescent="0.2">
      <c r="C14" s="3" t="s">
        <v>139</v>
      </c>
      <c r="D14" s="3">
        <v>1.891</v>
      </c>
      <c r="E14" s="3">
        <v>2.76</v>
      </c>
      <c r="F14" s="3">
        <v>3.5579999999999998</v>
      </c>
      <c r="G14" s="3">
        <v>4.2469999999999999</v>
      </c>
      <c r="H14" s="3">
        <v>4.4340000000000002</v>
      </c>
      <c r="I14" s="3">
        <v>6.4809999999999999</v>
      </c>
      <c r="J14" s="3">
        <v>3.395</v>
      </c>
      <c r="K14" s="3">
        <v>8.5909999999999993</v>
      </c>
      <c r="L14" s="3">
        <v>7.3570000000000002</v>
      </c>
      <c r="M14" s="3">
        <v>8.17</v>
      </c>
    </row>
    <row r="15" spans="3:13" x14ac:dyDescent="0.2">
      <c r="C15" s="3" t="s">
        <v>140</v>
      </c>
      <c r="D15" s="3">
        <v>8.9339999999999993</v>
      </c>
      <c r="E15" s="3">
        <v>5.9480000000000004</v>
      </c>
      <c r="F15" s="3">
        <v>13.75</v>
      </c>
      <c r="G15" s="3">
        <v>7.0529999999999999</v>
      </c>
      <c r="H15" s="3">
        <v>8.82</v>
      </c>
      <c r="I15" s="3">
        <v>11.204000000000001</v>
      </c>
      <c r="J15" s="3">
        <v>5.12</v>
      </c>
      <c r="K15" s="3">
        <v>22.495000000000001</v>
      </c>
      <c r="L15" s="3">
        <v>11.853999999999999</v>
      </c>
      <c r="M15" s="3">
        <v>13.131</v>
      </c>
    </row>
    <row r="16" spans="3:13" x14ac:dyDescent="0.2">
      <c r="C16" s="3" t="s">
        <v>141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142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143</v>
      </c>
      <c r="D18" s="3">
        <v>-10.446</v>
      </c>
      <c r="E18" s="3">
        <v>9.2249999999999996</v>
      </c>
      <c r="F18" s="3">
        <v>5.9039999999999999</v>
      </c>
      <c r="G18" s="3">
        <v>-10.798999999999999</v>
      </c>
      <c r="H18" s="3">
        <v>2.2709999999999999</v>
      </c>
      <c r="I18" s="3">
        <v>-20.824000000000002</v>
      </c>
      <c r="J18" s="3">
        <v>-28.67</v>
      </c>
      <c r="K18" s="3">
        <v>58.975000000000001</v>
      </c>
      <c r="L18" s="3">
        <v>-2.5630000000000002</v>
      </c>
      <c r="M18" s="3">
        <v>-50.905000000000001</v>
      </c>
    </row>
    <row r="19" spans="3:13" x14ac:dyDescent="0.2">
      <c r="C19" s="3" t="s">
        <v>144</v>
      </c>
      <c r="D19" s="3">
        <v>-20.991</v>
      </c>
      <c r="E19" s="3">
        <v>-3.3420000000000001</v>
      </c>
      <c r="F19" s="3">
        <v>-0.47199999999999998</v>
      </c>
      <c r="G19" s="3">
        <v>4.327</v>
      </c>
      <c r="H19" s="3">
        <v>7.5209999999999999</v>
      </c>
      <c r="I19" s="3">
        <v>-3.415</v>
      </c>
      <c r="J19" s="3">
        <v>12.721</v>
      </c>
      <c r="K19" s="3">
        <v>25.295999999999999</v>
      </c>
      <c r="L19" s="3">
        <v>-30.908000000000001</v>
      </c>
      <c r="M19" s="3">
        <v>4.9000000000000002E-2</v>
      </c>
    </row>
    <row r="20" spans="3:13" x14ac:dyDescent="0.2">
      <c r="C20" s="3" t="s">
        <v>145</v>
      </c>
      <c r="D20" s="3">
        <v>80.036000000000001</v>
      </c>
      <c r="E20" s="3">
        <v>115.086</v>
      </c>
      <c r="F20" s="3">
        <v>132.98699999999999</v>
      </c>
      <c r="G20" s="3">
        <v>126.024</v>
      </c>
      <c r="H20" s="3">
        <v>141.41900000000001</v>
      </c>
      <c r="I20" s="3">
        <v>155.72499999999999</v>
      </c>
      <c r="J20" s="3">
        <v>161.11699999999999</v>
      </c>
      <c r="K20" s="3">
        <v>338.71800000000002</v>
      </c>
      <c r="L20" s="3">
        <v>224.13499999999999</v>
      </c>
      <c r="M20" s="3">
        <v>182.83799999999999</v>
      </c>
    </row>
    <row r="22" spans="3:13" x14ac:dyDescent="0.2">
      <c r="C22" s="3" t="s">
        <v>146</v>
      </c>
      <c r="D22" s="3">
        <v>-36.744</v>
      </c>
      <c r="E22" s="3">
        <v>-49.100999999999999</v>
      </c>
      <c r="F22" s="3">
        <v>-63.179000000000002</v>
      </c>
      <c r="G22" s="3">
        <v>-66.06</v>
      </c>
      <c r="H22" s="3">
        <v>-114.64</v>
      </c>
      <c r="I22" s="3">
        <v>-93.174000000000007</v>
      </c>
      <c r="J22" s="3">
        <v>-110.593</v>
      </c>
      <c r="K22" s="3">
        <v>-70.549000000000007</v>
      </c>
      <c r="L22" s="3">
        <v>-86.283000000000001</v>
      </c>
      <c r="M22" s="3">
        <v>-112.468</v>
      </c>
    </row>
    <row r="23" spans="3:13" x14ac:dyDescent="0.2">
      <c r="C23" s="3" t="s">
        <v>147</v>
      </c>
      <c r="D23" s="3" t="s">
        <v>3</v>
      </c>
      <c r="E23" s="3" t="s">
        <v>3</v>
      </c>
      <c r="F23" s="3" t="s">
        <v>3</v>
      </c>
      <c r="G23" s="3">
        <v>-3.2709999999999999</v>
      </c>
      <c r="H23" s="3">
        <v>-51.204000000000001</v>
      </c>
      <c r="I23" s="3">
        <v>-2.0270000000000001</v>
      </c>
      <c r="J23" s="3">
        <v>-4.125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148</v>
      </c>
      <c r="D24" s="3">
        <v>-5.6420000000000003</v>
      </c>
      <c r="E24" s="3">
        <v>-1.2110000000000001</v>
      </c>
      <c r="F24" s="3">
        <v>-12.634</v>
      </c>
      <c r="G24" s="3">
        <v>-8.3510000000000009</v>
      </c>
      <c r="H24" s="3">
        <v>-1.7000000000000001E-2</v>
      </c>
      <c r="I24" s="3">
        <v>14.407999999999999</v>
      </c>
      <c r="J24" s="3">
        <v>10.446</v>
      </c>
      <c r="K24" s="3">
        <v>3.649</v>
      </c>
      <c r="L24" s="3">
        <v>10.422000000000001</v>
      </c>
      <c r="M24" s="3">
        <v>5.6660000000000004</v>
      </c>
    </row>
    <row r="25" spans="3:13" x14ac:dyDescent="0.2">
      <c r="C25" s="3" t="s">
        <v>149</v>
      </c>
      <c r="D25" s="3">
        <v>-42.386000000000003</v>
      </c>
      <c r="E25" s="3">
        <v>-50.311999999999998</v>
      </c>
      <c r="F25" s="3">
        <v>-75.813000000000002</v>
      </c>
      <c r="G25" s="3">
        <v>-77.682000000000002</v>
      </c>
      <c r="H25" s="3">
        <v>-165.86099999999999</v>
      </c>
      <c r="I25" s="3">
        <v>-80.793000000000006</v>
      </c>
      <c r="J25" s="3">
        <v>-104.27200000000001</v>
      </c>
      <c r="K25" s="3">
        <v>-66.900000000000006</v>
      </c>
      <c r="L25" s="3">
        <v>-75.861000000000004</v>
      </c>
      <c r="M25" s="3">
        <v>-106.80200000000001</v>
      </c>
    </row>
    <row r="27" spans="3:13" x14ac:dyDescent="0.2">
      <c r="C27" s="3" t="s">
        <v>150</v>
      </c>
      <c r="D27" s="3">
        <v>-54.228999999999999</v>
      </c>
      <c r="E27" s="3">
        <v>-56.18</v>
      </c>
      <c r="F27" s="3">
        <v>-58.21</v>
      </c>
      <c r="G27" s="3">
        <v>-60.168999999999997</v>
      </c>
      <c r="H27" s="3">
        <v>-62.314999999999998</v>
      </c>
      <c r="I27" s="3">
        <v>-62.329000000000001</v>
      </c>
      <c r="J27" s="3">
        <v>-64.350999999999999</v>
      </c>
      <c r="K27" s="3">
        <v>-67.275999999999996</v>
      </c>
      <c r="L27" s="3">
        <v>-70.42</v>
      </c>
      <c r="M27" s="3">
        <v>-71.805000000000007</v>
      </c>
    </row>
    <row r="28" spans="3:13" x14ac:dyDescent="0.2">
      <c r="C28" s="3" t="s">
        <v>151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152</v>
      </c>
      <c r="D29" s="3">
        <v>6.8949999999999996</v>
      </c>
      <c r="E29" s="3">
        <v>78.572000000000003</v>
      </c>
      <c r="F29" s="3">
        <v>13.081</v>
      </c>
      <c r="G29" s="3">
        <v>11.567</v>
      </c>
      <c r="H29" s="3">
        <v>100</v>
      </c>
      <c r="I29" s="3">
        <v>44.784999999999997</v>
      </c>
      <c r="J29" s="3">
        <v>43.018000000000001</v>
      </c>
      <c r="K29" s="3">
        <v>94.808000000000007</v>
      </c>
      <c r="L29" s="3">
        <v>44.070999999999998</v>
      </c>
      <c r="M29" s="3">
        <v>49.436</v>
      </c>
    </row>
    <row r="30" spans="3:13" x14ac:dyDescent="0.2">
      <c r="C30" s="3" t="s">
        <v>153</v>
      </c>
      <c r="D30" s="39">
        <f>E30</f>
        <v>-75.95</v>
      </c>
      <c r="E30" s="3">
        <v>-75.95</v>
      </c>
      <c r="F30" s="39">
        <f>(E30+H30)/2</f>
        <v>-42.521000000000001</v>
      </c>
      <c r="G30" s="39">
        <f>(H30+F30)/2</f>
        <v>-25.8065</v>
      </c>
      <c r="H30" s="3">
        <v>-9.0920000000000005</v>
      </c>
      <c r="I30" s="3">
        <v>-22.93</v>
      </c>
      <c r="J30" s="3">
        <v>-21.834</v>
      </c>
      <c r="K30" s="3">
        <v>-233.92599999999999</v>
      </c>
      <c r="L30" s="3">
        <v>-103.396</v>
      </c>
      <c r="M30" s="3">
        <v>-22.349</v>
      </c>
    </row>
    <row r="31" spans="3:13" x14ac:dyDescent="0.2">
      <c r="C31" s="3" t="s">
        <v>154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>
        <v>-6.0140000000000002</v>
      </c>
      <c r="L31" s="3">
        <v>-28.064</v>
      </c>
      <c r="M31" s="3">
        <v>-7.8170000000000002</v>
      </c>
    </row>
    <row r="32" spans="3:13" x14ac:dyDescent="0.2">
      <c r="C32" s="3" t="s">
        <v>155</v>
      </c>
      <c r="D32" s="3">
        <v>-6.6379999999999999</v>
      </c>
      <c r="E32" s="3">
        <v>-5.3920000000000003</v>
      </c>
      <c r="F32" s="3">
        <v>-5.0449999999999999</v>
      </c>
      <c r="G32" s="3">
        <v>-5.7960000000000003</v>
      </c>
      <c r="H32" s="3">
        <v>-8.6649999999999991</v>
      </c>
      <c r="I32" s="3">
        <v>-21.882999999999999</v>
      </c>
      <c r="J32" s="3">
        <v>-24.068999999999999</v>
      </c>
      <c r="K32" s="3">
        <v>-14.651999999999999</v>
      </c>
      <c r="L32" s="3">
        <v>-12.387</v>
      </c>
      <c r="M32" s="3">
        <v>-15.763</v>
      </c>
    </row>
    <row r="33" spans="3:13" x14ac:dyDescent="0.2">
      <c r="C33" s="3" t="s">
        <v>156</v>
      </c>
      <c r="D33" s="3">
        <v>-53.972000000000001</v>
      </c>
      <c r="E33" s="3">
        <v>-58.95</v>
      </c>
      <c r="F33" s="3">
        <v>-50.173999999999999</v>
      </c>
      <c r="G33" s="3">
        <v>-54.398000000000003</v>
      </c>
      <c r="H33" s="3">
        <v>19.928000000000001</v>
      </c>
      <c r="I33" s="3">
        <v>-62.356999999999999</v>
      </c>
      <c r="J33" s="3">
        <v>-67.236000000000004</v>
      </c>
      <c r="K33" s="3">
        <v>-227.06</v>
      </c>
      <c r="L33" s="3">
        <v>-170.196</v>
      </c>
      <c r="M33" s="3">
        <v>-68.298000000000002</v>
      </c>
    </row>
    <row r="35" spans="3:13" x14ac:dyDescent="0.2">
      <c r="C35" s="3" t="s">
        <v>157</v>
      </c>
      <c r="D35" s="3">
        <v>38.674999999999997</v>
      </c>
      <c r="E35" s="3">
        <v>22.353000000000002</v>
      </c>
      <c r="F35" s="3">
        <v>29.129000000000001</v>
      </c>
      <c r="G35" s="3">
        <v>37.243000000000002</v>
      </c>
      <c r="H35" s="3">
        <v>30.242999999999999</v>
      </c>
      <c r="I35" s="3">
        <v>25.16</v>
      </c>
      <c r="J35" s="3">
        <v>38.448</v>
      </c>
      <c r="K35" s="3">
        <v>28.187000000000001</v>
      </c>
      <c r="L35" s="3">
        <v>71.536000000000001</v>
      </c>
      <c r="M35" s="3">
        <v>49.426000000000002</v>
      </c>
    </row>
    <row r="36" spans="3:13" x14ac:dyDescent="0.2">
      <c r="C36" s="3" t="s">
        <v>158</v>
      </c>
      <c r="D36" s="3" t="s">
        <v>3</v>
      </c>
      <c r="E36" s="3">
        <v>0.95199999999999996</v>
      </c>
      <c r="F36" s="3">
        <v>1.1140000000000001</v>
      </c>
      <c r="G36" s="3">
        <v>-0.94399999999999995</v>
      </c>
      <c r="H36" s="3">
        <v>-0.56899999999999995</v>
      </c>
      <c r="I36" s="3">
        <v>0.71299999999999997</v>
      </c>
      <c r="J36" s="3">
        <v>0.13</v>
      </c>
      <c r="K36" s="3">
        <v>-1.409</v>
      </c>
      <c r="L36" s="3">
        <v>-0.188</v>
      </c>
      <c r="M36" s="3">
        <v>1.645</v>
      </c>
    </row>
    <row r="37" spans="3:13" x14ac:dyDescent="0.2">
      <c r="C37" s="3" t="s">
        <v>159</v>
      </c>
      <c r="D37" s="3">
        <v>-16.321999999999999</v>
      </c>
      <c r="E37" s="3">
        <v>5.8239999999999998</v>
      </c>
      <c r="F37" s="3">
        <v>7</v>
      </c>
      <c r="G37" s="3">
        <v>-6.056</v>
      </c>
      <c r="H37" s="3">
        <v>-4.5140000000000002</v>
      </c>
      <c r="I37" s="3">
        <v>12.574999999999999</v>
      </c>
      <c r="J37" s="3">
        <v>-10.391</v>
      </c>
      <c r="K37" s="3">
        <v>44.758000000000003</v>
      </c>
      <c r="L37" s="3">
        <v>-21.922000000000001</v>
      </c>
      <c r="M37" s="3">
        <v>7.7380000000000004</v>
      </c>
    </row>
    <row r="38" spans="3:13" x14ac:dyDescent="0.2">
      <c r="C38" s="3" t="s">
        <v>160</v>
      </c>
      <c r="D38" s="3">
        <v>22.353000000000002</v>
      </c>
      <c r="E38" s="3">
        <v>29.129000000000001</v>
      </c>
      <c r="F38" s="3">
        <v>37.243000000000002</v>
      </c>
      <c r="G38" s="3">
        <v>30.242999999999999</v>
      </c>
      <c r="H38" s="3">
        <v>25.16</v>
      </c>
      <c r="I38" s="3">
        <v>38.448</v>
      </c>
      <c r="J38" s="3">
        <v>28.187000000000001</v>
      </c>
      <c r="K38" s="3">
        <v>71.536000000000001</v>
      </c>
      <c r="L38" s="3">
        <v>49.426000000000002</v>
      </c>
      <c r="M38" s="3">
        <v>58.808999999999997</v>
      </c>
    </row>
    <row r="40" spans="3:13" x14ac:dyDescent="0.2">
      <c r="C40" s="3" t="s">
        <v>161</v>
      </c>
      <c r="D40" s="3">
        <v>43.292000000000002</v>
      </c>
      <c r="E40" s="3">
        <v>65.984999999999999</v>
      </c>
      <c r="F40" s="3">
        <v>69.808000000000007</v>
      </c>
      <c r="G40" s="3">
        <v>59.963999999999999</v>
      </c>
      <c r="H40" s="3">
        <v>26.779</v>
      </c>
      <c r="I40" s="3">
        <v>62.551000000000002</v>
      </c>
      <c r="J40" s="3">
        <v>50.524000000000001</v>
      </c>
      <c r="K40" s="3">
        <v>268.16899999999998</v>
      </c>
      <c r="L40" s="3">
        <v>137.852</v>
      </c>
      <c r="M40" s="3">
        <v>70.37</v>
      </c>
    </row>
    <row r="41" spans="3:13" x14ac:dyDescent="0.2">
      <c r="C41" s="3" t="s">
        <v>162</v>
      </c>
      <c r="D41" s="3">
        <v>6.7690000000000001</v>
      </c>
      <c r="E41" s="3">
        <v>5.7130000000000001</v>
      </c>
      <c r="F41" s="3">
        <v>5.16</v>
      </c>
      <c r="G41" s="3">
        <v>6.0279999999999996</v>
      </c>
      <c r="H41" s="3">
        <v>6.1829999999999998</v>
      </c>
      <c r="I41" s="3">
        <v>17.928999999999998</v>
      </c>
      <c r="J41" s="3">
        <v>20.641999999999999</v>
      </c>
      <c r="K41" s="3">
        <v>13.347</v>
      </c>
      <c r="L41" s="3">
        <v>13.231999999999999</v>
      </c>
      <c r="M41" s="3">
        <v>15.14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062E-889A-4F87-8167-31B098E511D1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163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164</v>
      </c>
      <c r="D12" s="3">
        <v>25.42</v>
      </c>
      <c r="E12" s="3">
        <v>26.56</v>
      </c>
      <c r="F12" s="3">
        <v>30.53</v>
      </c>
      <c r="G12" s="3">
        <v>29.28</v>
      </c>
      <c r="H12" s="3">
        <v>29.14</v>
      </c>
      <c r="I12" s="3">
        <v>31.17</v>
      </c>
      <c r="J12" s="3">
        <v>27.56</v>
      </c>
      <c r="K12" s="3">
        <v>32.369999999999997</v>
      </c>
      <c r="L12" s="3">
        <v>35.049999999999997</v>
      </c>
      <c r="M12" s="3">
        <v>36.24</v>
      </c>
    </row>
    <row r="13" spans="3:13" ht="12.75" x14ac:dyDescent="0.2">
      <c r="C13" s="3" t="s">
        <v>165</v>
      </c>
      <c r="D13" s="3" t="s">
        <v>166</v>
      </c>
      <c r="E13" s="3" t="s">
        <v>167</v>
      </c>
      <c r="F13" s="3" t="s">
        <v>168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 t="s">
        <v>175</v>
      </c>
    </row>
    <row r="14" spans="3:13" ht="12.75" x14ac:dyDescent="0.2"/>
    <row r="15" spans="3:13" ht="12.75" x14ac:dyDescent="0.2">
      <c r="C15" s="3" t="s">
        <v>176</v>
      </c>
      <c r="D15" s="3" t="s">
        <v>177</v>
      </c>
      <c r="E15" s="3" t="s">
        <v>178</v>
      </c>
      <c r="F15" s="3" t="s">
        <v>179</v>
      </c>
      <c r="G15" s="3" t="s">
        <v>180</v>
      </c>
      <c r="H15" s="3" t="s">
        <v>181</v>
      </c>
      <c r="I15" s="3" t="s">
        <v>182</v>
      </c>
      <c r="J15" s="3" t="s">
        <v>183</v>
      </c>
      <c r="K15" s="3" t="s">
        <v>184</v>
      </c>
      <c r="L15" s="3" t="s">
        <v>185</v>
      </c>
      <c r="M15" s="3" t="s">
        <v>186</v>
      </c>
    </row>
    <row r="16" spans="3:13" ht="12.75" x14ac:dyDescent="0.2">
      <c r="C16" s="3" t="s">
        <v>187</v>
      </c>
      <c r="D16" s="3" t="s">
        <v>177</v>
      </c>
      <c r="E16" s="3" t="s">
        <v>178</v>
      </c>
      <c r="F16" s="3" t="s">
        <v>179</v>
      </c>
      <c r="G16" s="3" t="s">
        <v>180</v>
      </c>
      <c r="H16" s="3" t="s">
        <v>181</v>
      </c>
      <c r="I16" s="3" t="s">
        <v>182</v>
      </c>
      <c r="J16" s="3" t="s">
        <v>183</v>
      </c>
      <c r="K16" s="3" t="s">
        <v>184</v>
      </c>
      <c r="L16" s="3" t="s">
        <v>185</v>
      </c>
      <c r="M16" s="3" t="s">
        <v>188</v>
      </c>
    </row>
    <row r="17" spans="3:13" ht="12.75" x14ac:dyDescent="0.2">
      <c r="C17" s="3" t="s">
        <v>189</v>
      </c>
      <c r="D17" s="3" t="s">
        <v>190</v>
      </c>
      <c r="E17" s="3" t="s">
        <v>191</v>
      </c>
      <c r="F17" s="3" t="s">
        <v>192</v>
      </c>
      <c r="G17" s="3" t="s">
        <v>193</v>
      </c>
      <c r="H17" s="3" t="s">
        <v>194</v>
      </c>
      <c r="I17" s="3" t="s">
        <v>195</v>
      </c>
      <c r="J17" s="3" t="s">
        <v>196</v>
      </c>
      <c r="K17" s="3" t="s">
        <v>197</v>
      </c>
      <c r="L17" s="3" t="s">
        <v>198</v>
      </c>
      <c r="M17" s="3" t="s">
        <v>199</v>
      </c>
    </row>
    <row r="18" spans="3:13" ht="12.75" x14ac:dyDescent="0.2">
      <c r="C18" s="3" t="s">
        <v>200</v>
      </c>
      <c r="D18" s="3" t="s">
        <v>201</v>
      </c>
      <c r="E18" s="3" t="s">
        <v>202</v>
      </c>
      <c r="F18" s="3" t="s">
        <v>203</v>
      </c>
      <c r="G18" s="3" t="s">
        <v>204</v>
      </c>
      <c r="H18" s="3" t="s">
        <v>205</v>
      </c>
      <c r="I18" s="3" t="s">
        <v>206</v>
      </c>
      <c r="J18" s="3" t="s">
        <v>207</v>
      </c>
      <c r="K18" s="3" t="s">
        <v>208</v>
      </c>
      <c r="L18" s="3" t="s">
        <v>209</v>
      </c>
      <c r="M18" s="3" t="s">
        <v>210</v>
      </c>
    </row>
    <row r="19" spans="3:13" ht="12.75" x14ac:dyDescent="0.2">
      <c r="C19" s="3" t="s">
        <v>211</v>
      </c>
      <c r="D19" s="3" t="s">
        <v>212</v>
      </c>
      <c r="E19" s="3" t="s">
        <v>213</v>
      </c>
      <c r="F19" s="3" t="s">
        <v>214</v>
      </c>
      <c r="G19" s="3" t="s">
        <v>215</v>
      </c>
      <c r="H19" s="3" t="s">
        <v>216</v>
      </c>
      <c r="I19" s="3" t="s">
        <v>217</v>
      </c>
      <c r="J19" s="3" t="s">
        <v>218</v>
      </c>
      <c r="K19" s="3" t="s">
        <v>219</v>
      </c>
      <c r="L19" s="3" t="s">
        <v>191</v>
      </c>
      <c r="M19" s="3" t="s">
        <v>220</v>
      </c>
    </row>
    <row r="20" spans="3:13" ht="12.75" x14ac:dyDescent="0.2">
      <c r="C20" s="3" t="s">
        <v>221</v>
      </c>
      <c r="D20" s="3" t="s">
        <v>222</v>
      </c>
      <c r="E20" s="3" t="s">
        <v>223</v>
      </c>
      <c r="F20" s="3" t="s">
        <v>224</v>
      </c>
      <c r="G20" s="3" t="s">
        <v>225</v>
      </c>
      <c r="H20" s="3" t="s">
        <v>226</v>
      </c>
      <c r="I20" s="3" t="s">
        <v>227</v>
      </c>
      <c r="J20" s="3" t="s">
        <v>228</v>
      </c>
      <c r="K20" s="3" t="s">
        <v>229</v>
      </c>
      <c r="L20" s="3" t="s">
        <v>230</v>
      </c>
      <c r="M20" s="3" t="s">
        <v>231</v>
      </c>
    </row>
    <row r="21" spans="3:13" ht="12.75" x14ac:dyDescent="0.2">
      <c r="C21" s="3" t="s">
        <v>232</v>
      </c>
      <c r="D21" s="3" t="s">
        <v>233</v>
      </c>
      <c r="E21" s="3" t="s">
        <v>233</v>
      </c>
      <c r="F21" s="3" t="s">
        <v>234</v>
      </c>
      <c r="G21" s="3" t="s">
        <v>235</v>
      </c>
      <c r="H21" s="3" t="s">
        <v>236</v>
      </c>
      <c r="I21" s="3" t="s">
        <v>237</v>
      </c>
      <c r="J21" s="3" t="s">
        <v>238</v>
      </c>
      <c r="K21" s="3" t="s">
        <v>239</v>
      </c>
      <c r="L21" s="3" t="s">
        <v>239</v>
      </c>
      <c r="M21" s="3" t="s">
        <v>239</v>
      </c>
    </row>
    <row r="22" spans="3:13" ht="12.75" x14ac:dyDescent="0.2">
      <c r="C22" s="3" t="s">
        <v>240</v>
      </c>
      <c r="D22" s="3" t="s">
        <v>241</v>
      </c>
      <c r="E22" s="3" t="s">
        <v>241</v>
      </c>
      <c r="F22" s="3" t="s">
        <v>241</v>
      </c>
      <c r="G22" s="3" t="s">
        <v>241</v>
      </c>
      <c r="H22" s="3" t="s">
        <v>241</v>
      </c>
      <c r="I22" s="3" t="s">
        <v>241</v>
      </c>
      <c r="J22" s="3" t="s">
        <v>241</v>
      </c>
      <c r="K22" s="3" t="s">
        <v>242</v>
      </c>
      <c r="L22" s="3" t="s">
        <v>241</v>
      </c>
      <c r="M22" s="3" t="s">
        <v>241</v>
      </c>
    </row>
    <row r="23" spans="3:13" ht="12.75" x14ac:dyDescent="0.2"/>
    <row r="24" spans="3:13" ht="12.75" x14ac:dyDescent="0.2">
      <c r="C24" s="3" t="s">
        <v>243</v>
      </c>
      <c r="D24" s="3" t="s">
        <v>244</v>
      </c>
      <c r="E24" s="3" t="s">
        <v>245</v>
      </c>
      <c r="F24" s="3" t="s">
        <v>246</v>
      </c>
      <c r="G24" s="3" t="s">
        <v>247</v>
      </c>
      <c r="H24" s="3" t="s">
        <v>246</v>
      </c>
      <c r="I24" s="3" t="s">
        <v>248</v>
      </c>
      <c r="J24" s="3" t="s">
        <v>249</v>
      </c>
      <c r="K24" s="3" t="s">
        <v>250</v>
      </c>
      <c r="L24" s="3" t="s">
        <v>251</v>
      </c>
      <c r="M24" s="3" t="s">
        <v>212</v>
      </c>
    </row>
    <row r="25" spans="3:13" ht="12.75" x14ac:dyDescent="0.2">
      <c r="C25" s="3" t="s">
        <v>252</v>
      </c>
      <c r="D25" s="3" t="s">
        <v>253</v>
      </c>
      <c r="E25" s="3" t="s">
        <v>253</v>
      </c>
      <c r="F25" s="3" t="s">
        <v>254</v>
      </c>
      <c r="G25" s="3" t="s">
        <v>253</v>
      </c>
      <c r="H25" s="3" t="s">
        <v>255</v>
      </c>
      <c r="I25" s="3" t="s">
        <v>255</v>
      </c>
      <c r="J25" s="3" t="s">
        <v>256</v>
      </c>
      <c r="K25" s="3" t="s">
        <v>257</v>
      </c>
      <c r="L25" s="3" t="s">
        <v>258</v>
      </c>
      <c r="M25" s="3" t="s">
        <v>234</v>
      </c>
    </row>
    <row r="26" spans="3:13" ht="12.75" x14ac:dyDescent="0.2">
      <c r="C26" s="3" t="s">
        <v>259</v>
      </c>
      <c r="D26" s="3" t="s">
        <v>260</v>
      </c>
      <c r="E26" s="3" t="s">
        <v>261</v>
      </c>
      <c r="F26" s="3" t="s">
        <v>262</v>
      </c>
      <c r="G26" s="3" t="s">
        <v>263</v>
      </c>
      <c r="H26" s="3" t="s">
        <v>193</v>
      </c>
      <c r="I26" s="3" t="s">
        <v>209</v>
      </c>
      <c r="J26" s="3" t="s">
        <v>197</v>
      </c>
      <c r="K26" s="3" t="s">
        <v>264</v>
      </c>
      <c r="L26" s="3" t="s">
        <v>265</v>
      </c>
      <c r="M26" s="3" t="s">
        <v>266</v>
      </c>
    </row>
    <row r="27" spans="3:13" ht="12.75" x14ac:dyDescent="0.2">
      <c r="C27" s="3" t="s">
        <v>267</v>
      </c>
      <c r="D27" s="3" t="s">
        <v>242</v>
      </c>
      <c r="E27" s="3" t="s">
        <v>242</v>
      </c>
      <c r="F27" s="3" t="s">
        <v>242</v>
      </c>
      <c r="G27" s="3" t="s">
        <v>242</v>
      </c>
      <c r="H27" s="3" t="s">
        <v>268</v>
      </c>
      <c r="I27" s="3" t="s">
        <v>242</v>
      </c>
      <c r="J27" s="3" t="s">
        <v>269</v>
      </c>
      <c r="K27" s="3" t="s">
        <v>268</v>
      </c>
      <c r="L27" s="3" t="s">
        <v>242</v>
      </c>
      <c r="M27" s="3" t="s">
        <v>242</v>
      </c>
    </row>
    <row r="28" spans="3:13" ht="12.75" x14ac:dyDescent="0.2"/>
    <row r="29" spans="3:13" ht="12.75" x14ac:dyDescent="0.2">
      <c r="C29" s="3" t="s">
        <v>270</v>
      </c>
      <c r="D29" s="3">
        <v>7</v>
      </c>
      <c r="E29" s="3">
        <v>7.4</v>
      </c>
      <c r="F29" s="3">
        <v>7.4</v>
      </c>
      <c r="G29" s="3">
        <v>7.6</v>
      </c>
      <c r="H29" s="3">
        <v>6.9</v>
      </c>
      <c r="I29" s="3">
        <v>6.3</v>
      </c>
      <c r="J29" s="3">
        <v>6.3</v>
      </c>
      <c r="K29" s="3">
        <v>6.6</v>
      </c>
      <c r="L29" s="3">
        <v>7</v>
      </c>
      <c r="M29" s="3">
        <v>7.4</v>
      </c>
    </row>
    <row r="30" spans="3:13" ht="12.75" x14ac:dyDescent="0.2">
      <c r="C30" s="3" t="s">
        <v>271</v>
      </c>
      <c r="D30" s="3">
        <v>4</v>
      </c>
      <c r="E30" s="3">
        <v>4</v>
      </c>
      <c r="F30" s="3">
        <v>6</v>
      </c>
      <c r="G30" s="3">
        <v>6</v>
      </c>
      <c r="H30" s="3">
        <v>4</v>
      </c>
      <c r="I30" s="3">
        <v>6</v>
      </c>
      <c r="J30" s="3">
        <v>4</v>
      </c>
      <c r="K30" s="3">
        <v>7</v>
      </c>
      <c r="L30" s="3">
        <v>7</v>
      </c>
      <c r="M30" s="3">
        <v>4</v>
      </c>
    </row>
    <row r="31" spans="3:13" ht="12.75" x14ac:dyDescent="0.2">
      <c r="C31" s="3" t="s">
        <v>272</v>
      </c>
      <c r="D31" s="3">
        <v>1.1200000000000001</v>
      </c>
      <c r="E31" s="3">
        <v>1.1599999999999999</v>
      </c>
      <c r="F31" s="3">
        <v>1.24</v>
      </c>
      <c r="G31" s="3">
        <v>1.24</v>
      </c>
      <c r="H31" s="3">
        <v>1.28</v>
      </c>
      <c r="I31" s="3">
        <v>1.28</v>
      </c>
      <c r="J31" s="3">
        <v>1.32</v>
      </c>
      <c r="K31" s="3">
        <v>1.44</v>
      </c>
      <c r="L31" s="3">
        <v>1.48</v>
      </c>
      <c r="M31" s="3">
        <v>1.52</v>
      </c>
    </row>
    <row r="32" spans="3:13" ht="12.75" x14ac:dyDescent="0.2">
      <c r="C32" s="3" t="s">
        <v>273</v>
      </c>
      <c r="D32" s="3" t="s">
        <v>274</v>
      </c>
      <c r="E32" s="3" t="s">
        <v>275</v>
      </c>
      <c r="F32" s="3" t="s">
        <v>276</v>
      </c>
      <c r="G32" s="3" t="s">
        <v>276</v>
      </c>
      <c r="H32" s="3" t="s">
        <v>276</v>
      </c>
      <c r="I32" s="3" t="s">
        <v>277</v>
      </c>
      <c r="J32" s="3" t="s">
        <v>278</v>
      </c>
      <c r="K32" s="3" t="s">
        <v>279</v>
      </c>
      <c r="L32" s="3" t="s">
        <v>280</v>
      </c>
      <c r="M32" s="3" t="s">
        <v>281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B364-60C1-425A-9353-0C23D4AB17D2}">
  <dimension ref="A3:BJ22"/>
  <sheetViews>
    <sheetView showGridLines="0" tabSelected="1" topLeftCell="X1" workbookViewId="0">
      <selection activeCell="AK25" sqref="AK25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282</v>
      </c>
      <c r="C3" s="9"/>
      <c r="D3" s="9"/>
      <c r="E3" s="9"/>
      <c r="F3" s="9"/>
      <c r="H3" s="9" t="s">
        <v>283</v>
      </c>
      <c r="I3" s="9"/>
      <c r="J3" s="9"/>
      <c r="K3" s="9"/>
      <c r="L3" s="9"/>
      <c r="N3" s="11" t="s">
        <v>284</v>
      </c>
      <c r="O3" s="11"/>
      <c r="P3" s="11"/>
      <c r="Q3" s="11"/>
      <c r="R3" s="11"/>
      <c r="S3" s="11"/>
      <c r="T3" s="11"/>
      <c r="V3" s="9" t="s">
        <v>285</v>
      </c>
      <c r="W3" s="9"/>
      <c r="X3" s="9"/>
      <c r="Y3" s="9"/>
      <c r="AA3" s="9" t="s">
        <v>286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287</v>
      </c>
      <c r="C4" s="15" t="s">
        <v>288</v>
      </c>
      <c r="D4" s="14" t="s">
        <v>289</v>
      </c>
      <c r="E4" s="15" t="s">
        <v>290</v>
      </c>
      <c r="F4" s="14" t="s">
        <v>291</v>
      </c>
      <c r="H4" s="16" t="s">
        <v>292</v>
      </c>
      <c r="I4" s="17" t="s">
        <v>293</v>
      </c>
      <c r="J4" s="16" t="s">
        <v>294</v>
      </c>
      <c r="K4" s="17" t="s">
        <v>295</v>
      </c>
      <c r="L4" s="16" t="s">
        <v>296</v>
      </c>
      <c r="N4" s="18" t="s">
        <v>297</v>
      </c>
      <c r="O4" s="19" t="s">
        <v>298</v>
      </c>
      <c r="P4" s="18" t="s">
        <v>299</v>
      </c>
      <c r="Q4" s="19" t="s">
        <v>300</v>
      </c>
      <c r="R4" s="18" t="s">
        <v>301</v>
      </c>
      <c r="S4" s="19" t="s">
        <v>302</v>
      </c>
      <c r="T4" s="18" t="s">
        <v>303</v>
      </c>
      <c r="V4" s="19" t="s">
        <v>304</v>
      </c>
      <c r="W4" s="18" t="s">
        <v>305</v>
      </c>
      <c r="X4" s="19" t="s">
        <v>306</v>
      </c>
      <c r="Y4" s="18" t="s">
        <v>307</v>
      </c>
      <c r="AA4" s="20" t="s">
        <v>132</v>
      </c>
      <c r="AB4" s="21" t="s">
        <v>189</v>
      </c>
      <c r="AC4" s="20" t="s">
        <v>200</v>
      </c>
      <c r="AD4" s="21" t="s">
        <v>221</v>
      </c>
      <c r="AE4" s="20" t="s">
        <v>232</v>
      </c>
      <c r="AF4" s="21" t="s">
        <v>240</v>
      </c>
      <c r="AG4" s="20" t="s">
        <v>243</v>
      </c>
      <c r="AH4" s="21" t="s">
        <v>252</v>
      </c>
      <c r="AI4" s="20" t="s">
        <v>272</v>
      </c>
      <c r="AJ4" s="22"/>
      <c r="AK4" s="21" t="s">
        <v>270</v>
      </c>
      <c r="AL4" s="20" t="s">
        <v>271</v>
      </c>
    </row>
    <row r="5" spans="1:62" ht="63" x14ac:dyDescent="0.2">
      <c r="A5" s="23" t="s">
        <v>308</v>
      </c>
      <c r="B5" s="18" t="s">
        <v>309</v>
      </c>
      <c r="C5" s="24" t="s">
        <v>310</v>
      </c>
      <c r="D5" s="25" t="s">
        <v>311</v>
      </c>
      <c r="E5" s="19" t="s">
        <v>312</v>
      </c>
      <c r="F5" s="18" t="s">
        <v>309</v>
      </c>
      <c r="H5" s="19" t="s">
        <v>313</v>
      </c>
      <c r="I5" s="18" t="s">
        <v>314</v>
      </c>
      <c r="J5" s="19" t="s">
        <v>315</v>
      </c>
      <c r="K5" s="18" t="s">
        <v>316</v>
      </c>
      <c r="L5" s="19" t="s">
        <v>317</v>
      </c>
      <c r="N5" s="18" t="s">
        <v>318</v>
      </c>
      <c r="O5" s="19" t="s">
        <v>319</v>
      </c>
      <c r="P5" s="18" t="s">
        <v>320</v>
      </c>
      <c r="Q5" s="19" t="s">
        <v>321</v>
      </c>
      <c r="R5" s="18" t="s">
        <v>322</v>
      </c>
      <c r="S5" s="19" t="s">
        <v>323</v>
      </c>
      <c r="T5" s="18" t="s">
        <v>324</v>
      </c>
      <c r="V5" s="19" t="s">
        <v>325</v>
      </c>
      <c r="W5" s="18" t="s">
        <v>326</v>
      </c>
      <c r="X5" s="19" t="s">
        <v>327</v>
      </c>
      <c r="Y5" s="18" t="s">
        <v>328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1.4259266322745523</v>
      </c>
      <c r="C7" s="31">
        <f>(sheet!D18-sheet!D15)/sheet!D35</f>
        <v>0.47781041108430533</v>
      </c>
      <c r="D7" s="31">
        <f>sheet!D12/sheet!D35</f>
        <v>0.10657582316985954</v>
      </c>
      <c r="E7" s="31">
        <f>Sheet2!D20/sheet!D35</f>
        <v>0.38159990082865292</v>
      </c>
      <c r="F7" s="31">
        <f>sheet!D18/sheet!D35</f>
        <v>1.4259266322745523</v>
      </c>
      <c r="G7" s="29"/>
      <c r="H7" s="32">
        <f>Sheet1!D33/sheet!D51</f>
        <v>0.19930219575735023</v>
      </c>
      <c r="I7" s="32">
        <f>Sheet1!D33/Sheet1!D12</f>
        <v>4.1644714459295268E-2</v>
      </c>
      <c r="J7" s="32">
        <f>Sheet1!D12/sheet!D27</f>
        <v>2.3014129501038014</v>
      </c>
      <c r="K7" s="32">
        <f>Sheet1!D30/sheet!D27</f>
        <v>9.584168515999715E-2</v>
      </c>
      <c r="L7" s="32">
        <f>Sheet1!D38</f>
        <v>1.33</v>
      </c>
      <c r="M7" s="29"/>
      <c r="N7" s="32">
        <f>sheet!D40/sheet!D27</f>
        <v>0.51911375187916109</v>
      </c>
      <c r="O7" s="32">
        <f>sheet!D51/sheet!D27</f>
        <v>0.48088624812083902</v>
      </c>
      <c r="P7" s="32">
        <f>sheet!D40/sheet!D51</f>
        <v>1.0794938593226646</v>
      </c>
      <c r="Q7" s="31">
        <f>Sheet1!D24/Sheet1!D26</f>
        <v>-14.859417242415139</v>
      </c>
      <c r="R7" s="31">
        <f>ABS(Sheet2!D20/(Sheet1!D26+Sheet2!D30))</f>
        <v>0.9688650009684292</v>
      </c>
      <c r="S7" s="31">
        <f>sheet!D40/Sheet1!D43</f>
        <v>2.5722330197533241</v>
      </c>
      <c r="T7" s="31">
        <f>Sheet2!D20/sheet!D40</f>
        <v>0.2299409317612448</v>
      </c>
      <c r="V7" s="31">
        <f>ABS(Sheet1!D15/sheet!D15)</f>
        <v>5.4716528543267486</v>
      </c>
      <c r="W7" s="31">
        <f>Sheet1!D12/sheet!D14</f>
        <v>25.574255456669817</v>
      </c>
      <c r="X7" s="31">
        <f>Sheet1!D12/sheet!D27</f>
        <v>2.3014129501038014</v>
      </c>
      <c r="Y7" s="31">
        <f>Sheet1!D12/(sheet!D18-sheet!D35)</f>
        <v>17.273851768103608</v>
      </c>
      <c r="AA7" s="17">
        <f>Sheet1!D43</f>
        <v>135.31899999999999</v>
      </c>
      <c r="AB7" s="17" t="str">
        <f>Sheet3!D17</f>
        <v>10.7x</v>
      </c>
      <c r="AC7" s="17" t="str">
        <f>Sheet3!D18</f>
        <v>14.7x</v>
      </c>
      <c r="AD7" s="17" t="str">
        <f>Sheet3!D20</f>
        <v>27.4x</v>
      </c>
      <c r="AE7" s="17" t="str">
        <f>Sheet3!D21</f>
        <v>2.7x</v>
      </c>
      <c r="AF7" s="17" t="str">
        <f>Sheet3!D22</f>
        <v>0.9x</v>
      </c>
      <c r="AG7" s="17" t="str">
        <f>Sheet3!D24</f>
        <v>19.3x</v>
      </c>
      <c r="AH7" s="17" t="str">
        <f>Sheet3!D25</f>
        <v>3.9x</v>
      </c>
      <c r="AI7" s="17">
        <f>Sheet3!D31</f>
        <v>1.1200000000000001</v>
      </c>
      <c r="AK7" s="17">
        <f>Sheet3!D29</f>
        <v>7</v>
      </c>
      <c r="AL7" s="17">
        <f>Sheet3!D30</f>
        <v>4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2.1592206460434111</v>
      </c>
      <c r="C8" s="34">
        <f>(sheet!E18-sheet!E15)/sheet!E35</f>
        <v>0.75903606221158748</v>
      </c>
      <c r="D8" s="34">
        <f>sheet!E12/sheet!E35</f>
        <v>0.19913860878482312</v>
      </c>
      <c r="E8" s="34">
        <f>Sheet2!E20/sheet!E35</f>
        <v>0.78677832849085627</v>
      </c>
      <c r="F8" s="34">
        <f>sheet!E18/sheet!E35</f>
        <v>2.1592206460434111</v>
      </c>
      <c r="G8" s="29"/>
      <c r="H8" s="35">
        <f>Sheet1!E33/sheet!E51</f>
        <v>0.19096947003033865</v>
      </c>
      <c r="I8" s="35">
        <f>Sheet1!E33/Sheet1!E12</f>
        <v>3.8711524255109576E-2</v>
      </c>
      <c r="J8" s="35">
        <f>Sheet1!E12/sheet!E27</f>
        <v>2.2427202025682766</v>
      </c>
      <c r="K8" s="35">
        <f>Sheet1!E30/sheet!E27</f>
        <v>8.6819117519146102E-2</v>
      </c>
      <c r="L8" s="35">
        <f>Sheet1!E38</f>
        <v>1.3</v>
      </c>
      <c r="M8" s="29"/>
      <c r="N8" s="35">
        <f>sheet!E40/sheet!E27</f>
        <v>0.54537697829211418</v>
      </c>
      <c r="O8" s="35">
        <f>sheet!E51/sheet!E27</f>
        <v>0.45462302170788588</v>
      </c>
      <c r="P8" s="35">
        <f>sheet!E40/sheet!E51</f>
        <v>1.1996246389883474</v>
      </c>
      <c r="Q8" s="34">
        <f>Sheet1!E24/Sheet1!E26</f>
        <v>-16.409538357094366</v>
      </c>
      <c r="R8" s="34">
        <f>ABS(Sheet2!E20/(Sheet1!E26+Sheet2!E30))</f>
        <v>1.4061973070061826</v>
      </c>
      <c r="S8" s="34">
        <f>sheet!E40/Sheet1!E43</f>
        <v>2.9413613111238526</v>
      </c>
      <c r="T8" s="34">
        <f>Sheet2!E20/sheet!E40</f>
        <v>0.29134516070235128</v>
      </c>
      <c r="U8" s="12"/>
      <c r="V8" s="34">
        <f>ABS(Sheet1!E15/sheet!E15)</f>
        <v>5.6646192605901993</v>
      </c>
      <c r="W8" s="34">
        <f>Sheet1!E12/sheet!E14</f>
        <v>26.742616311613055</v>
      </c>
      <c r="X8" s="34">
        <f>Sheet1!E12/sheet!E27</f>
        <v>2.2427202025682766</v>
      </c>
      <c r="Y8" s="34">
        <f>Sheet1!E12/(sheet!E18-sheet!E35)</f>
        <v>9.5798071535989173</v>
      </c>
      <c r="Z8" s="12"/>
      <c r="AA8" s="36">
        <f>Sheet1!E43</f>
        <v>134.297</v>
      </c>
      <c r="AB8" s="36" t="str">
        <f>Sheet3!E17</f>
        <v>10.8x</v>
      </c>
      <c r="AC8" s="36" t="str">
        <f>Sheet3!E18</f>
        <v>15.0x</v>
      </c>
      <c r="AD8" s="36" t="str">
        <f>Sheet3!E20</f>
        <v>23.1x</v>
      </c>
      <c r="AE8" s="36" t="str">
        <f>Sheet3!E21</f>
        <v>2.7x</v>
      </c>
      <c r="AF8" s="36" t="str">
        <f>Sheet3!E22</f>
        <v>0.9x</v>
      </c>
      <c r="AG8" s="36" t="str">
        <f>Sheet3!E24</f>
        <v>20.2x</v>
      </c>
      <c r="AH8" s="36" t="str">
        <f>Sheet3!E25</f>
        <v>3.9x</v>
      </c>
      <c r="AI8" s="36">
        <f>Sheet3!E31</f>
        <v>1.1599999999999999</v>
      </c>
      <c r="AK8" s="36">
        <f>Sheet3!E29</f>
        <v>7.4</v>
      </c>
      <c r="AL8" s="36">
        <f>Sheet3!E30</f>
        <v>4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2.1580632921974781</v>
      </c>
      <c r="C9" s="31">
        <f>(sheet!F18-sheet!F15)/sheet!F35</f>
        <v>0.79642574645822228</v>
      </c>
      <c r="D9" s="31">
        <f>sheet!F12/sheet!F35</f>
        <v>0.23950328293708723</v>
      </c>
      <c r="E9" s="31">
        <f>Sheet2!F20/sheet!F35</f>
        <v>0.85521636516806965</v>
      </c>
      <c r="F9" s="31">
        <f>sheet!F18/sheet!F35</f>
        <v>2.1580632921974781</v>
      </c>
      <c r="G9" s="29"/>
      <c r="H9" s="32">
        <f>Sheet1!F33/sheet!F51</f>
        <v>0.19512488395244004</v>
      </c>
      <c r="I9" s="32">
        <f>Sheet1!F33/Sheet1!F12</f>
        <v>3.8851692756544272E-2</v>
      </c>
      <c r="J9" s="32">
        <f>Sheet1!F12/sheet!F27</f>
        <v>2.2625929868542887</v>
      </c>
      <c r="K9" s="32">
        <f>Sheet1!F30/sheet!F27</f>
        <v>8.7905567558374642E-2</v>
      </c>
      <c r="L9" s="32">
        <f>Sheet1!F38</f>
        <v>1.44</v>
      </c>
      <c r="M9" s="29"/>
      <c r="N9" s="32">
        <f>sheet!F40/sheet!F27</f>
        <v>0.54949073753299027</v>
      </c>
      <c r="O9" s="32">
        <f>sheet!F51/sheet!F27</f>
        <v>0.45050926246700979</v>
      </c>
      <c r="P9" s="32">
        <f>sheet!F40/sheet!F51</f>
        <v>1.2197101886961286</v>
      </c>
      <c r="Q9" s="31">
        <f>Sheet1!F24/Sheet1!F26</f>
        <v>-21.385282258064517</v>
      </c>
      <c r="R9" s="31">
        <f>ABS(Sheet2!F20/(Sheet1!F26+Sheet2!F30))</f>
        <v>2.800846654451254</v>
      </c>
      <c r="S9" s="31">
        <f>sheet!F40/Sheet1!F43</f>
        <v>2.9765659653744057</v>
      </c>
      <c r="T9" s="31">
        <f>Sheet2!F20/sheet!F40</f>
        <v>0.30488808596391881</v>
      </c>
      <c r="V9" s="31">
        <f>ABS(Sheet1!F15/sheet!F15)</f>
        <v>6.0141922016095517</v>
      </c>
      <c r="W9" s="31">
        <f>Sheet1!F12/sheet!F14</f>
        <v>27.292461288312793</v>
      </c>
      <c r="X9" s="31">
        <f>Sheet1!F12/sheet!F27</f>
        <v>2.2625929868542887</v>
      </c>
      <c r="Y9" s="31">
        <f>Sheet1!F12/(sheet!F18-sheet!F35)</f>
        <v>9.9735395379831182</v>
      </c>
      <c r="AA9" s="17">
        <f>Sheet1!F43</f>
        <v>146.53899999999999</v>
      </c>
      <c r="AB9" s="17" t="str">
        <f>Sheet3!F17</f>
        <v>11.4x</v>
      </c>
      <c r="AC9" s="17" t="str">
        <f>Sheet3!F18</f>
        <v>15.7x</v>
      </c>
      <c r="AD9" s="17" t="str">
        <f>Sheet3!F20</f>
        <v>22.3x</v>
      </c>
      <c r="AE9" s="17" t="str">
        <f>Sheet3!F21</f>
        <v>3.0x</v>
      </c>
      <c r="AF9" s="17" t="str">
        <f>Sheet3!F22</f>
        <v>0.9x</v>
      </c>
      <c r="AG9" s="17" t="str">
        <f>Sheet3!F24</f>
        <v>21.3x</v>
      </c>
      <c r="AH9" s="17" t="str">
        <f>Sheet3!F25</f>
        <v>4.3x</v>
      </c>
      <c r="AI9" s="17">
        <f>Sheet3!F31</f>
        <v>1.24</v>
      </c>
      <c r="AK9" s="17">
        <f>Sheet3!F29</f>
        <v>7.4</v>
      </c>
      <c r="AL9" s="17">
        <f>Sheet3!F30</f>
        <v>6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2.1540290586164312</v>
      </c>
      <c r="C10" s="34">
        <f>(sheet!G18-sheet!G15)/sheet!G35</f>
        <v>0.75353380100365186</v>
      </c>
      <c r="D10" s="34">
        <f>sheet!G12/sheet!G35</f>
        <v>0.1986482225900528</v>
      </c>
      <c r="E10" s="34">
        <f>Sheet2!G20/sheet!G35</f>
        <v>0.82777646409710726</v>
      </c>
      <c r="F10" s="34">
        <f>sheet!G18/sheet!G35</f>
        <v>2.1540290586164312</v>
      </c>
      <c r="G10" s="29"/>
      <c r="H10" s="35">
        <f>Sheet1!G33/sheet!G51</f>
        <v>0.20956809005261223</v>
      </c>
      <c r="I10" s="35">
        <f>Sheet1!G33/Sheet1!G12</f>
        <v>4.1796156701424489E-2</v>
      </c>
      <c r="J10" s="35">
        <f>Sheet1!G12/sheet!G27</f>
        <v>2.2884648079412178</v>
      </c>
      <c r="K10" s="35">
        <f>Sheet1!G30/sheet!G27</f>
        <v>9.564903371840644E-2</v>
      </c>
      <c r="L10" s="35">
        <f>Sheet1!G38</f>
        <v>1.59</v>
      </c>
      <c r="M10" s="29"/>
      <c r="N10" s="35">
        <f>sheet!G40/sheet!G27</f>
        <v>0.54358970540603924</v>
      </c>
      <c r="O10" s="35">
        <f>sheet!G51/sheet!G27</f>
        <v>0.45641029459396071</v>
      </c>
      <c r="P10" s="35">
        <f>sheet!G40/sheet!G51</f>
        <v>1.1910110526530444</v>
      </c>
      <c r="Q10" s="34">
        <f>Sheet1!G24/Sheet1!G26</f>
        <v>-19.811227951153324</v>
      </c>
      <c r="R10" s="34">
        <f>ABS(Sheet2!G20/(Sheet1!G26+Sheet2!G30))</f>
        <v>3.9752070026023185</v>
      </c>
      <c r="S10" s="34">
        <f>sheet!G40/Sheet1!G43</f>
        <v>2.721954675101133</v>
      </c>
      <c r="T10" s="34">
        <f>Sheet2!G20/sheet!G40</f>
        <v>0.28770238062624992</v>
      </c>
      <c r="U10" s="12"/>
      <c r="V10" s="34">
        <f>ABS(Sheet1!G15/sheet!G15)</f>
        <v>6.10925020049996</v>
      </c>
      <c r="W10" s="34">
        <f>Sheet1!G12/sheet!G14</f>
        <v>29.869658881078106</v>
      </c>
      <c r="X10" s="34">
        <f>Sheet1!G12/sheet!G27</f>
        <v>2.2884648079412178</v>
      </c>
      <c r="Y10" s="34">
        <f>Sheet1!G12/(sheet!G18-sheet!G35)</f>
        <v>10.496049950482089</v>
      </c>
      <c r="Z10" s="12"/>
      <c r="AA10" s="36">
        <f>Sheet1!G43</f>
        <v>160.92699999999999</v>
      </c>
      <c r="AB10" s="36" t="str">
        <f>Sheet3!G17</f>
        <v>10.3x</v>
      </c>
      <c r="AC10" s="36" t="str">
        <f>Sheet3!G18</f>
        <v>14.3x</v>
      </c>
      <c r="AD10" s="36" t="str">
        <f>Sheet3!G20</f>
        <v>29.6x</v>
      </c>
      <c r="AE10" s="36" t="str">
        <f>Sheet3!G21</f>
        <v>2.6x</v>
      </c>
      <c r="AF10" s="36" t="str">
        <f>Sheet3!G22</f>
        <v>0.9x</v>
      </c>
      <c r="AG10" s="36" t="str">
        <f>Sheet3!G24</f>
        <v>18.4x</v>
      </c>
      <c r="AH10" s="36" t="str">
        <f>Sheet3!G25</f>
        <v>3.9x</v>
      </c>
      <c r="AI10" s="36">
        <f>Sheet3!G31</f>
        <v>1.24</v>
      </c>
      <c r="AK10" s="36">
        <f>Sheet3!G29</f>
        <v>7.6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1.9566560755087261</v>
      </c>
      <c r="C11" s="31">
        <f>(sheet!H18-sheet!H15)/sheet!H35</f>
        <v>0.65959745812209414</v>
      </c>
      <c r="D11" s="31">
        <f>sheet!H12/sheet!H35</f>
        <v>0.14695231642641871</v>
      </c>
      <c r="E11" s="31">
        <f>Sheet2!H20/sheet!H35</f>
        <v>0.82598766441604576</v>
      </c>
      <c r="F11" s="31">
        <f>sheet!H18/sheet!H35</f>
        <v>1.9566560755087261</v>
      </c>
      <c r="G11" s="29"/>
      <c r="H11" s="32">
        <f>Sheet1!H33/sheet!H51</f>
        <v>0.17572404986445325</v>
      </c>
      <c r="I11" s="32">
        <f>Sheet1!H33/Sheet1!H12</f>
        <v>3.3828651337298156E-2</v>
      </c>
      <c r="J11" s="32">
        <f>Sheet1!H12/sheet!H27</f>
        <v>2.1323661471961914</v>
      </c>
      <c r="K11" s="32">
        <f>Sheet1!H30/sheet!H27</f>
        <v>7.4860249981739055E-2</v>
      </c>
      <c r="L11" s="32">
        <f>Sheet1!H38</f>
        <v>1.38</v>
      </c>
      <c r="M11" s="29"/>
      <c r="N11" s="32">
        <f>sheet!H40/sheet!H27</f>
        <v>0.58949801707506766</v>
      </c>
      <c r="O11" s="32">
        <f>sheet!H51/sheet!H27</f>
        <v>0.41050198292493245</v>
      </c>
      <c r="P11" s="32">
        <f>sheet!H40/sheet!H51</f>
        <v>1.4360418258512231</v>
      </c>
      <c r="Q11" s="31">
        <f>Sheet1!H24/Sheet1!H26</f>
        <v>-12.767652725830215</v>
      </c>
      <c r="R11" s="31">
        <f>ABS(Sheet2!H20/(Sheet1!H26+Sheet2!H30))</f>
        <v>7.8938878035166073</v>
      </c>
      <c r="S11" s="31">
        <f>sheet!H40/Sheet1!H43</f>
        <v>3.2241675087537898</v>
      </c>
      <c r="T11" s="31">
        <f>Sheet2!H20/sheet!H40</f>
        <v>0.2576914386507092</v>
      </c>
      <c r="V11" s="31">
        <f>ABS(Sheet1!H15/sheet!H15)</f>
        <v>6.1258555783709792</v>
      </c>
      <c r="W11" s="31">
        <f>Sheet1!H12/sheet!H14</f>
        <v>30.804307682758409</v>
      </c>
      <c r="X11" s="31">
        <f>Sheet1!H12/sheet!H27</f>
        <v>2.1323661471961914</v>
      </c>
      <c r="Y11" s="31">
        <f>Sheet1!H12/(sheet!H18-sheet!H35)</f>
        <v>12.119847854888242</v>
      </c>
      <c r="AA11" s="17">
        <f>Sheet1!H43</f>
        <v>170.21199999999999</v>
      </c>
      <c r="AB11" s="17" t="str">
        <f>Sheet3!H17</f>
        <v>10.6x</v>
      </c>
      <c r="AC11" s="17" t="str">
        <f>Sheet3!H18</f>
        <v>15.2x</v>
      </c>
      <c r="AD11" s="17" t="str">
        <f>Sheet3!H20</f>
        <v>40.3x</v>
      </c>
      <c r="AE11" s="17" t="str">
        <f>Sheet3!H21</f>
        <v>2.4x</v>
      </c>
      <c r="AF11" s="17" t="str">
        <f>Sheet3!H22</f>
        <v>0.9x</v>
      </c>
      <c r="AG11" s="17" t="str">
        <f>Sheet3!H24</f>
        <v>21.3x</v>
      </c>
      <c r="AH11" s="17" t="str">
        <f>Sheet3!H25</f>
        <v>3.8x</v>
      </c>
      <c r="AI11" s="17">
        <f>Sheet3!H31</f>
        <v>1.28</v>
      </c>
      <c r="AK11" s="17">
        <f>Sheet3!H29</f>
        <v>6.9</v>
      </c>
      <c r="AL11" s="17">
        <f>Sheet3!H30</f>
        <v>4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1.9107384049802478</v>
      </c>
      <c r="C12" s="34">
        <f>(sheet!I18-sheet!I15)/sheet!I35</f>
        <v>0.71078207354598921</v>
      </c>
      <c r="D12" s="34">
        <f>sheet!I12/sheet!I35</f>
        <v>0.19522895530573076</v>
      </c>
      <c r="E12" s="34">
        <f>Sheet2!I20/sheet!I35</f>
        <v>0.79073109303435596</v>
      </c>
      <c r="F12" s="34">
        <f>sheet!I18/sheet!I35</f>
        <v>1.9107384049802478</v>
      </c>
      <c r="G12" s="29"/>
      <c r="H12" s="35">
        <f>Sheet1!I33/sheet!I51</f>
        <v>0.21103558012340151</v>
      </c>
      <c r="I12" s="35">
        <f>Sheet1!I33/Sheet1!I12</f>
        <v>4.3079018180409497E-2</v>
      </c>
      <c r="J12" s="35">
        <f>Sheet1!I12/sheet!I27</f>
        <v>1.7510690422581512</v>
      </c>
      <c r="K12" s="35">
        <f>Sheet1!I30/sheet!I27</f>
        <v>7.8812134684105292E-2</v>
      </c>
      <c r="L12" s="35">
        <f>Sheet1!I38</f>
        <v>1.78</v>
      </c>
      <c r="M12" s="29"/>
      <c r="N12" s="35">
        <f>sheet!I40/sheet!I27</f>
        <v>0.64255157797333762</v>
      </c>
      <c r="O12" s="35">
        <f>sheet!I51/sheet!I27</f>
        <v>0.35744842202666233</v>
      </c>
      <c r="P12" s="35">
        <f>sheet!I40/sheet!I51</f>
        <v>1.7976064192148238</v>
      </c>
      <c r="Q12" s="34">
        <f>Sheet1!I24/Sheet1!I26</f>
        <v>-7.2972724320813933</v>
      </c>
      <c r="R12" s="34">
        <f>ABS(Sheet2!I20/(Sheet1!I26+Sheet2!I30))</f>
        <v>3.7607467156105097</v>
      </c>
      <c r="S12" s="34">
        <f>sheet!I40/Sheet1!I43</f>
        <v>4.4047037081197091</v>
      </c>
      <c r="T12" s="34">
        <f>Sheet2!I20/sheet!I40</f>
        <v>0.21076815840940927</v>
      </c>
      <c r="U12" s="12"/>
      <c r="V12" s="34">
        <f>ABS(Sheet1!I15/sheet!I15)</f>
        <v>5.8097513086235857</v>
      </c>
      <c r="W12" s="34">
        <f>Sheet1!I12/sheet!I14</f>
        <v>29.648893404603083</v>
      </c>
      <c r="X12" s="34">
        <f>Sheet1!I12/sheet!I27</f>
        <v>1.7510690422581512</v>
      </c>
      <c r="Y12" s="34">
        <f>Sheet1!I12/(sheet!I18-sheet!I35)</f>
        <v>11.226010403715451</v>
      </c>
      <c r="Z12" s="12"/>
      <c r="AA12" s="36">
        <f>Sheet1!I43</f>
        <v>167.74</v>
      </c>
      <c r="AB12" s="36" t="str">
        <f>Sheet3!I17</f>
        <v>10.5x</v>
      </c>
      <c r="AC12" s="36" t="str">
        <f>Sheet3!I18</f>
        <v>15.1x</v>
      </c>
      <c r="AD12" s="36" t="str">
        <f>Sheet3!I20</f>
        <v>132.0x</v>
      </c>
      <c r="AE12" s="36" t="str">
        <f>Sheet3!I21</f>
        <v>2.3x</v>
      </c>
      <c r="AF12" s="36" t="str">
        <f>Sheet3!I22</f>
        <v>0.9x</v>
      </c>
      <c r="AG12" s="36" t="str">
        <f>Sheet3!I24</f>
        <v>17.0x</v>
      </c>
      <c r="AH12" s="36" t="str">
        <f>Sheet3!I25</f>
        <v>3.8x</v>
      </c>
      <c r="AI12" s="36">
        <f>Sheet3!I31</f>
        <v>1.28</v>
      </c>
      <c r="AK12" s="36">
        <f>Sheet3!I29</f>
        <v>6.3</v>
      </c>
      <c r="AL12" s="36">
        <f>Sheet3!I30</f>
        <v>6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2.0588662640918365</v>
      </c>
      <c r="C13" s="31">
        <f>(sheet!J18-sheet!J15)/sheet!J35</f>
        <v>0.78086292533129997</v>
      </c>
      <c r="D13" s="31">
        <f>sheet!J12/sheet!J35</f>
        <v>0.14523093093712</v>
      </c>
      <c r="E13" s="31">
        <f>Sheet2!J20/sheet!J35</f>
        <v>0.83014055769666739</v>
      </c>
      <c r="F13" s="31">
        <f>sheet!J18/sheet!J35</f>
        <v>2.0588662640918365</v>
      </c>
      <c r="G13" s="29"/>
      <c r="H13" s="32">
        <f>Sheet1!J33/sheet!J51</f>
        <v>0.19374663325292174</v>
      </c>
      <c r="I13" s="32">
        <f>Sheet1!J33/Sheet1!J12</f>
        <v>3.9497840185676709E-2</v>
      </c>
      <c r="J13" s="32">
        <f>Sheet1!J12/sheet!J27</f>
        <v>1.7230201326822077</v>
      </c>
      <c r="K13" s="32">
        <f>Sheet1!J30/sheet!J27</f>
        <v>7.0975273459609578E-2</v>
      </c>
      <c r="L13" s="32">
        <f>Sheet1!J38</f>
        <v>1.7</v>
      </c>
      <c r="M13" s="29"/>
      <c r="N13" s="32">
        <f>sheet!J40/sheet!J27</f>
        <v>0.64873932158323566</v>
      </c>
      <c r="O13" s="32">
        <f>sheet!J51/sheet!J27</f>
        <v>0.35126067841676428</v>
      </c>
      <c r="P13" s="32">
        <f>sheet!J40/sheet!J51</f>
        <v>1.8468885401784669</v>
      </c>
      <c r="Q13" s="31">
        <f>Sheet1!J24/Sheet1!J26</f>
        <v>-6.4913918586558257</v>
      </c>
      <c r="R13" s="31">
        <f>ABS(Sheet2!J20/(Sheet1!J26+Sheet2!J30))</f>
        <v>3.8584428958019013</v>
      </c>
      <c r="S13" s="31">
        <f>sheet!J40/Sheet1!J43</f>
        <v>4.5262916214649378</v>
      </c>
      <c r="T13" s="31">
        <f>Sheet2!J20/sheet!J40</f>
        <v>0.20431644275812041</v>
      </c>
      <c r="V13" s="31">
        <f>ABS(Sheet1!J15/sheet!J15)</f>
        <v>5.7651790033865504</v>
      </c>
      <c r="W13" s="31">
        <f>Sheet1!J12/sheet!J14</f>
        <v>29.882759998287842</v>
      </c>
      <c r="X13" s="31">
        <f>Sheet1!J12/sheet!J27</f>
        <v>1.7230201326822077</v>
      </c>
      <c r="Y13" s="31">
        <f>Sheet1!J12/(sheet!J18-sheet!J35)</f>
        <v>10.191247098667212</v>
      </c>
      <c r="AA13" s="17">
        <f>Sheet1!J43</f>
        <v>174.21899999999999</v>
      </c>
      <c r="AB13" s="17" t="str">
        <f>Sheet3!J17</f>
        <v>10.1x</v>
      </c>
      <c r="AC13" s="17" t="str">
        <f>Sheet3!J18</f>
        <v>16.8x</v>
      </c>
      <c r="AD13" s="17" t="str">
        <f>Sheet3!J20</f>
        <v>55.0x</v>
      </c>
      <c r="AE13" s="17" t="str">
        <f>Sheet3!J21</f>
        <v>1.9x</v>
      </c>
      <c r="AF13" s="17" t="str">
        <f>Sheet3!J22</f>
        <v>0.9x</v>
      </c>
      <c r="AG13" s="17" t="str">
        <f>Sheet3!J24</f>
        <v>16.9x</v>
      </c>
      <c r="AH13" s="17" t="str">
        <f>Sheet3!J25</f>
        <v>3.2x</v>
      </c>
      <c r="AI13" s="17">
        <f>Sheet3!J31</f>
        <v>1.32</v>
      </c>
      <c r="AK13" s="17">
        <f>Sheet3!J29</f>
        <v>6.3</v>
      </c>
      <c r="AL13" s="17">
        <f>Sheet3!J30</f>
        <v>4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1.2593333016009012</v>
      </c>
      <c r="C14" s="34">
        <f>(sheet!K18-sheet!K15)/sheet!K35</f>
        <v>0.5391276754406843</v>
      </c>
      <c r="D14" s="34">
        <f>sheet!K12/sheet!K35</f>
        <v>0.22700112650134072</v>
      </c>
      <c r="E14" s="34">
        <f>Sheet2!K20/sheet!K35</f>
        <v>1.0748345946975106</v>
      </c>
      <c r="F14" s="34">
        <f>sheet!K18/sheet!K35</f>
        <v>1.2593333016009012</v>
      </c>
      <c r="G14" s="29"/>
      <c r="H14" s="35">
        <f>Sheet1!K33/sheet!K51</f>
        <v>0.27685157878277461</v>
      </c>
      <c r="I14" s="35">
        <f>Sheet1!K33/Sheet1!K12</f>
        <v>5.9287761858802773E-2</v>
      </c>
      <c r="J14" s="35">
        <f>Sheet1!K12/sheet!K27</f>
        <v>1.9806097880399745</v>
      </c>
      <c r="K14" s="35">
        <f>Sheet1!K30/sheet!K27</f>
        <v>0.12052036320653343</v>
      </c>
      <c r="L14" s="35">
        <f>Sheet1!K38</f>
        <v>2.87</v>
      </c>
      <c r="M14" s="29"/>
      <c r="N14" s="35">
        <f>sheet!K40/sheet!K27</f>
        <v>0.57585244062970131</v>
      </c>
      <c r="O14" s="35">
        <f>sheet!K51/sheet!K27</f>
        <v>0.42414755937029874</v>
      </c>
      <c r="P14" s="35">
        <f>sheet!K40/sheet!K51</f>
        <v>1.3576700558754313</v>
      </c>
      <c r="Q14" s="34">
        <f>Sheet1!K24/Sheet1!K26</f>
        <v>-13.237256895894243</v>
      </c>
      <c r="R14" s="34">
        <f>ABS(Sheet2!K20/(Sheet1!K26+Sheet2!K30))</f>
        <v>1.3567171353040135</v>
      </c>
      <c r="S14" s="34">
        <f>sheet!K40/Sheet1!K43</f>
        <v>2.5367680234321259</v>
      </c>
      <c r="T14" s="34">
        <f>Sheet2!K20/sheet!K40</f>
        <v>0.49380336678149744</v>
      </c>
      <c r="U14" s="12"/>
      <c r="V14" s="34">
        <f>ABS(Sheet1!K15/sheet!K15)</f>
        <v>6.9821644151884454</v>
      </c>
      <c r="W14" s="34">
        <f>Sheet1!K12/sheet!K14</f>
        <v>33.189918827286412</v>
      </c>
      <c r="X14" s="34">
        <f>Sheet1!K12/sheet!K27</f>
        <v>1.9806097880399745</v>
      </c>
      <c r="Y14" s="34">
        <f>Sheet1!K12/(sheet!K18-sheet!K35)</f>
        <v>28.868020801468333</v>
      </c>
      <c r="Z14" s="12"/>
      <c r="AA14" s="36">
        <f>Sheet1!K43</f>
        <v>270.39800000000002</v>
      </c>
      <c r="AB14" s="36" t="str">
        <f>Sheet3!K17</f>
        <v>8.0x</v>
      </c>
      <c r="AC14" s="36" t="str">
        <f>Sheet3!K18</f>
        <v>11.0x</v>
      </c>
      <c r="AD14" s="36" t="str">
        <f>Sheet3!K20</f>
        <v>11.3x</v>
      </c>
      <c r="AE14" s="36" t="str">
        <f>Sheet3!K21</f>
        <v>2.1x</v>
      </c>
      <c r="AF14" s="36" t="str">
        <f>Sheet3!K22</f>
        <v>0.8x</v>
      </c>
      <c r="AG14" s="36" t="str">
        <f>Sheet3!K24</f>
        <v>12.7x</v>
      </c>
      <c r="AH14" s="36" t="str">
        <f>Sheet3!K25</f>
        <v>3.3x</v>
      </c>
      <c r="AI14" s="36">
        <f>Sheet3!K31</f>
        <v>1.44</v>
      </c>
      <c r="AK14" s="36">
        <f>Sheet3!K29</f>
        <v>6.6</v>
      </c>
      <c r="AL14" s="36">
        <f>Sheet3!K30</f>
        <v>7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1.3696831810927366</v>
      </c>
      <c r="C15" s="31">
        <f>(sheet!L18-sheet!L15)/sheet!L35</f>
        <v>0.52759007097015176</v>
      </c>
      <c r="D15" s="31">
        <f>sheet!L12/sheet!L35</f>
        <v>0.16783591972562736</v>
      </c>
      <c r="E15" s="31">
        <f>Sheet2!L20/sheet!L35</f>
        <v>0.76109545315630411</v>
      </c>
      <c r="F15" s="31">
        <f>sheet!L18/sheet!L35</f>
        <v>1.3696831810927366</v>
      </c>
      <c r="G15" s="29"/>
      <c r="H15" s="32">
        <f>Sheet1!L33/sheet!L51</f>
        <v>0.26680615783414108</v>
      </c>
      <c r="I15" s="32">
        <f>Sheet1!L33/Sheet1!L12</f>
        <v>6.8837724720250307E-2</v>
      </c>
      <c r="J15" s="32">
        <f>Sheet1!L12/sheet!L27</f>
        <v>1.8443744756096461</v>
      </c>
      <c r="K15" s="32">
        <f>Sheet1!L30/sheet!L27</f>
        <v>0.12913514856804015</v>
      </c>
      <c r="L15" s="32">
        <f>Sheet1!L38</f>
        <v>3.21</v>
      </c>
      <c r="M15" s="29"/>
      <c r="N15" s="32">
        <f>sheet!L40/sheet!L27</f>
        <v>0.52413938469891486</v>
      </c>
      <c r="O15" s="32">
        <f>sheet!L51/sheet!L27</f>
        <v>0.47586061530108514</v>
      </c>
      <c r="P15" s="32">
        <f>sheet!L40/sheet!L51</f>
        <v>1.1014556948935201</v>
      </c>
      <c r="Q15" s="31">
        <f>Sheet1!L24/Sheet1!L26</f>
        <v>-18.220312240491612</v>
      </c>
      <c r="R15" s="31">
        <f>ABS(Sheet2!L20/(Sheet1!L26+Sheet2!L30))</f>
        <v>1.9416050174119439</v>
      </c>
      <c r="S15" s="31">
        <f>sheet!L40/Sheet1!L43</f>
        <v>2.399448073890516</v>
      </c>
      <c r="T15" s="31">
        <f>Sheet2!L20/sheet!L40</f>
        <v>0.35072112713963594</v>
      </c>
      <c r="V15" s="31">
        <f>ABS(Sheet1!L15/sheet!L15)</f>
        <v>6.0932182202364631</v>
      </c>
      <c r="W15" s="31">
        <f>Sheet1!L12/sheet!L14</f>
        <v>30.114039316514003</v>
      </c>
      <c r="X15" s="31">
        <f>Sheet1!L12/sheet!L27</f>
        <v>1.8443744756096461</v>
      </c>
      <c r="Y15" s="31">
        <f>Sheet1!L12/(sheet!L18-sheet!L35)</f>
        <v>20.656170775618179</v>
      </c>
      <c r="AA15" s="17">
        <f>Sheet1!L43</f>
        <v>266.33999999999997</v>
      </c>
      <c r="AB15" s="17" t="str">
        <f>Sheet3!L17</f>
        <v>7.5x</v>
      </c>
      <c r="AC15" s="17" t="str">
        <f>Sheet3!L18</f>
        <v>9.7x</v>
      </c>
      <c r="AD15" s="17" t="str">
        <f>Sheet3!L20</f>
        <v>14.9x</v>
      </c>
      <c r="AE15" s="17" t="str">
        <f>Sheet3!L21</f>
        <v>2.1x</v>
      </c>
      <c r="AF15" s="17" t="str">
        <f>Sheet3!L22</f>
        <v>0.9x</v>
      </c>
      <c r="AG15" s="17" t="str">
        <f>Sheet3!L24</f>
        <v>11.1x</v>
      </c>
      <c r="AH15" s="17" t="str">
        <f>Sheet3!L25</f>
        <v>3.1x</v>
      </c>
      <c r="AI15" s="17">
        <f>Sheet3!L31</f>
        <v>1.48</v>
      </c>
      <c r="AK15" s="17">
        <f>Sheet3!L29</f>
        <v>7</v>
      </c>
      <c r="AL15" s="17">
        <f>Sheet3!L30</f>
        <v>7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1.9100263066860816</v>
      </c>
      <c r="C16" s="34">
        <f>(sheet!M18-sheet!M15)/sheet!M35</f>
        <v>0.72809586252946434</v>
      </c>
      <c r="D16" s="34">
        <f>sheet!M12/sheet!M35</f>
        <v>0.23655503085203092</v>
      </c>
      <c r="E16" s="34">
        <f>Sheet2!M20/sheet!M35</f>
        <v>0.73545288528836794</v>
      </c>
      <c r="F16" s="34">
        <f>sheet!M18/sheet!M35</f>
        <v>1.9100263066860816</v>
      </c>
      <c r="G16" s="29"/>
      <c r="H16" s="35">
        <f>Sheet1!M33/sheet!M51</f>
        <v>0.18859391881463189</v>
      </c>
      <c r="I16" s="35">
        <f>Sheet1!M33/Sheet1!M12</f>
        <v>5.1934748975671123E-2</v>
      </c>
      <c r="J16" s="35">
        <f>Sheet1!M12/sheet!M27</f>
        <v>1.759875532018341</v>
      </c>
      <c r="K16" s="35">
        <f>Sheet1!M30/sheet!M27</f>
        <v>9.4125919110772005E-2</v>
      </c>
      <c r="L16" s="35">
        <f>Sheet1!M38</f>
        <v>2.5499999999999998</v>
      </c>
      <c r="M16" s="29"/>
      <c r="N16" s="35">
        <f>sheet!M40/sheet!M27</f>
        <v>0.51536775650951083</v>
      </c>
      <c r="O16" s="35">
        <f>sheet!M51/sheet!M27</f>
        <v>0.48463224349048906</v>
      </c>
      <c r="P16" s="35">
        <f>sheet!M40/sheet!M51</f>
        <v>1.0634202809075475</v>
      </c>
      <c r="Q16" s="34">
        <f>Sheet1!M24/Sheet1!M26</f>
        <v>-12.710474168435951</v>
      </c>
      <c r="R16" s="34">
        <f>ABS(Sheet2!M20/(Sheet1!M26+Sheet2!M30))</f>
        <v>5.0121439732448803</v>
      </c>
      <c r="S16" s="34">
        <f>sheet!M40/Sheet1!M43</f>
        <v>2.7554860563982992</v>
      </c>
      <c r="T16" s="34">
        <f>Sheet2!M20/sheet!M40</f>
        <v>0.26537105037808967</v>
      </c>
      <c r="U16" s="12"/>
      <c r="V16" s="34">
        <f>ABS(Sheet1!M15/sheet!M15)</f>
        <v>5.4617217145676999</v>
      </c>
      <c r="W16" s="34">
        <f>Sheet1!M12/sheet!M14</f>
        <v>28.979159481696804</v>
      </c>
      <c r="X16" s="34">
        <f>Sheet1!M12/sheet!M27</f>
        <v>1.759875532018341</v>
      </c>
      <c r="Y16" s="34">
        <f>Sheet1!M12/(sheet!M18-sheet!M35)</f>
        <v>10.399490801722081</v>
      </c>
      <c r="Z16" s="12"/>
      <c r="AA16" s="36">
        <f>Sheet1!M43</f>
        <v>250.04300000000001</v>
      </c>
      <c r="AB16" s="36" t="str">
        <f>Sheet3!M17</f>
        <v>8.9x</v>
      </c>
      <c r="AC16" s="36" t="str">
        <f>Sheet3!M18</f>
        <v>12.4x</v>
      </c>
      <c r="AD16" s="36" t="str">
        <f>Sheet3!M20</f>
        <v>66.3x</v>
      </c>
      <c r="AE16" s="36" t="str">
        <f>Sheet3!M21</f>
        <v>2.1x</v>
      </c>
      <c r="AF16" s="36" t="str">
        <f>Sheet3!M22</f>
        <v>0.9x</v>
      </c>
      <c r="AG16" s="36" t="str">
        <f>Sheet3!M24</f>
        <v>15.3x</v>
      </c>
      <c r="AH16" s="36" t="str">
        <f>Sheet3!M25</f>
        <v>3.0x</v>
      </c>
      <c r="AI16" s="36">
        <f>Sheet3!M31</f>
        <v>1.52</v>
      </c>
      <c r="AK16" s="36">
        <f>Sheet3!M29</f>
        <v>7.4</v>
      </c>
      <c r="AL16" s="36">
        <f>Sheet3!M30</f>
        <v>4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2023-04-25T19:51:53Z</dcterms:created>
  <dcterms:modified xsi:type="dcterms:W3CDTF">2023-05-06T21:35:30Z</dcterms:modified>
  <cp:category/>
  <dc:identifier/>
  <cp:version/>
</cp:coreProperties>
</file>