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8" documentId="8_{4088562C-4AB5-4ACC-8768-6712D8678B43}" xr6:coauthVersionLast="47" xr6:coauthVersionMax="47" xr10:uidLastSave="{09327025-8203-4321-B07F-2E90AAC5D93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<sst xmlns="http://schemas.openxmlformats.org/spreadsheetml/2006/main" count="1272" uniqueCount="872">
  <si>
    <t>Descartes Systems Group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</si>
  <si>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</si>
  <si>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</si>
  <si>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</si>
  <si>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</si>
  <si>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</si>
  <si>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</si>
  <si>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</si>
  <si>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</si>
  <si>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</si>
  <si>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</si>
  <si>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</si>
  <si>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</si>
  <si>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</si>
  <si>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</si>
  <si>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2014-01-31</t>
  </si>
  <si>
    <t>2015-01-31</t>
  </si>
  <si>
    <t>2016-01-31</t>
  </si>
  <si>
    <t>2017-01-31</t>
  </si>
  <si>
    <t>2018-01-31</t>
  </si>
  <si>
    <t>2019-01-31</t>
  </si>
  <si>
    <t>2020-01-31</t>
  </si>
  <si>
    <t>2021-01-31</t>
  </si>
  <si>
    <t>2022-01-31</t>
  </si>
  <si>
    <t>2023-01-31</t>
  </si>
  <si>
    <t>Cash And Equivalents</t>
  </si>
  <si>
    <t>69,809.477</t>
  </si>
  <si>
    <t>149,821.062</t>
  </si>
  <si>
    <t>52,389.95</t>
  </si>
  <si>
    <t>49,618.974</t>
  </si>
  <si>
    <t>43,228.701</t>
  </si>
  <si>
    <t>35,865.75</t>
  </si>
  <si>
    <t>58,769.147</t>
  </si>
  <si>
    <t>170,964.448</t>
  </si>
  <si>
    <t>271,312.577</t>
  </si>
  <si>
    <t>367,724.715</t>
  </si>
  <si>
    <t>Short Term Investments</t>
  </si>
  <si>
    <t/>
  </si>
  <si>
    <t>6,530.97</t>
  </si>
  <si>
    <t>Accounts Receivable, Net</t>
  </si>
  <si>
    <t>22,887.221</t>
  </si>
  <si>
    <t>28,698.158</t>
  </si>
  <si>
    <t>36,060.414</t>
  </si>
  <si>
    <t>33,050.257</t>
  </si>
  <si>
    <t>35,414.448</t>
  </si>
  <si>
    <t>41,377.393</t>
  </si>
  <si>
    <t>46,480.078</t>
  </si>
  <si>
    <t>47,589.823</t>
  </si>
  <si>
    <t>53,013.728</t>
  </si>
  <si>
    <t>60,101.773</t>
  </si>
  <si>
    <t>Inventory</t>
  </si>
  <si>
    <t>1,502.955</t>
  </si>
  <si>
    <t>1,103.367</t>
  </si>
  <si>
    <t>1,009.834</t>
  </si>
  <si>
    <t>Prepaid Expenses</t>
  </si>
  <si>
    <t>4,078.018</t>
  </si>
  <si>
    <t>5,491.396</t>
  </si>
  <si>
    <t>5,919.967</t>
  </si>
  <si>
    <t>6,699.57</t>
  </si>
  <si>
    <t>9,373.906</t>
  </si>
  <si>
    <t>8,189.289</t>
  </si>
  <si>
    <t>9,698.901</t>
  </si>
  <si>
    <t>11,432.506</t>
  </si>
  <si>
    <t>14,123.859</t>
  </si>
  <si>
    <t>17,384.052</t>
  </si>
  <si>
    <t>Other Current Assets</t>
  </si>
  <si>
    <t>24,440.275</t>
  </si>
  <si>
    <t>15,012.184</t>
  </si>
  <si>
    <t>4,407.947</t>
  </si>
  <si>
    <t>4,825.928</t>
  </si>
  <si>
    <t>3,900.362</t>
  </si>
  <si>
    <t>9,361.253</t>
  </si>
  <si>
    <t>17,139.843</t>
  </si>
  <si>
    <t>29,202.904</t>
  </si>
  <si>
    <t>31,700.188</t>
  </si>
  <si>
    <t>30,957.609</t>
  </si>
  <si>
    <t>Total Current Assets</t>
  </si>
  <si>
    <t>122,717.946</t>
  </si>
  <si>
    <t>199,624.354</t>
  </si>
  <si>
    <t>105,527.463</t>
  </si>
  <si>
    <t>94,412.02</t>
  </si>
  <si>
    <t>92,068.709</t>
  </si>
  <si>
    <t>94,918.502</t>
  </si>
  <si>
    <t>132,631.943</t>
  </si>
  <si>
    <t>259,738.411</t>
  </si>
  <si>
    <t>371,253.718</t>
  </si>
  <si>
    <t>477,177.982</t>
  </si>
  <si>
    <t>Property Plant And Equipment, Net</t>
  </si>
  <si>
    <t>9,788.134</t>
  </si>
  <si>
    <t>9,935.784</t>
  </si>
  <si>
    <t>12,113.055</t>
  </si>
  <si>
    <t>13,593.01</t>
  </si>
  <si>
    <t>15,741.668</t>
  </si>
  <si>
    <t>16,570.402</t>
  </si>
  <si>
    <t>35,216.752</t>
  </si>
  <si>
    <t>31,023.049</t>
  </si>
  <si>
    <t>27,187.57</t>
  </si>
  <si>
    <t>24,225.38</t>
  </si>
  <si>
    <t>Real Estate Owned</t>
  </si>
  <si>
    <t>Capitalized / Purchased Software</t>
  </si>
  <si>
    <t>Long-term Investments</t>
  </si>
  <si>
    <t>Goodwill</t>
  </si>
  <si>
    <t>123,775.581</t>
  </si>
  <si>
    <t>187,116.104</t>
  </si>
  <si>
    <t>306,185.49</t>
  </si>
  <si>
    <t>342,346.849</t>
  </si>
  <si>
    <t>430,685.541</t>
  </si>
  <si>
    <t>496,872.947</t>
  </si>
  <si>
    <t>693,124.663</t>
  </si>
  <si>
    <t>722,912.249</t>
  </si>
  <si>
    <t>773,832.633</t>
  </si>
  <si>
    <t>898,934.821</t>
  </si>
  <si>
    <t>Other Intangibles</t>
  </si>
  <si>
    <t>105,372.732</t>
  </si>
  <si>
    <t>146,106.407</t>
  </si>
  <si>
    <t>188,033.926</t>
  </si>
  <si>
    <t>189,244.307</t>
  </si>
  <si>
    <t>218,943.01</t>
  </si>
  <si>
    <t>231,491.621</t>
  </si>
  <si>
    <t>340,091.544</t>
  </si>
  <si>
    <t>306,971.367</t>
  </si>
  <si>
    <t>291,869.776</t>
  </si>
  <si>
    <t>305,754.948</t>
  </si>
  <si>
    <t>Other Long-term Assets</t>
  </si>
  <si>
    <t>21,851.852</t>
  </si>
  <si>
    <t>20,952.841</t>
  </si>
  <si>
    <t>25,591.716</t>
  </si>
  <si>
    <t>11,676.43</t>
  </si>
  <si>
    <t>11,167.261</t>
  </si>
  <si>
    <t>18,535.937</t>
  </si>
  <si>
    <t>46,485.372</t>
  </si>
  <si>
    <t>39,352.483</t>
  </si>
  <si>
    <t>42,728.772</t>
  </si>
  <si>
    <t>44,877.09</t>
  </si>
  <si>
    <t>Total Assets</t>
  </si>
  <si>
    <t>383,506.244</t>
  </si>
  <si>
    <t>563,735.489</t>
  </si>
  <si>
    <t>637,451.65</t>
  </si>
  <si>
    <t>651,272.616</t>
  </si>
  <si>
    <t>768,606.189</t>
  </si>
  <si>
    <t>858,389.409</t>
  </si>
  <si>
    <t>1,247,550.274</t>
  </si>
  <si>
    <t>1,359,997.559</t>
  </si>
  <si>
    <t>1,506,872.47</t>
  </si>
  <si>
    <t>1,750,970.221</t>
  </si>
  <si>
    <t>Accounts Payable</t>
  </si>
  <si>
    <t>7,823.159</t>
  </si>
  <si>
    <t>5,863.242</t>
  </si>
  <si>
    <t>6,297.268</t>
  </si>
  <si>
    <t>6,088.034</t>
  </si>
  <si>
    <t>9,713.389</t>
  </si>
  <si>
    <t>6,762.437</t>
  </si>
  <si>
    <t>10,147.581</t>
  </si>
  <si>
    <t>10,175.161</t>
  </si>
  <si>
    <t>13,431.077</t>
  </si>
  <si>
    <t>14,061.843</t>
  </si>
  <si>
    <t>Accrued Expenses</t>
  </si>
  <si>
    <t>18,655.568</t>
  </si>
  <si>
    <t>21,187.625</t>
  </si>
  <si>
    <t>23,713.657</t>
  </si>
  <si>
    <t>30,247.602</t>
  </si>
  <si>
    <t>31,411.995</t>
  </si>
  <si>
    <t>38,547.339</t>
  </si>
  <si>
    <t>46,159.781</t>
  </si>
  <si>
    <t>49,729.74</t>
  </si>
  <si>
    <t>71,746.813</t>
  </si>
  <si>
    <t>106,849.518</t>
  </si>
  <si>
    <t>Short-term Borrowings</t>
  </si>
  <si>
    <t>Current Portion of LT Debt</t>
  </si>
  <si>
    <t>9,594.419</t>
  </si>
  <si>
    <t>Current Portion of Capital Lease Obligations</t>
  </si>
  <si>
    <t>5,198.865</t>
  </si>
  <si>
    <t>5,331.247</t>
  </si>
  <si>
    <t>5,121.504</t>
  </si>
  <si>
    <t>4,519.641</t>
  </si>
  <si>
    <t>Other Current Liabilities</t>
  </si>
  <si>
    <t>13,234.91</t>
  </si>
  <si>
    <t>23,899.691</t>
  </si>
  <si>
    <t>26,361.804</t>
  </si>
  <si>
    <t>33,696.924</t>
  </si>
  <si>
    <t>42,133.993</t>
  </si>
  <si>
    <t>47,072.976</t>
  </si>
  <si>
    <t>56,213.391</t>
  </si>
  <si>
    <t>68,125.612</t>
  </si>
  <si>
    <t>79,315.299</t>
  </si>
  <si>
    <t>100,211.754</t>
  </si>
  <si>
    <t>Total Current Liabilities</t>
  </si>
  <si>
    <t>49,308.057</t>
  </si>
  <si>
    <t>50,950.558</t>
  </si>
  <si>
    <t>56,372.729</t>
  </si>
  <si>
    <t>70,032.559</t>
  </si>
  <si>
    <t>83,259.377</t>
  </si>
  <si>
    <t>92,452.387</t>
  </si>
  <si>
    <t>117,719.618</t>
  </si>
  <si>
    <t>133,361.761</t>
  </si>
  <si>
    <t>169,614.692</t>
  </si>
  <si>
    <t>225,642.756</t>
  </si>
  <si>
    <t>Long-term Debt</t>
  </si>
  <si>
    <t>35,388.467</t>
  </si>
  <si>
    <t>45,510.37</t>
  </si>
  <si>
    <t>33,456.131</t>
  </si>
  <si>
    <t>Capital Leases</t>
  </si>
  <si>
    <t>12,543.189</t>
  </si>
  <si>
    <t>11,377.506</t>
  </si>
  <si>
    <t>9,383.703</t>
  </si>
  <si>
    <t>5,219.473</t>
  </si>
  <si>
    <t>Other Non-current Liabilities</t>
  </si>
  <si>
    <t>20,306.592</t>
  </si>
  <si>
    <t>17,347.328</t>
  </si>
  <si>
    <t>15,077.966</t>
  </si>
  <si>
    <t>20,975.678</t>
  </si>
  <si>
    <t>26,292.694</t>
  </si>
  <si>
    <t>31,527.385</t>
  </si>
  <si>
    <t>29,722.738</t>
  </si>
  <si>
    <t>49,920.325</t>
  </si>
  <si>
    <t>56,944.155</t>
  </si>
  <si>
    <t>57,390.255</t>
  </si>
  <si>
    <t>Total Liabilities</t>
  </si>
  <si>
    <t>105,003.116</t>
  </si>
  <si>
    <t>68,297.886</t>
  </si>
  <si>
    <t>71,450.696</t>
  </si>
  <si>
    <t>91,008.237</t>
  </si>
  <si>
    <t>155,062.441</t>
  </si>
  <si>
    <t>157,435.902</t>
  </si>
  <si>
    <t>159,985.545</t>
  </si>
  <si>
    <t>194,659.591</t>
  </si>
  <si>
    <t>235,942.55</t>
  </si>
  <si>
    <t>288,252.483</t>
  </si>
  <si>
    <t>Common Stock</t>
  </si>
  <si>
    <t>108,857.361</t>
  </si>
  <si>
    <t>314,532.475</t>
  </si>
  <si>
    <t>355,438.773</t>
  </si>
  <si>
    <t>329,503.296</t>
  </si>
  <si>
    <t>337,682.025</t>
  </si>
  <si>
    <t>363,614.697</t>
  </si>
  <si>
    <t>693,738.785</t>
  </si>
  <si>
    <t>680,252.039</t>
  </si>
  <si>
    <t>681,719.295</t>
  </si>
  <si>
    <t>716,394.295</t>
  </si>
  <si>
    <t>Additional Paid In Capital</t>
  </si>
  <si>
    <t>502,536.94</t>
  </si>
  <si>
    <t>571,885.649</t>
  </si>
  <si>
    <t>628,948.296</t>
  </si>
  <si>
    <t>583,687.501</t>
  </si>
  <si>
    <t>554,920.242</t>
  </si>
  <si>
    <t>597,441.047</t>
  </si>
  <si>
    <t>607,860.892</t>
  </si>
  <si>
    <t>593,628.227</t>
  </si>
  <si>
    <t>601,643.841</t>
  </si>
  <si>
    <t>647,346.374</t>
  </si>
  <si>
    <t>Retained Earnings</t>
  </si>
  <si>
    <t>-331,678.789</t>
  </si>
  <si>
    <t>-358,983.971</t>
  </si>
  <si>
    <t>-369,280.656</t>
  </si>
  <si>
    <t>-310,276.35</t>
  </si>
  <si>
    <t>-260,298.406</t>
  </si>
  <si>
    <t>-226,991.651</t>
  </si>
  <si>
    <t>-179,697.026</t>
  </si>
  <si>
    <t>-107,021.46</t>
  </si>
  <si>
    <t>3,320.27</t>
  </si>
  <si>
    <t>139,498.167</t>
  </si>
  <si>
    <t>Treasury Stock</t>
  </si>
  <si>
    <t>Other Common Equity Adj</t>
  </si>
  <si>
    <t>-1,212.384</t>
  </si>
  <si>
    <t>-31,996.549</t>
  </si>
  <si>
    <t>-49,105.459</t>
  </si>
  <si>
    <t>-42,650.068</t>
  </si>
  <si>
    <t>-18,760.113</t>
  </si>
  <si>
    <t>-33,110.586</t>
  </si>
  <si>
    <t>-34,337.922</t>
  </si>
  <si>
    <t>-1,520.838</t>
  </si>
  <si>
    <t>-15,753.486</t>
  </si>
  <si>
    <t>-40,521.099</t>
  </si>
  <si>
    <t>Common Equity</t>
  </si>
  <si>
    <t>278,503.128</t>
  </si>
  <si>
    <t>495,437.604</t>
  </si>
  <si>
    <t>566,000.954</t>
  </si>
  <si>
    <t>560,264.378</t>
  </si>
  <si>
    <t>613,543.748</t>
  </si>
  <si>
    <t>700,953.507</t>
  </si>
  <si>
    <t>1,087,564.73</t>
  </si>
  <si>
    <t>1,165,337.968</t>
  </si>
  <si>
    <t>1,270,929.92</t>
  </si>
  <si>
    <t>1,462,717.738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</si>
  <si>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</si>
  <si>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</si>
  <si>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</si>
  <si>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</si>
  <si>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</si>
  <si>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</si>
  <si>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58,920.92</t>
  </si>
  <si>
    <t>Total Debt</t>
  </si>
  <si>
    <t>44,982.887</t>
  </si>
  <si>
    <t>33,525.766</t>
  </si>
  <si>
    <t>17,742.054</t>
  </si>
  <si>
    <t>16,708.753</t>
  </si>
  <si>
    <t>14,505.207</t>
  </si>
  <si>
    <t>9,739.114</t>
  </si>
  <si>
    <t>Income Statement</t>
  </si>
  <si>
    <t>Revenue</t>
  </si>
  <si>
    <t>168,435.61</t>
  </si>
  <si>
    <t>216,838.426</t>
  </si>
  <si>
    <t>260,440.545</t>
  </si>
  <si>
    <t>265,145.008</t>
  </si>
  <si>
    <t>292,052.344</t>
  </si>
  <si>
    <t>361,536.17</t>
  </si>
  <si>
    <t>431,197.42</t>
  </si>
  <si>
    <t>445,972.636</t>
  </si>
  <si>
    <t>539,848.94</t>
  </si>
  <si>
    <t>646,631.907</t>
  </si>
  <si>
    <t>Revenue Growth (YoY)</t>
  </si>
  <si>
    <t>19.2%</t>
  </si>
  <si>
    <t>12.9%</t>
  </si>
  <si>
    <t>8.3%</t>
  </si>
  <si>
    <t>10.2%</t>
  </si>
  <si>
    <t>16.5%</t>
  </si>
  <si>
    <t>15.9%</t>
  </si>
  <si>
    <t>18.4%</t>
  </si>
  <si>
    <t>7.0%</t>
  </si>
  <si>
    <t>21.8%</t>
  </si>
  <si>
    <t>14.4%</t>
  </si>
  <si>
    <t>Cost of Revenues</t>
  </si>
  <si>
    <t>-54,599.572</t>
  </si>
  <si>
    <t>-69,646.939</t>
  </si>
  <si>
    <t>-75,824.855</t>
  </si>
  <si>
    <t>-72,930.198</t>
  </si>
  <si>
    <t>-78,356.557</t>
  </si>
  <si>
    <t>-98,531.617</t>
  </si>
  <si>
    <t>-113,455.172</t>
  </si>
  <si>
    <t>-115,002.982</t>
  </si>
  <si>
    <t>-129,416.8</t>
  </si>
  <si>
    <t>-150,777.976</t>
  </si>
  <si>
    <t>Gross Profit</t>
  </si>
  <si>
    <t>113,836.038</t>
  </si>
  <si>
    <t>147,191.487</t>
  </si>
  <si>
    <t>184,615.691</t>
  </si>
  <si>
    <t>192,214.81</t>
  </si>
  <si>
    <t>213,695.787</t>
  </si>
  <si>
    <t>263,004.553</t>
  </si>
  <si>
    <t>317,742.248</t>
  </si>
  <si>
    <t>330,969.654</t>
  </si>
  <si>
    <t>410,432.141</t>
  </si>
  <si>
    <t>495,853.93</t>
  </si>
  <si>
    <t>Gross Profit Margin</t>
  </si>
  <si>
    <t>67.6%</t>
  </si>
  <si>
    <t>67.9%</t>
  </si>
  <si>
    <t>70.9%</t>
  </si>
  <si>
    <t>72.5%</t>
  </si>
  <si>
    <t>73.2%</t>
  </si>
  <si>
    <t>72.7%</t>
  </si>
  <si>
    <t>73.7%</t>
  </si>
  <si>
    <t>74.2%</t>
  </si>
  <si>
    <t>76.0%</t>
  </si>
  <si>
    <t>76.7%</t>
  </si>
  <si>
    <t>R&amp;D Expenses</t>
  </si>
  <si>
    <t>-28,813.317</t>
  </si>
  <si>
    <t>-35,632.521</t>
  </si>
  <si>
    <t>-44,055.537</t>
  </si>
  <si>
    <t>-46,263.334</t>
  </si>
  <si>
    <t>-51,419.338</t>
  </si>
  <si>
    <t>-62,897.106</t>
  </si>
  <si>
    <t>-70,826.596</t>
  </si>
  <si>
    <t>-69,155.28</t>
  </si>
  <si>
    <t>-79,536.481</t>
  </si>
  <si>
    <t>-93,603.259</t>
  </si>
  <si>
    <t>Selling and Marketing Expense</t>
  </si>
  <si>
    <t>-18,570.957</t>
  </si>
  <si>
    <t>-25,894.716</t>
  </si>
  <si>
    <t>-31,569.404</t>
  </si>
  <si>
    <t>-32,454.335</t>
  </si>
  <si>
    <t>-40,747.771</t>
  </si>
  <si>
    <t>-48,445.96</t>
  </si>
  <si>
    <t>-53,456.457</t>
  </si>
  <si>
    <t>-49,609.506</t>
  </si>
  <si>
    <t>-59,611.048</t>
  </si>
  <si>
    <t>-75,269.245</t>
  </si>
  <si>
    <t>General &amp; Admin Expenses</t>
  </si>
  <si>
    <t>-22,832.67</t>
  </si>
  <si>
    <t>-25,804.61</t>
  </si>
  <si>
    <t>-30,419.199</t>
  </si>
  <si>
    <t>-30,026.408</t>
  </si>
  <si>
    <t>-31,301.294</t>
  </si>
  <si>
    <t>-39,431.566</t>
  </si>
  <si>
    <t>-45,831.543</t>
  </si>
  <si>
    <t>-46,388.757</t>
  </si>
  <si>
    <t>-56,508.147</t>
  </si>
  <si>
    <t>-66,138.161</t>
  </si>
  <si>
    <t>Other Inc / (Exp)</t>
  </si>
  <si>
    <t>-27,288.096</t>
  </si>
  <si>
    <t>-31,208.438</t>
  </si>
  <si>
    <t>-39,015.47</t>
  </si>
  <si>
    <t>-43,530.94</t>
  </si>
  <si>
    <t>-46,089.705</t>
  </si>
  <si>
    <t>-57,779.621</t>
  </si>
  <si>
    <t>-78,462.098</t>
  </si>
  <si>
    <t>-74,494.202</t>
  </si>
  <si>
    <t>-83,295.301</t>
  </si>
  <si>
    <t>-87,303.437</t>
  </si>
  <si>
    <t>Operating Expenses</t>
  </si>
  <si>
    <t>-97,505.041</t>
  </si>
  <si>
    <t>-118,540.285</t>
  </si>
  <si>
    <t>-145,059.61</t>
  </si>
  <si>
    <t>-152,275.016</t>
  </si>
  <si>
    <t>-169,558.109</t>
  </si>
  <si>
    <t>-208,554.253</t>
  </si>
  <si>
    <t>-248,576.694</t>
  </si>
  <si>
    <t>-239,647.744</t>
  </si>
  <si>
    <t>-278,950.977</t>
  </si>
  <si>
    <t>-322,314.102</t>
  </si>
  <si>
    <t>Operating Income</t>
  </si>
  <si>
    <t>16,330.998</t>
  </si>
  <si>
    <t>28,651.202</t>
  </si>
  <si>
    <t>39,556.08</t>
  </si>
  <si>
    <t>39,939.793</t>
  </si>
  <si>
    <t>44,137.679</t>
  </si>
  <si>
    <t>54,450.3</t>
  </si>
  <si>
    <t>69,165.553</t>
  </si>
  <si>
    <t>91,321.91</t>
  </si>
  <si>
    <t>131,481.163</t>
  </si>
  <si>
    <t>173,539.828</t>
  </si>
  <si>
    <t>Net Interest Expenses</t>
  </si>
  <si>
    <t>-1,042.049</t>
  </si>
  <si>
    <t>1,046.117</t>
  </si>
  <si>
    <t>-1,397.291</t>
  </si>
  <si>
    <t>-2,539.691</t>
  </si>
  <si>
    <t>-5,589.309</t>
  </si>
  <si>
    <t>-1,313.625</t>
  </si>
  <si>
    <t>-1,047.436</t>
  </si>
  <si>
    <t>4,382.601</t>
  </si>
  <si>
    <t>EBT, Incl. Unusual Items</t>
  </si>
  <si>
    <t>15,288.949</t>
  </si>
  <si>
    <t>27,693.031</t>
  </si>
  <si>
    <t>39,095.717</t>
  </si>
  <si>
    <t>40,985.91</t>
  </si>
  <si>
    <t>42,740.387</t>
  </si>
  <si>
    <t>51,910.609</t>
  </si>
  <si>
    <t>63,576.244</t>
  </si>
  <si>
    <t>90,008.284</t>
  </si>
  <si>
    <t>130,433.728</t>
  </si>
  <si>
    <t>177,922.429</t>
  </si>
  <si>
    <t>Earnings of Discontinued Ops.</t>
  </si>
  <si>
    <t>Income Tax Expense</t>
  </si>
  <si>
    <t>-4,587.909</t>
  </si>
  <si>
    <t>-8,581.654</t>
  </si>
  <si>
    <t>-10,147.711</t>
  </si>
  <si>
    <t>-9,969.335</t>
  </si>
  <si>
    <t>-9,678.949</t>
  </si>
  <si>
    <t>-10,817.009</t>
  </si>
  <si>
    <t>-14,609.235</t>
  </si>
  <si>
    <t>-23,367.695</t>
  </si>
  <si>
    <t>-20,755.5</t>
  </si>
  <si>
    <t>-41,899.476</t>
  </si>
  <si>
    <t>Net Income to Company</t>
  </si>
  <si>
    <t>10,701.04</t>
  </si>
  <si>
    <t>19,111.377</t>
  </si>
  <si>
    <t>28,948.006</t>
  </si>
  <si>
    <t>31,016.575</t>
  </si>
  <si>
    <t>33,061.439</t>
  </si>
  <si>
    <t>41,093.599</t>
  </si>
  <si>
    <t>48,967.009</t>
  </si>
  <si>
    <t>66,640.589</t>
  </si>
  <si>
    <t>109,678.227</t>
  </si>
  <si>
    <t>136,022.953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</si>
  <si>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</si>
  <si>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</si>
  <si>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</si>
  <si>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</si>
  <si>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</si>
  <si>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</si>
  <si>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</si>
  <si>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62,841</t>
  </si>
  <si>
    <t>70,559</t>
  </si>
  <si>
    <t>75,595</t>
  </si>
  <si>
    <t>75,800</t>
  </si>
  <si>
    <t>76,324</t>
  </si>
  <si>
    <t>76,832</t>
  </si>
  <si>
    <t>81,659</t>
  </si>
  <si>
    <t>84,360</t>
  </si>
  <si>
    <t>84,591</t>
  </si>
  <si>
    <t>84,791</t>
  </si>
  <si>
    <t>Weighted Average Diluted Shares Out.</t>
  </si>
  <si>
    <t>64,370</t>
  </si>
  <si>
    <t>71,584</t>
  </si>
  <si>
    <t>76,409</t>
  </si>
  <si>
    <t>76,515</t>
  </si>
  <si>
    <t>77,112</t>
  </si>
  <si>
    <t>77,791</t>
  </si>
  <si>
    <t>82,867</t>
  </si>
  <si>
    <t>85,756</t>
  </si>
  <si>
    <t>86,200</t>
  </si>
  <si>
    <t>86,451</t>
  </si>
  <si>
    <t>EBITDA</t>
  </si>
  <si>
    <t>47,399.861</t>
  </si>
  <si>
    <t>64,041.324</t>
  </si>
  <si>
    <t>83,327.234</t>
  </si>
  <si>
    <t>88,191.269</t>
  </si>
  <si>
    <t>95,271.655</t>
  </si>
  <si>
    <t>118,200.101</t>
  </si>
  <si>
    <t>155,617.863</t>
  </si>
  <si>
    <t>173,179.832</t>
  </si>
  <si>
    <t>221,296.244</t>
  </si>
  <si>
    <t>267,795.023</t>
  </si>
  <si>
    <t>EBIT</t>
  </si>
  <si>
    <t>23,580.807</t>
  </si>
  <si>
    <t>32,301.133</t>
  </si>
  <si>
    <t>41,656.578</t>
  </si>
  <si>
    <t>44,435.232</t>
  </si>
  <si>
    <t>49,050.339</t>
  </si>
  <si>
    <t>59,440.34</t>
  </si>
  <si>
    <t>74,191.035</t>
  </si>
  <si>
    <t>94,308.585</t>
  </si>
  <si>
    <t>139,652.18</t>
  </si>
  <si>
    <t>180,778.97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</si>
  <si>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</si>
  <si>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</si>
  <si>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</si>
  <si>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</si>
  <si>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</si>
  <si>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23,819.054</t>
  </si>
  <si>
    <t>31,740.191</t>
  </si>
  <si>
    <t>41,670.656</t>
  </si>
  <si>
    <t>43,756.037</t>
  </si>
  <si>
    <t>46,221.316</t>
  </si>
  <si>
    <t>58,759.761</t>
  </si>
  <si>
    <t>81,426.828</t>
  </si>
  <si>
    <t>78,871.248</t>
  </si>
  <si>
    <t>81,644.064</t>
  </si>
  <si>
    <t>87,016.053</t>
  </si>
  <si>
    <t>Amortization of Deferred Charges (CF)</t>
  </si>
  <si>
    <t>Stock-Based Comp</t>
  </si>
  <si>
    <t>5,369.446</t>
  </si>
  <si>
    <t>2,665.11</t>
  </si>
  <si>
    <t>3,660.384</t>
  </si>
  <si>
    <t>3,122.736</t>
  </si>
  <si>
    <t>4,059.033</t>
  </si>
  <si>
    <t>4,874.421</t>
  </si>
  <si>
    <t>7,808.886</t>
  </si>
  <si>
    <t>8,074.895</t>
  </si>
  <si>
    <t>14,004.37</t>
  </si>
  <si>
    <t>18,183.67</t>
  </si>
  <si>
    <t>Change In Accounts Receivable</t>
  </si>
  <si>
    <t>4,063.545</t>
  </si>
  <si>
    <t>5,075.131</t>
  </si>
  <si>
    <t>1,075.59</t>
  </si>
  <si>
    <t>3,548.209</t>
  </si>
  <si>
    <t>-2,414.51</t>
  </si>
  <si>
    <t>4,940.775</t>
  </si>
  <si>
    <t>-3,666.025</t>
  </si>
  <si>
    <t>Change In Inventories</t>
  </si>
  <si>
    <t>1,090.157</t>
  </si>
  <si>
    <t>Change in Other Net Operating Assets</t>
  </si>
  <si>
    <t>4,793.87</t>
  </si>
  <si>
    <t>5,985.076</t>
  </si>
  <si>
    <t>4,421.274</t>
  </si>
  <si>
    <t>-2,888.063</t>
  </si>
  <si>
    <t>-3,083.629</t>
  </si>
  <si>
    <t>-6,191.52</t>
  </si>
  <si>
    <t>-16,427.353</t>
  </si>
  <si>
    <t>9,237.52</t>
  </si>
  <si>
    <t>Other Operating Activities</t>
  </si>
  <si>
    <t>-2,874.512</t>
  </si>
  <si>
    <t>8,573.211</t>
  </si>
  <si>
    <t>10,633.436</t>
  </si>
  <si>
    <t>1,014.3</t>
  </si>
  <si>
    <t>1,486.335</t>
  </si>
  <si>
    <t>30,386.062</t>
  </si>
  <si>
    <t>13,634.462</t>
  </si>
  <si>
    <t>15,396.315</t>
  </si>
  <si>
    <t>Cash from Operations</t>
  </si>
  <si>
    <t>47,442.166</t>
  </si>
  <si>
    <t>62,792.53</t>
  </si>
  <si>
    <t>76,365.465</t>
  </si>
  <si>
    <t>94,440.645</t>
  </si>
  <si>
    <t>88,736.611</t>
  </si>
  <si>
    <t>102,578.306</t>
  </si>
  <si>
    <t>137,981.692</t>
  </si>
  <si>
    <t>167,854.981</t>
  </si>
  <si>
    <t>223,899.58</t>
  </si>
  <si>
    <t>255,977.7</t>
  </si>
  <si>
    <t>Capital Expenditures</t>
  </si>
  <si>
    <t>-2,655.22</t>
  </si>
  <si>
    <t>-3,399.919</t>
  </si>
  <si>
    <t>-6,066.383</t>
  </si>
  <si>
    <t>-6,393.802</t>
  </si>
  <si>
    <t>-6,255.831</t>
  </si>
  <si>
    <t>-6,889.882</t>
  </si>
  <si>
    <t>-6,485.346</t>
  </si>
  <si>
    <t>-4,808.099</t>
  </si>
  <si>
    <t>-6,138.432</t>
  </si>
  <si>
    <t>-8,077.344</t>
  </si>
  <si>
    <t>Cash Acquisitions</t>
  </si>
  <si>
    <t>-65,391.902</t>
  </si>
  <si>
    <t>-104,259.103</t>
  </si>
  <si>
    <t>-170,141.688</t>
  </si>
  <si>
    <t>-92,833.737</t>
  </si>
  <si>
    <t>-137,597.529</t>
  </si>
  <si>
    <t>-89,253.138</t>
  </si>
  <si>
    <t>-386,543.828</t>
  </si>
  <si>
    <t>-61,911.793</t>
  </si>
  <si>
    <t>-114,757.782</t>
  </si>
  <si>
    <t>-153,751.599</t>
  </si>
  <si>
    <t>Other Investing Activities</t>
  </si>
  <si>
    <t>-6,570.389</t>
  </si>
  <si>
    <t>7,675.425</t>
  </si>
  <si>
    <t>Cash from Investing</t>
  </si>
  <si>
    <t>-68,047.123</t>
  </si>
  <si>
    <t>-107,659.022</t>
  </si>
  <si>
    <t>-182,778.459</t>
  </si>
  <si>
    <t>-91,552.114</t>
  </si>
  <si>
    <t>-143,853.36</t>
  </si>
  <si>
    <t>-96,143.019</t>
  </si>
  <si>
    <t>-393,029.174</t>
  </si>
  <si>
    <t>-66,719.893</t>
  </si>
  <si>
    <t>-120,896.214</t>
  </si>
  <si>
    <t>-161,828.943</t>
  </si>
  <si>
    <t>Dividends Paid (Ex Special Dividends)</t>
  </si>
  <si>
    <t>Special Dividend Paid</t>
  </si>
  <si>
    <t>Long-Term Debt Issued</t>
  </si>
  <si>
    <t>51,503.485</t>
  </si>
  <si>
    <t>25,382</t>
  </si>
  <si>
    <t>14,053.613</t>
  </si>
  <si>
    <t>98,400.8</t>
  </si>
  <si>
    <t>89,957.366</t>
  </si>
  <si>
    <t>393,111.233</t>
  </si>
  <si>
    <t>13,041.602</t>
  </si>
  <si>
    <t>Long-Term Debt Repaid</t>
  </si>
  <si>
    <t>-4,143.703</t>
  </si>
  <si>
    <t>-80,340.375</t>
  </si>
  <si>
    <t>-13,271.628</t>
  </si>
  <si>
    <t>-52,890.43</t>
  </si>
  <si>
    <t>-103,346.914</t>
  </si>
  <si>
    <t>-427,019.004</t>
  </si>
  <si>
    <t>-13,805.218</t>
  </si>
  <si>
    <t>-1,357.599</t>
  </si>
  <si>
    <t>Repurchase of Common Stock</t>
  </si>
  <si>
    <t>Other Financing Activities</t>
  </si>
  <si>
    <t>1,759.014</t>
  </si>
  <si>
    <t>177,588.97</t>
  </si>
  <si>
    <t>-3,423.867</t>
  </si>
  <si>
    <t>-1,056.526</t>
  </si>
  <si>
    <t>1,233.7</t>
  </si>
  <si>
    <t>-1,558.238</t>
  </si>
  <si>
    <t>312,074.85</t>
  </si>
  <si>
    <t>7,871.52</t>
  </si>
  <si>
    <t>3,284.677</t>
  </si>
  <si>
    <t>-6,124.199</t>
  </si>
  <si>
    <t>Cash from Financing</t>
  </si>
  <si>
    <t>49,118.796</t>
  </si>
  <si>
    <t>122,630.595</t>
  </si>
  <si>
    <t>46,744.07</t>
  </si>
  <si>
    <t>-14,947.785</t>
  </si>
  <si>
    <t>278,167.078</t>
  </si>
  <si>
    <t>7,107.903</t>
  </si>
  <si>
    <t>1,927.079</t>
  </si>
  <si>
    <t>Beginning Cash (CF)</t>
  </si>
  <si>
    <t>37,628.967</t>
  </si>
  <si>
    <t>Foreign Exchange Rate Adjustments</t>
  </si>
  <si>
    <t>-7,521.956</t>
  </si>
  <si>
    <t>-3,972.924</t>
  </si>
  <si>
    <t>-1,414.339</t>
  </si>
  <si>
    <t>4,694.948</t>
  </si>
  <si>
    <t>-1,797.36</t>
  </si>
  <si>
    <t>5,926.024</t>
  </si>
  <si>
    <t>-3,522.384</t>
  </si>
  <si>
    <t>-4,273.502</t>
  </si>
  <si>
    <t>Additions / Reductions</t>
  </si>
  <si>
    <t>32,787.258</t>
  </si>
  <si>
    <t>87,533.542</t>
  </si>
  <si>
    <t>-93,458.188</t>
  </si>
  <si>
    <t>-1,356.637</t>
  </si>
  <si>
    <t>-11,085.221</t>
  </si>
  <si>
    <t>-5,565.591</t>
  </si>
  <si>
    <t>23,383.841</t>
  </si>
  <si>
    <t>106,269.278</t>
  </si>
  <si>
    <t>103,870.513</t>
  </si>
  <si>
    <t>100,685.64</t>
  </si>
  <si>
    <t>Ending Cash (CF)</t>
  </si>
  <si>
    <t>Levered Free Cash Flow</t>
  </si>
  <si>
    <t>44,786.946</t>
  </si>
  <si>
    <t>59,392.611</t>
  </si>
  <si>
    <t>70,299.083</t>
  </si>
  <si>
    <t>88,046.843</t>
  </si>
  <si>
    <t>82,480.781</t>
  </si>
  <si>
    <t>95,688.424</t>
  </si>
  <si>
    <t>131,496.346</t>
  </si>
  <si>
    <t>163,046.881</t>
  </si>
  <si>
    <t>217,761.148</t>
  </si>
  <si>
    <t>247,900.356</t>
  </si>
  <si>
    <t>Cash Interest Paid</t>
  </si>
  <si>
    <t>2,249.328</t>
  </si>
  <si>
    <t>4,653.567</t>
  </si>
  <si>
    <t>Valuation Ratios</t>
  </si>
  <si>
    <t>Price Close (Split Adjusted)</t>
  </si>
  <si>
    <t>Market Cap</t>
  </si>
  <si>
    <t>1,018,095.248</t>
  </si>
  <si>
    <t>1,465,027.824</t>
  </si>
  <si>
    <t>1,889,458.988</t>
  </si>
  <si>
    <t>2,154,008.812</t>
  </si>
  <si>
    <t>2,671,717.695</t>
  </si>
  <si>
    <t>3,139,161.127</t>
  </si>
  <si>
    <t>4,992,887.908</t>
  </si>
  <si>
    <t>6,588,717.975</t>
  </si>
  <si>
    <t>7,829,135.125</t>
  </si>
  <si>
    <t>8,235,827.217</t>
  </si>
  <si>
    <t>Total Enterprise Value (TEV)</t>
  </si>
  <si>
    <t>984,675.449</t>
  </si>
  <si>
    <t>1,295,493.955</t>
  </si>
  <si>
    <t>1,815,527.668</t>
  </si>
  <si>
    <t>2,054,011.346</t>
  </si>
  <si>
    <t>2,699,724.655</t>
  </si>
  <si>
    <t>3,162,602.228</t>
  </si>
  <si>
    <t>4,985,130.795</t>
  </si>
  <si>
    <t>6,453,844.939</t>
  </si>
  <si>
    <t>7,631,142.596</t>
  </si>
  <si>
    <t>7,922,507.596</t>
  </si>
  <si>
    <t>Enterprise Value (EV)</t>
  </si>
  <si>
    <t>8,618,623.566</t>
  </si>
  <si>
    <t>EV/EBITDA</t>
  </si>
  <si>
    <t>21.6x</t>
  </si>
  <si>
    <t>21.0x</t>
  </si>
  <si>
    <t>22.8x</t>
  </si>
  <si>
    <t>24.0x</t>
  </si>
  <si>
    <t>29.2x</t>
  </si>
  <si>
    <t>27.9x</t>
  </si>
  <si>
    <t>34.0x</t>
  </si>
  <si>
    <t>38.9x</t>
  </si>
  <si>
    <t>36.7x</t>
  </si>
  <si>
    <t>32.2x</t>
  </si>
  <si>
    <t>EV / EBIT</t>
  </si>
  <si>
    <t>43.9x</t>
  </si>
  <si>
    <t>40.8x</t>
  </si>
  <si>
    <t>45.6x</t>
  </si>
  <si>
    <t>48.4x</t>
  </si>
  <si>
    <t>56.2x</t>
  </si>
  <si>
    <t>56.1x</t>
  </si>
  <si>
    <t>69.3x</t>
  </si>
  <si>
    <t>76.0x</t>
  </si>
  <si>
    <t>59.9x</t>
  </si>
  <si>
    <t>47.7x</t>
  </si>
  <si>
    <t>EV / LTM EBITDA - CAPEX</t>
  </si>
  <si>
    <t>23.1x</t>
  </si>
  <si>
    <t>22.3x</t>
  </si>
  <si>
    <t>24.6x</t>
  </si>
  <si>
    <t>25.9x</t>
  </si>
  <si>
    <t>31.2x</t>
  </si>
  <si>
    <t>29.4x</t>
  </si>
  <si>
    <t>36.0x</t>
  </si>
  <si>
    <t>40.1x</t>
  </si>
  <si>
    <t>37.8x</t>
  </si>
  <si>
    <t>33.2x</t>
  </si>
  <si>
    <t>EV / Free Cash Flow</t>
  </si>
  <si>
    <t>25.7x</t>
  </si>
  <si>
    <t>20.9x</t>
  </si>
  <si>
    <t>27.6x</t>
  </si>
  <si>
    <t>30.5x</t>
  </si>
  <si>
    <t>32.9x</t>
  </si>
  <si>
    <t>37.3x</t>
  </si>
  <si>
    <t>47.5x</t>
  </si>
  <si>
    <t>39.1x</t>
  </si>
  <si>
    <t>32.6x</t>
  </si>
  <si>
    <t>EV / Invested Capital</t>
  </si>
  <si>
    <t>3.4x</t>
  </si>
  <si>
    <t>2.6x</t>
  </si>
  <si>
    <t>3.2x</t>
  </si>
  <si>
    <t>3.7x</t>
  </si>
  <si>
    <t>4.1x</t>
  </si>
  <si>
    <t>4.2x</t>
  </si>
  <si>
    <t>4.5x</t>
  </si>
  <si>
    <t>5.7x</t>
  </si>
  <si>
    <t>6.0x</t>
  </si>
  <si>
    <t>5.9x</t>
  </si>
  <si>
    <t>EV / Revenue</t>
  </si>
  <si>
    <t>6.1x</t>
  </si>
  <si>
    <t>7.1x</t>
  </si>
  <si>
    <t>7.9x</t>
  </si>
  <si>
    <t>9.7x</t>
  </si>
  <si>
    <t>9.0x</t>
  </si>
  <si>
    <t>12.0x</t>
  </si>
  <si>
    <t>14.9x</t>
  </si>
  <si>
    <t>14.8x</t>
  </si>
  <si>
    <t>13.3x</t>
  </si>
  <si>
    <t>P/E Ratio</t>
  </si>
  <si>
    <t>63.0x</t>
  </si>
  <si>
    <t>80.5x</t>
  </si>
  <si>
    <t>71.4x</t>
  </si>
  <si>
    <t>71.6x</t>
  </si>
  <si>
    <t>82.6x</t>
  </si>
  <si>
    <t>79.5x</t>
  </si>
  <si>
    <t>112.8x</t>
  </si>
  <si>
    <t>111.2x</t>
  </si>
  <si>
    <t>73.1x</t>
  </si>
  <si>
    <t>66.0x</t>
  </si>
  <si>
    <t>Price/Book</t>
  </si>
  <si>
    <t>2.9x</t>
  </si>
  <si>
    <t>3.3x</t>
  </si>
  <si>
    <t>3.9x</t>
  </si>
  <si>
    <t>4.6x</t>
  </si>
  <si>
    <t>4.7x</t>
  </si>
  <si>
    <t>6.2x</t>
  </si>
  <si>
    <t>Price / Operating Cash Flow</t>
  </si>
  <si>
    <t>20.7x</t>
  </si>
  <si>
    <t>23.6x</t>
  </si>
  <si>
    <t>26.3x</t>
  </si>
  <si>
    <t>23.9x</t>
  </si>
  <si>
    <t>30.1x</t>
  </si>
  <si>
    <t>31.5x</t>
  </si>
  <si>
    <t>37.9x</t>
  </si>
  <si>
    <t>42.5x</t>
  </si>
  <si>
    <t>36.9x</t>
  </si>
  <si>
    <t>35.0x</t>
  </si>
  <si>
    <t>Price / LTM Sales</t>
  </si>
  <si>
    <t>6.3x</t>
  </si>
  <si>
    <t>6.9x</t>
  </si>
  <si>
    <t>7.4x</t>
  </si>
  <si>
    <t>8.3x</t>
  </si>
  <si>
    <t>9.6x</t>
  </si>
  <si>
    <t>8.9x</t>
  </si>
  <si>
    <t>12.1x</t>
  </si>
  <si>
    <t>15.2x</t>
  </si>
  <si>
    <t>13.9x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</si>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</sst>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845FF2D-18F1-3E4D-2B94-DDF9BB54E8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38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</row>
    <row r="15" spans="3:13" ht="12.75" x14ac:dyDescent="0.2">
      <c r="C15" s="3" t="s">
        <v>50</v>
      </c>
      <c r="D15" s="3" t="s">
        <v>51</v>
      </c>
      <c r="E15" s="3">
        <v>601.553</v>
      </c>
      <c r="F15" s="3">
        <v>218.215</v>
      </c>
      <c r="G15" s="3">
        <v>217.29</v>
      </c>
      <c r="H15" s="3">
        <v>151.291</v>
      </c>
      <c r="I15" s="3">
        <v>124.81699999999999</v>
      </c>
      <c r="J15" s="3">
        <v>543.97500000000002</v>
      </c>
      <c r="K15" s="3">
        <v>548.73</v>
      </c>
      <c r="L15" s="3" t="s">
        <v>52</v>
      </c>
      <c r="M15" s="3" t="s">
        <v>53</v>
      </c>
    </row>
    <row r="16" spans="3:13" ht="12.75" x14ac:dyDescent="0.2">
      <c r="C16" s="3" t="s">
        <v>54</v>
      </c>
      <c r="D16" s="3" t="s">
        <v>55</v>
      </c>
      <c r="E16" s="3" t="s">
        <v>56</v>
      </c>
      <c r="F16" s="3" t="s">
        <v>57</v>
      </c>
      <c r="G16" s="3" t="s">
        <v>58</v>
      </c>
      <c r="H16" s="3" t="s">
        <v>59</v>
      </c>
      <c r="I16" s="3" t="s">
        <v>60</v>
      </c>
      <c r="J16" s="3" t="s">
        <v>61</v>
      </c>
      <c r="K16" s="3" t="s">
        <v>62</v>
      </c>
      <c r="L16" s="3" t="s">
        <v>63</v>
      </c>
      <c r="M16" s="3" t="s">
        <v>64</v>
      </c>
    </row>
    <row r="17" spans="3:13" ht="12.75" x14ac:dyDescent="0.2">
      <c r="C17" s="3" t="s">
        <v>65</v>
      </c>
      <c r="D17" s="3" t="s">
        <v>66</v>
      </c>
      <c r="E17" s="3" t="s">
        <v>67</v>
      </c>
      <c r="F17" s="3" t="s">
        <v>68</v>
      </c>
      <c r="G17" s="3" t="s">
        <v>69</v>
      </c>
      <c r="H17" s="3" t="s">
        <v>70</v>
      </c>
      <c r="I17" s="3" t="s">
        <v>71</v>
      </c>
      <c r="J17" s="3" t="s">
        <v>72</v>
      </c>
      <c r="K17" s="3" t="s">
        <v>73</v>
      </c>
      <c r="L17" s="3" t="s">
        <v>74</v>
      </c>
      <c r="M17" s="3" t="s">
        <v>75</v>
      </c>
    </row>
    <row r="18" spans="3:13" ht="12.75" x14ac:dyDescent="0.2">
      <c r="C18" s="3" t="s">
        <v>76</v>
      </c>
      <c r="D18" s="3" t="s">
        <v>77</v>
      </c>
      <c r="E18" s="3" t="s">
        <v>78</v>
      </c>
      <c r="F18" s="3" t="s">
        <v>79</v>
      </c>
      <c r="G18" s="3" t="s">
        <v>80</v>
      </c>
      <c r="H18" s="3" t="s">
        <v>81</v>
      </c>
      <c r="I18" s="3" t="s">
        <v>82</v>
      </c>
      <c r="J18" s="3" t="s">
        <v>83</v>
      </c>
      <c r="K18" s="3" t="s">
        <v>84</v>
      </c>
      <c r="L18" s="3" t="s">
        <v>85</v>
      </c>
      <c r="M18" s="3" t="s">
        <v>86</v>
      </c>
    </row>
    <row r="19" spans="3:13" ht="12.75" x14ac:dyDescent="0.2"/>
    <row r="20" spans="3:13" ht="12.75" x14ac:dyDescent="0.2">
      <c r="C20" s="3" t="s">
        <v>87</v>
      </c>
      <c r="D20" s="3" t="s">
        <v>88</v>
      </c>
      <c r="E20" s="3" t="s">
        <v>89</v>
      </c>
      <c r="F20" s="3" t="s">
        <v>90</v>
      </c>
      <c r="G20" s="3" t="s">
        <v>91</v>
      </c>
      <c r="H20" s="3" t="s">
        <v>92</v>
      </c>
      <c r="I20" s="3" t="s">
        <v>93</v>
      </c>
      <c r="J20" s="3" t="s">
        <v>94</v>
      </c>
      <c r="K20" s="3" t="s">
        <v>95</v>
      </c>
      <c r="L20" s="3" t="s">
        <v>96</v>
      </c>
      <c r="M20" s="3" t="s">
        <v>97</v>
      </c>
    </row>
    <row r="21" spans="3:13" ht="12.75" x14ac:dyDescent="0.2">
      <c r="C21" s="3" t="s">
        <v>98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99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100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101</v>
      </c>
      <c r="D24" s="3" t="s">
        <v>102</v>
      </c>
      <c r="E24" s="3" t="s">
        <v>103</v>
      </c>
      <c r="F24" s="3" t="s">
        <v>104</v>
      </c>
      <c r="G24" s="3" t="s">
        <v>105</v>
      </c>
      <c r="H24" s="3" t="s">
        <v>106</v>
      </c>
      <c r="I24" s="3" t="s">
        <v>107</v>
      </c>
      <c r="J24" s="3" t="s">
        <v>108</v>
      </c>
      <c r="K24" s="3" t="s">
        <v>109</v>
      </c>
      <c r="L24" s="3" t="s">
        <v>110</v>
      </c>
      <c r="M24" s="3" t="s">
        <v>111</v>
      </c>
    </row>
    <row r="25" spans="3:13" ht="12.75" x14ac:dyDescent="0.2">
      <c r="C25" s="3" t="s">
        <v>112</v>
      </c>
      <c r="D25" s="3" t="s">
        <v>113</v>
      </c>
      <c r="E25" s="3" t="s">
        <v>114</v>
      </c>
      <c r="F25" s="3" t="s">
        <v>115</v>
      </c>
      <c r="G25" s="3" t="s">
        <v>116</v>
      </c>
      <c r="H25" s="3" t="s">
        <v>117</v>
      </c>
      <c r="I25" s="3" t="s">
        <v>118</v>
      </c>
      <c r="J25" s="3" t="s">
        <v>119</v>
      </c>
      <c r="K25" s="3" t="s">
        <v>120</v>
      </c>
      <c r="L25" s="3" t="s">
        <v>121</v>
      </c>
      <c r="M25" s="3" t="s">
        <v>122</v>
      </c>
    </row>
    <row r="26" spans="3:13" ht="12.75" x14ac:dyDescent="0.2">
      <c r="C26" s="3" t="s">
        <v>123</v>
      </c>
      <c r="D26" s="3" t="s">
        <v>124</v>
      </c>
      <c r="E26" s="3" t="s">
        <v>125</v>
      </c>
      <c r="F26" s="3" t="s">
        <v>126</v>
      </c>
      <c r="G26" s="3" t="s">
        <v>127</v>
      </c>
      <c r="H26" s="3" t="s">
        <v>128</v>
      </c>
      <c r="I26" s="3" t="s">
        <v>129</v>
      </c>
      <c r="J26" s="3" t="s">
        <v>130</v>
      </c>
      <c r="K26" s="3" t="s">
        <v>131</v>
      </c>
      <c r="L26" s="3" t="s">
        <v>132</v>
      </c>
      <c r="M26" s="3" t="s">
        <v>133</v>
      </c>
    </row>
    <row r="27" spans="3:13" ht="12.75" x14ac:dyDescent="0.2">
      <c r="C27" s="3" t="s">
        <v>134</v>
      </c>
      <c r="D27" s="3" t="s">
        <v>135</v>
      </c>
      <c r="E27" s="3" t="s">
        <v>136</v>
      </c>
      <c r="F27" s="3" t="s">
        <v>137</v>
      </c>
      <c r="G27" s="3" t="s">
        <v>138</v>
      </c>
      <c r="H27" s="3" t="s">
        <v>139</v>
      </c>
      <c r="I27" s="3" t="s">
        <v>140</v>
      </c>
      <c r="J27" s="3" t="s">
        <v>141</v>
      </c>
      <c r="K27" s="3" t="s">
        <v>142</v>
      </c>
      <c r="L27" s="3" t="s">
        <v>143</v>
      </c>
      <c r="M27" s="3" t="s">
        <v>144</v>
      </c>
    </row>
    <row r="28" spans="3:13" ht="12.75" x14ac:dyDescent="0.2"/>
    <row r="29" spans="3:13" ht="12.75" x14ac:dyDescent="0.2">
      <c r="C29" s="3" t="s">
        <v>145</v>
      </c>
      <c r="D29" s="3" t="s">
        <v>146</v>
      </c>
      <c r="E29" s="3" t="s">
        <v>147</v>
      </c>
      <c r="F29" s="3" t="s">
        <v>148</v>
      </c>
      <c r="G29" s="3" t="s">
        <v>149</v>
      </c>
      <c r="H29" s="3" t="s">
        <v>150</v>
      </c>
      <c r="I29" s="3" t="s">
        <v>151</v>
      </c>
      <c r="J29" s="3" t="s">
        <v>152</v>
      </c>
      <c r="K29" s="3" t="s">
        <v>153</v>
      </c>
      <c r="L29" s="3" t="s">
        <v>154</v>
      </c>
      <c r="M29" s="3" t="s">
        <v>155</v>
      </c>
    </row>
    <row r="30" spans="3:13" ht="12.75" x14ac:dyDescent="0.2">
      <c r="C30" s="3" t="s">
        <v>156</v>
      </c>
      <c r="D30" s="3" t="s">
        <v>157</v>
      </c>
      <c r="E30" s="3" t="s">
        <v>158</v>
      </c>
      <c r="F30" s="3" t="s">
        <v>159</v>
      </c>
      <c r="G30" s="3" t="s">
        <v>160</v>
      </c>
      <c r="H30" s="3" t="s">
        <v>161</v>
      </c>
      <c r="I30" s="3" t="s">
        <v>162</v>
      </c>
      <c r="J30" s="3" t="s">
        <v>163</v>
      </c>
      <c r="K30" s="3" t="s">
        <v>164</v>
      </c>
      <c r="L30" s="3" t="s">
        <v>165</v>
      </c>
      <c r="M30" s="3" t="s">
        <v>166</v>
      </c>
    </row>
    <row r="31" spans="3:13" ht="12.75" x14ac:dyDescent="0.2">
      <c r="C31" s="3" t="s">
        <v>167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168</v>
      </c>
      <c r="D32" s="3" t="s">
        <v>169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170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>
        <v>69.635000000000005</v>
      </c>
      <c r="J33" s="3" t="s">
        <v>171</v>
      </c>
      <c r="K33" s="3" t="s">
        <v>172</v>
      </c>
      <c r="L33" s="3" t="s">
        <v>173</v>
      </c>
      <c r="M33" s="3" t="s">
        <v>174</v>
      </c>
    </row>
    <row r="34" spans="3:13" ht="12.75" x14ac:dyDescent="0.2">
      <c r="C34" s="3" t="s">
        <v>175</v>
      </c>
      <c r="D34" s="3" t="s">
        <v>176</v>
      </c>
      <c r="E34" s="3" t="s">
        <v>177</v>
      </c>
      <c r="F34" s="3" t="s">
        <v>178</v>
      </c>
      <c r="G34" s="3" t="s">
        <v>179</v>
      </c>
      <c r="H34" s="3" t="s">
        <v>180</v>
      </c>
      <c r="I34" s="3" t="s">
        <v>181</v>
      </c>
      <c r="J34" s="3" t="s">
        <v>182</v>
      </c>
      <c r="K34" s="3" t="s">
        <v>183</v>
      </c>
      <c r="L34" s="3" t="s">
        <v>184</v>
      </c>
      <c r="M34" s="3" t="s">
        <v>185</v>
      </c>
    </row>
    <row r="35" spans="3:13" ht="12.75" x14ac:dyDescent="0.2">
      <c r="C35" s="3" t="s">
        <v>186</v>
      </c>
      <c r="D35" s="3" t="s">
        <v>187</v>
      </c>
      <c r="E35" s="3" t="s">
        <v>188</v>
      </c>
      <c r="F35" s="3" t="s">
        <v>189</v>
      </c>
      <c r="G35" s="3" t="s">
        <v>190</v>
      </c>
      <c r="H35" s="3" t="s">
        <v>191</v>
      </c>
      <c r="I35" s="3" t="s">
        <v>192</v>
      </c>
      <c r="J35" s="3" t="s">
        <v>193</v>
      </c>
      <c r="K35" s="3" t="s">
        <v>194</v>
      </c>
      <c r="L35" s="3" t="s">
        <v>195</v>
      </c>
      <c r="M35" s="3" t="s">
        <v>196</v>
      </c>
    </row>
    <row r="36" spans="3:13" ht="12.75" x14ac:dyDescent="0.2"/>
    <row r="37" spans="3:13" ht="12.75" x14ac:dyDescent="0.2">
      <c r="C37" s="3" t="s">
        <v>197</v>
      </c>
      <c r="D37" s="3" t="s">
        <v>198</v>
      </c>
      <c r="E37" s="3" t="s">
        <v>37</v>
      </c>
      <c r="F37" s="3" t="s">
        <v>37</v>
      </c>
      <c r="G37" s="3" t="s">
        <v>37</v>
      </c>
      <c r="H37" s="3" t="s">
        <v>199</v>
      </c>
      <c r="I37" s="3" t="s">
        <v>200</v>
      </c>
      <c r="J37" s="3" t="s">
        <v>37</v>
      </c>
      <c r="K37" s="3" t="s">
        <v>37</v>
      </c>
      <c r="L37" s="3" t="s">
        <v>37</v>
      </c>
      <c r="M37" s="3" t="s">
        <v>37</v>
      </c>
    </row>
    <row r="38" spans="3:13" ht="12.75" x14ac:dyDescent="0.2">
      <c r="C38" s="3" t="s">
        <v>201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202</v>
      </c>
      <c r="K38" s="3" t="s">
        <v>203</v>
      </c>
      <c r="L38" s="3" t="s">
        <v>204</v>
      </c>
      <c r="M38" s="3" t="s">
        <v>205</v>
      </c>
    </row>
    <row r="39" spans="3:13" ht="12.75" x14ac:dyDescent="0.2">
      <c r="C39" s="3" t="s">
        <v>206</v>
      </c>
      <c r="D39" s="3" t="s">
        <v>207</v>
      </c>
      <c r="E39" s="3" t="s">
        <v>208</v>
      </c>
      <c r="F39" s="3" t="s">
        <v>209</v>
      </c>
      <c r="G39" s="3" t="s">
        <v>210</v>
      </c>
      <c r="H39" s="3" t="s">
        <v>211</v>
      </c>
      <c r="I39" s="3" t="s">
        <v>212</v>
      </c>
      <c r="J39" s="3" t="s">
        <v>213</v>
      </c>
      <c r="K39" s="3" t="s">
        <v>214</v>
      </c>
      <c r="L39" s="3" t="s">
        <v>215</v>
      </c>
      <c r="M39" s="3" t="s">
        <v>216</v>
      </c>
    </row>
    <row r="40" spans="3:13" ht="12.75" x14ac:dyDescent="0.2">
      <c r="C40" s="3" t="s">
        <v>217</v>
      </c>
      <c r="D40" s="3" t="s">
        <v>218</v>
      </c>
      <c r="E40" s="3" t="s">
        <v>219</v>
      </c>
      <c r="F40" s="3" t="s">
        <v>220</v>
      </c>
      <c r="G40" s="3" t="s">
        <v>221</v>
      </c>
      <c r="H40" s="3" t="s">
        <v>222</v>
      </c>
      <c r="I40" s="3" t="s">
        <v>223</v>
      </c>
      <c r="J40" s="3" t="s">
        <v>224</v>
      </c>
      <c r="K40" s="3" t="s">
        <v>225</v>
      </c>
      <c r="L40" s="3" t="s">
        <v>226</v>
      </c>
      <c r="M40" s="3" t="s">
        <v>227</v>
      </c>
    </row>
    <row r="41" spans="3:13" ht="12.75" x14ac:dyDescent="0.2"/>
    <row r="42" spans="3:13" ht="12.75" x14ac:dyDescent="0.2">
      <c r="C42" s="3" t="s">
        <v>228</v>
      </c>
      <c r="D42" s="3" t="s">
        <v>229</v>
      </c>
      <c r="E42" s="3" t="s">
        <v>230</v>
      </c>
      <c r="F42" s="3" t="s">
        <v>231</v>
      </c>
      <c r="G42" s="3" t="s">
        <v>232</v>
      </c>
      <c r="H42" s="3" t="s">
        <v>233</v>
      </c>
      <c r="I42" s="3" t="s">
        <v>234</v>
      </c>
      <c r="J42" s="3" t="s">
        <v>235</v>
      </c>
      <c r="K42" s="3" t="s">
        <v>236</v>
      </c>
      <c r="L42" s="3" t="s">
        <v>237</v>
      </c>
      <c r="M42" s="3" t="s">
        <v>238</v>
      </c>
    </row>
    <row r="43" spans="3:13" ht="12.75" x14ac:dyDescent="0.2">
      <c r="C43" s="3" t="s">
        <v>239</v>
      </c>
      <c r="D43" s="3" t="s">
        <v>240</v>
      </c>
      <c r="E43" s="3" t="s">
        <v>241</v>
      </c>
      <c r="F43" s="3" t="s">
        <v>242</v>
      </c>
      <c r="G43" s="3" t="s">
        <v>243</v>
      </c>
      <c r="H43" s="3" t="s">
        <v>244</v>
      </c>
      <c r="I43" s="3" t="s">
        <v>245</v>
      </c>
      <c r="J43" s="3" t="s">
        <v>246</v>
      </c>
      <c r="K43" s="3" t="s">
        <v>247</v>
      </c>
      <c r="L43" s="3" t="s">
        <v>248</v>
      </c>
      <c r="M43" s="3" t="s">
        <v>249</v>
      </c>
    </row>
    <row r="44" spans="3:13" ht="12.75" x14ac:dyDescent="0.2">
      <c r="C44" s="3" t="s">
        <v>250</v>
      </c>
      <c r="D44" s="3" t="s">
        <v>251</v>
      </c>
      <c r="E44" s="3" t="s">
        <v>252</v>
      </c>
      <c r="F44" s="3" t="s">
        <v>253</v>
      </c>
      <c r="G44" s="3" t="s">
        <v>254</v>
      </c>
      <c r="H44" s="3" t="s">
        <v>255</v>
      </c>
      <c r="I44" s="3" t="s">
        <v>256</v>
      </c>
      <c r="J44" s="3" t="s">
        <v>257</v>
      </c>
      <c r="K44" s="3" t="s">
        <v>258</v>
      </c>
      <c r="L44" s="3" t="s">
        <v>259</v>
      </c>
      <c r="M44" s="3" t="s">
        <v>260</v>
      </c>
    </row>
    <row r="45" spans="3:13" ht="12.75" x14ac:dyDescent="0.2">
      <c r="C45" s="3" t="s">
        <v>261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262</v>
      </c>
      <c r="D46" s="3" t="s">
        <v>263</v>
      </c>
      <c r="E46" s="3" t="s">
        <v>264</v>
      </c>
      <c r="F46" s="3" t="s">
        <v>265</v>
      </c>
      <c r="G46" s="3" t="s">
        <v>266</v>
      </c>
      <c r="H46" s="3" t="s">
        <v>267</v>
      </c>
      <c r="I46" s="3" t="s">
        <v>268</v>
      </c>
      <c r="J46" s="3" t="s">
        <v>269</v>
      </c>
      <c r="K46" s="3" t="s">
        <v>270</v>
      </c>
      <c r="L46" s="3" t="s">
        <v>271</v>
      </c>
      <c r="M46" s="3" t="s">
        <v>272</v>
      </c>
    </row>
    <row r="47" spans="3:13" ht="12.75" x14ac:dyDescent="0.2">
      <c r="C47" s="3" t="s">
        <v>273</v>
      </c>
      <c r="D47" s="3" t="s">
        <v>274</v>
      </c>
      <c r="E47" s="3" t="s">
        <v>275</v>
      </c>
      <c r="F47" s="3" t="s">
        <v>276</v>
      </c>
      <c r="G47" s="3" t="s">
        <v>277</v>
      </c>
      <c r="H47" s="3" t="s">
        <v>278</v>
      </c>
      <c r="I47" s="3" t="s">
        <v>279</v>
      </c>
      <c r="J47" s="3" t="s">
        <v>280</v>
      </c>
      <c r="K47" s="3" t="s">
        <v>281</v>
      </c>
      <c r="L47" s="3" t="s">
        <v>282</v>
      </c>
      <c r="M47" s="3" t="s">
        <v>283</v>
      </c>
    </row>
    <row r="48" spans="3:13" ht="12.75" x14ac:dyDescent="0.2">
      <c r="C48" s="3" t="s">
        <v>284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285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286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287</v>
      </c>
      <c r="D51" s="3" t="s">
        <v>274</v>
      </c>
      <c r="E51" s="3" t="s">
        <v>275</v>
      </c>
      <c r="F51" s="3" t="s">
        <v>276</v>
      </c>
      <c r="G51" s="3" t="s">
        <v>277</v>
      </c>
      <c r="H51" s="3" t="s">
        <v>278</v>
      </c>
      <c r="I51" s="3" t="s">
        <v>279</v>
      </c>
      <c r="J51" s="3" t="s">
        <v>280</v>
      </c>
      <c r="K51" s="3" t="s">
        <v>281</v>
      </c>
      <c r="L51" s="3" t="s">
        <v>282</v>
      </c>
      <c r="M51" s="3" t="s">
        <v>283</v>
      </c>
    </row>
    <row r="52" spans="3:13" ht="12.75" x14ac:dyDescent="0.2"/>
    <row r="53" spans="3:13" ht="12.75" x14ac:dyDescent="0.2">
      <c r="C53" s="3" t="s">
        <v>288</v>
      </c>
      <c r="D53" s="3" t="s">
        <v>135</v>
      </c>
      <c r="E53" s="3" t="s">
        <v>136</v>
      </c>
      <c r="F53" s="3" t="s">
        <v>137</v>
      </c>
      <c r="G53" s="3" t="s">
        <v>138</v>
      </c>
      <c r="H53" s="3" t="s">
        <v>139</v>
      </c>
      <c r="I53" s="3" t="s">
        <v>140</v>
      </c>
      <c r="J53" s="3" t="s">
        <v>141</v>
      </c>
      <c r="K53" s="3" t="s">
        <v>142</v>
      </c>
      <c r="L53" s="3" t="s">
        <v>143</v>
      </c>
      <c r="M53" s="3" t="s">
        <v>144</v>
      </c>
    </row>
    <row r="54" spans="3:13" ht="12.75" x14ac:dyDescent="0.2"/>
    <row r="55" spans="3:13" ht="12.75" x14ac:dyDescent="0.2">
      <c r="C55" s="3" t="s">
        <v>289</v>
      </c>
      <c r="D55" s="3" t="s">
        <v>26</v>
      </c>
      <c r="E55" s="3" t="s">
        <v>27</v>
      </c>
      <c r="F55" s="3" t="s">
        <v>290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291</v>
      </c>
      <c r="D56" s="3" t="s">
        <v>292</v>
      </c>
      <c r="E56" s="3">
        <v>0</v>
      </c>
      <c r="F56" s="3">
        <v>0</v>
      </c>
      <c r="G56" s="3">
        <v>0</v>
      </c>
      <c r="H56" s="3" t="s">
        <v>199</v>
      </c>
      <c r="I56" s="3" t="s">
        <v>293</v>
      </c>
      <c r="J56" s="3" t="s">
        <v>294</v>
      </c>
      <c r="K56" s="3" t="s">
        <v>295</v>
      </c>
      <c r="L56" s="3" t="s">
        <v>296</v>
      </c>
      <c r="M56" s="3" t="s">
        <v>297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C826-F0A3-4948-AC7D-F9E22B26E30D}">
  <dimension ref="C1:M48"/>
  <sheetViews>
    <sheetView workbookViewId="0">
      <selection activeCell="F26" sqref="F2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299</v>
      </c>
      <c r="D12" s="3" t="s">
        <v>300</v>
      </c>
      <c r="E12" s="3" t="s">
        <v>301</v>
      </c>
      <c r="F12" s="3" t="s">
        <v>302</v>
      </c>
      <c r="G12" s="3" t="s">
        <v>303</v>
      </c>
      <c r="H12" s="3" t="s">
        <v>304</v>
      </c>
      <c r="I12" s="3" t="s">
        <v>305</v>
      </c>
      <c r="J12" s="3" t="s">
        <v>306</v>
      </c>
      <c r="K12" s="3" t="s">
        <v>307</v>
      </c>
      <c r="L12" s="3" t="s">
        <v>308</v>
      </c>
      <c r="M12" s="3" t="s">
        <v>309</v>
      </c>
    </row>
    <row r="13" spans="3:13" x14ac:dyDescent="0.2">
      <c r="C13" s="3" t="s">
        <v>310</v>
      </c>
      <c r="D13" s="3" t="s">
        <v>311</v>
      </c>
      <c r="E13" s="3" t="s">
        <v>312</v>
      </c>
      <c r="F13" s="3" t="s">
        <v>313</v>
      </c>
      <c r="G13" s="3" t="s">
        <v>314</v>
      </c>
      <c r="H13" s="3" t="s">
        <v>315</v>
      </c>
      <c r="I13" s="3" t="s">
        <v>316</v>
      </c>
      <c r="J13" s="3" t="s">
        <v>317</v>
      </c>
      <c r="K13" s="3" t="s">
        <v>318</v>
      </c>
      <c r="L13" s="3" t="s">
        <v>319</v>
      </c>
      <c r="M13" s="3" t="s">
        <v>320</v>
      </c>
    </row>
    <row r="15" spans="3:13" x14ac:dyDescent="0.2">
      <c r="C15" s="3" t="s">
        <v>321</v>
      </c>
      <c r="D15" s="3" t="s">
        <v>322</v>
      </c>
      <c r="E15" s="3" t="s">
        <v>323</v>
      </c>
      <c r="F15" s="3" t="s">
        <v>324</v>
      </c>
      <c r="G15" s="3" t="s">
        <v>325</v>
      </c>
      <c r="H15" s="3" t="s">
        <v>326</v>
      </c>
      <c r="I15" s="3" t="s">
        <v>327</v>
      </c>
      <c r="J15" s="3" t="s">
        <v>328</v>
      </c>
      <c r="K15" s="3" t="s">
        <v>329</v>
      </c>
      <c r="L15" s="3" t="s">
        <v>330</v>
      </c>
      <c r="M15" s="3" t="s">
        <v>331</v>
      </c>
    </row>
    <row r="16" spans="3:13" x14ac:dyDescent="0.2">
      <c r="C16" s="3" t="s">
        <v>332</v>
      </c>
      <c r="D16" s="3" t="s">
        <v>333</v>
      </c>
      <c r="E16" s="3" t="s">
        <v>334</v>
      </c>
      <c r="F16" s="3" t="s">
        <v>335</v>
      </c>
      <c r="G16" s="3" t="s">
        <v>336</v>
      </c>
      <c r="H16" s="3" t="s">
        <v>337</v>
      </c>
      <c r="I16" s="3" t="s">
        <v>338</v>
      </c>
      <c r="J16" s="3" t="s">
        <v>339</v>
      </c>
      <c r="K16" s="3" t="s">
        <v>340</v>
      </c>
      <c r="L16" s="3" t="s">
        <v>341</v>
      </c>
      <c r="M16" s="3" t="s">
        <v>342</v>
      </c>
    </row>
    <row r="17" spans="3:13" x14ac:dyDescent="0.2">
      <c r="C17" s="3" t="s">
        <v>343</v>
      </c>
      <c r="D17" s="3" t="s">
        <v>344</v>
      </c>
      <c r="E17" s="3" t="s">
        <v>345</v>
      </c>
      <c r="F17" s="3" t="s">
        <v>346</v>
      </c>
      <c r="G17" s="3" t="s">
        <v>347</v>
      </c>
      <c r="H17" s="3" t="s">
        <v>348</v>
      </c>
      <c r="I17" s="3" t="s">
        <v>349</v>
      </c>
      <c r="J17" s="3" t="s">
        <v>350</v>
      </c>
      <c r="K17" s="3" t="s">
        <v>351</v>
      </c>
      <c r="L17" s="3" t="s">
        <v>352</v>
      </c>
      <c r="M17" s="3" t="s">
        <v>353</v>
      </c>
    </row>
    <row r="19" spans="3:13" x14ac:dyDescent="0.2">
      <c r="C19" s="3" t="s">
        <v>354</v>
      </c>
      <c r="D19" s="3" t="s">
        <v>355</v>
      </c>
      <c r="E19" s="3" t="s">
        <v>356</v>
      </c>
      <c r="F19" s="3" t="s">
        <v>357</v>
      </c>
      <c r="G19" s="3" t="s">
        <v>358</v>
      </c>
      <c r="H19" s="3" t="s">
        <v>359</v>
      </c>
      <c r="I19" s="3" t="s">
        <v>360</v>
      </c>
      <c r="J19" s="3" t="s">
        <v>361</v>
      </c>
      <c r="K19" s="3" t="s">
        <v>362</v>
      </c>
      <c r="L19" s="3" t="s">
        <v>363</v>
      </c>
      <c r="M19" s="3" t="s">
        <v>364</v>
      </c>
    </row>
    <row r="20" spans="3:13" x14ac:dyDescent="0.2">
      <c r="C20" s="3" t="s">
        <v>365</v>
      </c>
      <c r="D20" s="3" t="s">
        <v>366</v>
      </c>
      <c r="E20" s="3" t="s">
        <v>367</v>
      </c>
      <c r="F20" s="3" t="s">
        <v>368</v>
      </c>
      <c r="G20" s="3" t="s">
        <v>369</v>
      </c>
      <c r="H20" s="3" t="s">
        <v>370</v>
      </c>
      <c r="I20" s="3" t="s">
        <v>371</v>
      </c>
      <c r="J20" s="3" t="s">
        <v>372</v>
      </c>
      <c r="K20" s="3" t="s">
        <v>373</v>
      </c>
      <c r="L20" s="3" t="s">
        <v>374</v>
      </c>
      <c r="M20" s="3" t="s">
        <v>375</v>
      </c>
    </row>
    <row r="21" spans="3:13" x14ac:dyDescent="0.2">
      <c r="C21" s="3" t="s">
        <v>376</v>
      </c>
      <c r="D21" s="3" t="s">
        <v>377</v>
      </c>
      <c r="E21" s="3" t="s">
        <v>378</v>
      </c>
      <c r="F21" s="3" t="s">
        <v>379</v>
      </c>
      <c r="G21" s="3" t="s">
        <v>380</v>
      </c>
      <c r="H21" s="3" t="s">
        <v>381</v>
      </c>
      <c r="I21" s="3" t="s">
        <v>382</v>
      </c>
      <c r="J21" s="3" t="s">
        <v>383</v>
      </c>
      <c r="K21" s="3" t="s">
        <v>384</v>
      </c>
      <c r="L21" s="3" t="s">
        <v>385</v>
      </c>
      <c r="M21" s="3" t="s">
        <v>386</v>
      </c>
    </row>
    <row r="22" spans="3:13" x14ac:dyDescent="0.2">
      <c r="C22" s="3" t="s">
        <v>387</v>
      </c>
      <c r="D22" s="3" t="s">
        <v>388</v>
      </c>
      <c r="E22" s="3" t="s">
        <v>389</v>
      </c>
      <c r="F22" s="3" t="s">
        <v>390</v>
      </c>
      <c r="G22" s="3" t="s">
        <v>391</v>
      </c>
      <c r="H22" s="3" t="s">
        <v>392</v>
      </c>
      <c r="I22" s="3" t="s">
        <v>393</v>
      </c>
      <c r="J22" s="3" t="s">
        <v>394</v>
      </c>
      <c r="K22" s="3" t="s">
        <v>395</v>
      </c>
      <c r="L22" s="3" t="s">
        <v>396</v>
      </c>
      <c r="M22" s="3" t="s">
        <v>397</v>
      </c>
    </row>
    <row r="23" spans="3:13" x14ac:dyDescent="0.2">
      <c r="C23" s="3" t="s">
        <v>398</v>
      </c>
      <c r="D23" s="3" t="s">
        <v>399</v>
      </c>
      <c r="E23" s="3" t="s">
        <v>400</v>
      </c>
      <c r="F23" s="3" t="s">
        <v>401</v>
      </c>
      <c r="G23" s="3" t="s">
        <v>402</v>
      </c>
      <c r="H23" s="3" t="s">
        <v>403</v>
      </c>
      <c r="I23" s="3" t="s">
        <v>404</v>
      </c>
      <c r="J23" s="3" t="s">
        <v>405</v>
      </c>
      <c r="K23" s="3" t="s">
        <v>406</v>
      </c>
      <c r="L23" s="3" t="s">
        <v>407</v>
      </c>
      <c r="M23" s="3" t="s">
        <v>408</v>
      </c>
    </row>
    <row r="24" spans="3:13" x14ac:dyDescent="0.2">
      <c r="C24" s="3" t="s">
        <v>409</v>
      </c>
      <c r="D24" s="3" t="s">
        <v>410</v>
      </c>
      <c r="E24" s="3" t="s">
        <v>411</v>
      </c>
      <c r="F24" s="3" t="s">
        <v>412</v>
      </c>
      <c r="G24" s="3" t="s">
        <v>413</v>
      </c>
      <c r="H24" s="3" t="s">
        <v>414</v>
      </c>
      <c r="I24" s="3" t="s">
        <v>415</v>
      </c>
      <c r="J24" s="3" t="s">
        <v>416</v>
      </c>
      <c r="K24" s="3" t="s">
        <v>417</v>
      </c>
      <c r="L24" s="3" t="s">
        <v>418</v>
      </c>
      <c r="M24" s="3" t="s">
        <v>419</v>
      </c>
    </row>
    <row r="26" spans="3:13" x14ac:dyDescent="0.2">
      <c r="C26" s="3" t="s">
        <v>420</v>
      </c>
      <c r="D26" s="3" t="s">
        <v>421</v>
      </c>
      <c r="E26" s="3">
        <v>-958.17</v>
      </c>
      <c r="F26" s="3">
        <v>-460.36399999999998</v>
      </c>
      <c r="G26" s="3" t="s">
        <v>422</v>
      </c>
      <c r="H26" s="3" t="s">
        <v>423</v>
      </c>
      <c r="I26" s="3" t="s">
        <v>424</v>
      </c>
      <c r="J26" s="3" t="s">
        <v>425</v>
      </c>
      <c r="K26" s="3" t="s">
        <v>426</v>
      </c>
      <c r="L26" s="3" t="s">
        <v>427</v>
      </c>
      <c r="M26" s="3" t="s">
        <v>428</v>
      </c>
    </row>
    <row r="27" spans="3:13" x14ac:dyDescent="0.2">
      <c r="C27" s="3" t="s">
        <v>429</v>
      </c>
      <c r="D27" s="3" t="s">
        <v>430</v>
      </c>
      <c r="E27" s="3" t="s">
        <v>431</v>
      </c>
      <c r="F27" s="3" t="s">
        <v>432</v>
      </c>
      <c r="G27" s="3" t="s">
        <v>433</v>
      </c>
      <c r="H27" s="3" t="s">
        <v>434</v>
      </c>
      <c r="I27" s="3" t="s">
        <v>435</v>
      </c>
      <c r="J27" s="3" t="s">
        <v>436</v>
      </c>
      <c r="K27" s="3" t="s">
        <v>437</v>
      </c>
      <c r="L27" s="3" t="s">
        <v>438</v>
      </c>
      <c r="M27" s="3" t="s">
        <v>439</v>
      </c>
    </row>
    <row r="28" spans="3:13" x14ac:dyDescent="0.2">
      <c r="C28" s="3" t="s">
        <v>440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441</v>
      </c>
      <c r="D29" s="3" t="s">
        <v>442</v>
      </c>
      <c r="E29" s="3" t="s">
        <v>443</v>
      </c>
      <c r="F29" s="3" t="s">
        <v>444</v>
      </c>
      <c r="G29" s="3" t="s">
        <v>445</v>
      </c>
      <c r="H29" s="3" t="s">
        <v>446</v>
      </c>
      <c r="I29" s="3" t="s">
        <v>447</v>
      </c>
      <c r="J29" s="3" t="s">
        <v>448</v>
      </c>
      <c r="K29" s="3" t="s">
        <v>449</v>
      </c>
      <c r="L29" s="3" t="s">
        <v>450</v>
      </c>
      <c r="M29" s="3" t="s">
        <v>451</v>
      </c>
    </row>
    <row r="30" spans="3:13" x14ac:dyDescent="0.2">
      <c r="C30" s="3" t="s">
        <v>452</v>
      </c>
      <c r="D30" s="3" t="s">
        <v>453</v>
      </c>
      <c r="E30" s="3" t="s">
        <v>454</v>
      </c>
      <c r="F30" s="3" t="s">
        <v>455</v>
      </c>
      <c r="G30" s="3" t="s">
        <v>456</v>
      </c>
      <c r="H30" s="3" t="s">
        <v>457</v>
      </c>
      <c r="I30" s="3" t="s">
        <v>458</v>
      </c>
      <c r="J30" s="3" t="s">
        <v>459</v>
      </c>
      <c r="K30" s="3" t="s">
        <v>460</v>
      </c>
      <c r="L30" s="3" t="s">
        <v>461</v>
      </c>
      <c r="M30" s="3" t="s">
        <v>462</v>
      </c>
    </row>
    <row r="32" spans="3:13" x14ac:dyDescent="0.2">
      <c r="C32" s="3" t="s">
        <v>463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464</v>
      </c>
      <c r="D33" s="3" t="s">
        <v>453</v>
      </c>
      <c r="E33" s="3" t="s">
        <v>454</v>
      </c>
      <c r="F33" s="3" t="s">
        <v>455</v>
      </c>
      <c r="G33" s="3" t="s">
        <v>456</v>
      </c>
      <c r="H33" s="3" t="s">
        <v>457</v>
      </c>
      <c r="I33" s="3" t="s">
        <v>458</v>
      </c>
      <c r="J33" s="3" t="s">
        <v>459</v>
      </c>
      <c r="K33" s="3" t="s">
        <v>460</v>
      </c>
      <c r="L33" s="3" t="s">
        <v>461</v>
      </c>
      <c r="M33" s="3" t="s">
        <v>462</v>
      </c>
    </row>
    <row r="35" spans="3:13" x14ac:dyDescent="0.2">
      <c r="C35" s="3" t="s">
        <v>465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466</v>
      </c>
      <c r="D36" s="3" t="s">
        <v>453</v>
      </c>
      <c r="E36" s="3" t="s">
        <v>454</v>
      </c>
      <c r="F36" s="3" t="s">
        <v>455</v>
      </c>
      <c r="G36" s="3" t="s">
        <v>456</v>
      </c>
      <c r="H36" s="3" t="s">
        <v>457</v>
      </c>
      <c r="I36" s="3" t="s">
        <v>458</v>
      </c>
      <c r="J36" s="3" t="s">
        <v>459</v>
      </c>
      <c r="K36" s="3" t="s">
        <v>460</v>
      </c>
      <c r="L36" s="3" t="s">
        <v>461</v>
      </c>
      <c r="M36" s="3" t="s">
        <v>462</v>
      </c>
    </row>
    <row r="38" spans="3:13" x14ac:dyDescent="0.2">
      <c r="C38" s="3" t="s">
        <v>467</v>
      </c>
      <c r="D38" s="3">
        <v>0.17</v>
      </c>
      <c r="E38" s="3">
        <v>0.27</v>
      </c>
      <c r="F38" s="3">
        <v>0.38</v>
      </c>
      <c r="G38" s="3">
        <v>0.41</v>
      </c>
      <c r="H38" s="3">
        <v>0.43</v>
      </c>
      <c r="I38" s="3">
        <v>0.53</v>
      </c>
      <c r="J38" s="3">
        <v>0.6</v>
      </c>
      <c r="K38" s="3">
        <v>0.79</v>
      </c>
      <c r="L38" s="3">
        <v>1.3</v>
      </c>
      <c r="M38" s="3">
        <v>1.6</v>
      </c>
    </row>
    <row r="39" spans="3:13" x14ac:dyDescent="0.2">
      <c r="C39" s="3" t="s">
        <v>468</v>
      </c>
      <c r="D39" s="3">
        <v>0.17</v>
      </c>
      <c r="E39" s="3">
        <v>0.27</v>
      </c>
      <c r="F39" s="3">
        <v>0.38</v>
      </c>
      <c r="G39" s="3">
        <v>0.4</v>
      </c>
      <c r="H39" s="3">
        <v>0.43</v>
      </c>
      <c r="I39" s="3">
        <v>0.53</v>
      </c>
      <c r="J39" s="3">
        <v>0.6</v>
      </c>
      <c r="K39" s="3">
        <v>0.78</v>
      </c>
      <c r="L39" s="3">
        <v>1.27</v>
      </c>
      <c r="M39" s="3">
        <v>1.57</v>
      </c>
    </row>
    <row r="40" spans="3:13" x14ac:dyDescent="0.2">
      <c r="C40" s="3" t="s">
        <v>469</v>
      </c>
      <c r="D40" s="3" t="s">
        <v>470</v>
      </c>
      <c r="E40" s="3" t="s">
        <v>471</v>
      </c>
      <c r="F40" s="3" t="s">
        <v>472</v>
      </c>
      <c r="G40" s="3" t="s">
        <v>473</v>
      </c>
      <c r="H40" s="3" t="s">
        <v>474</v>
      </c>
      <c r="I40" s="3" t="s">
        <v>475</v>
      </c>
      <c r="J40" s="3" t="s">
        <v>476</v>
      </c>
      <c r="K40" s="3" t="s">
        <v>477</v>
      </c>
      <c r="L40" s="3" t="s">
        <v>478</v>
      </c>
      <c r="M40" s="3" t="s">
        <v>479</v>
      </c>
    </row>
    <row r="41" spans="3:13" x14ac:dyDescent="0.2">
      <c r="C41" s="3" t="s">
        <v>480</v>
      </c>
      <c r="D41" s="3" t="s">
        <v>481</v>
      </c>
      <c r="E41" s="3" t="s">
        <v>482</v>
      </c>
      <c r="F41" s="3" t="s">
        <v>483</v>
      </c>
      <c r="G41" s="3" t="s">
        <v>484</v>
      </c>
      <c r="H41" s="3" t="s">
        <v>485</v>
      </c>
      <c r="I41" s="3" t="s">
        <v>486</v>
      </c>
      <c r="J41" s="3" t="s">
        <v>487</v>
      </c>
      <c r="K41" s="3" t="s">
        <v>488</v>
      </c>
      <c r="L41" s="3" t="s">
        <v>489</v>
      </c>
      <c r="M41" s="3" t="s">
        <v>490</v>
      </c>
    </row>
    <row r="43" spans="3:13" x14ac:dyDescent="0.2">
      <c r="C43" s="3" t="s">
        <v>491</v>
      </c>
      <c r="D43" s="3" t="s">
        <v>492</v>
      </c>
      <c r="E43" s="3" t="s">
        <v>493</v>
      </c>
      <c r="F43" s="3" t="s">
        <v>494</v>
      </c>
      <c r="G43" s="3" t="s">
        <v>495</v>
      </c>
      <c r="H43" s="3" t="s">
        <v>496</v>
      </c>
      <c r="I43" s="3" t="s">
        <v>497</v>
      </c>
      <c r="J43" s="3" t="s">
        <v>498</v>
      </c>
      <c r="K43" s="3" t="s">
        <v>499</v>
      </c>
      <c r="L43" s="3" t="s">
        <v>500</v>
      </c>
      <c r="M43" s="3" t="s">
        <v>501</v>
      </c>
    </row>
    <row r="44" spans="3:13" x14ac:dyDescent="0.2">
      <c r="C44" s="3" t="s">
        <v>502</v>
      </c>
      <c r="D44" s="3" t="s">
        <v>503</v>
      </c>
      <c r="E44" s="3" t="s">
        <v>504</v>
      </c>
      <c r="F44" s="3" t="s">
        <v>505</v>
      </c>
      <c r="G44" s="3" t="s">
        <v>506</v>
      </c>
      <c r="H44" s="3" t="s">
        <v>507</v>
      </c>
      <c r="I44" s="3" t="s">
        <v>508</v>
      </c>
      <c r="J44" s="3" t="s">
        <v>509</v>
      </c>
      <c r="K44" s="3" t="s">
        <v>510</v>
      </c>
      <c r="L44" s="3" t="s">
        <v>511</v>
      </c>
      <c r="M44" s="3" t="s">
        <v>512</v>
      </c>
    </row>
    <row r="46" spans="3:13" x14ac:dyDescent="0.2">
      <c r="C46" s="3" t="s">
        <v>513</v>
      </c>
      <c r="D46" s="3" t="s">
        <v>300</v>
      </c>
      <c r="E46" s="3" t="s">
        <v>301</v>
      </c>
      <c r="F46" s="3" t="s">
        <v>302</v>
      </c>
      <c r="G46" s="3" t="s">
        <v>303</v>
      </c>
      <c r="H46" s="3" t="s">
        <v>304</v>
      </c>
      <c r="I46" s="3" t="s">
        <v>305</v>
      </c>
      <c r="J46" s="3" t="s">
        <v>306</v>
      </c>
      <c r="K46" s="3" t="s">
        <v>307</v>
      </c>
      <c r="L46" s="3" t="s">
        <v>308</v>
      </c>
      <c r="M46" s="3" t="s">
        <v>309</v>
      </c>
    </row>
    <row r="47" spans="3:13" x14ac:dyDescent="0.2">
      <c r="C47" s="3" t="s">
        <v>514</v>
      </c>
      <c r="D47" s="3" t="s">
        <v>410</v>
      </c>
      <c r="E47" s="3" t="s">
        <v>411</v>
      </c>
      <c r="F47" s="3" t="s">
        <v>412</v>
      </c>
      <c r="G47" s="3" t="s">
        <v>413</v>
      </c>
      <c r="H47" s="3" t="s">
        <v>414</v>
      </c>
      <c r="I47" s="3" t="s">
        <v>415</v>
      </c>
      <c r="J47" s="3" t="s">
        <v>416</v>
      </c>
      <c r="K47" s="3" t="s">
        <v>417</v>
      </c>
      <c r="L47" s="3" t="s">
        <v>418</v>
      </c>
      <c r="M47" s="3" t="s">
        <v>419</v>
      </c>
    </row>
    <row r="48" spans="3:13" x14ac:dyDescent="0.2">
      <c r="C48" s="3" t="s">
        <v>515</v>
      </c>
      <c r="D48" s="3" t="s">
        <v>503</v>
      </c>
      <c r="E48" s="3" t="s">
        <v>504</v>
      </c>
      <c r="F48" s="3" t="s">
        <v>505</v>
      </c>
      <c r="G48" s="3" t="s">
        <v>506</v>
      </c>
      <c r="H48" s="3" t="s">
        <v>507</v>
      </c>
      <c r="I48" s="3" t="s">
        <v>508</v>
      </c>
      <c r="J48" s="3" t="s">
        <v>509</v>
      </c>
      <c r="K48" s="3" t="s">
        <v>510</v>
      </c>
      <c r="L48" s="3" t="s">
        <v>511</v>
      </c>
      <c r="M48" s="3" t="s">
        <v>512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FFAD-6185-4FC7-A237-7B7E0AE60A30}">
  <dimension ref="C1:M41"/>
  <sheetViews>
    <sheetView workbookViewId="0">
      <selection activeCell="M29" sqref="M29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516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464</v>
      </c>
      <c r="D12" s="3" t="s">
        <v>453</v>
      </c>
      <c r="E12" s="3" t="s">
        <v>454</v>
      </c>
      <c r="F12" s="3" t="s">
        <v>455</v>
      </c>
      <c r="G12" s="3" t="s">
        <v>456</v>
      </c>
      <c r="H12" s="3" t="s">
        <v>457</v>
      </c>
      <c r="I12" s="3" t="s">
        <v>458</v>
      </c>
      <c r="J12" s="3" t="s">
        <v>459</v>
      </c>
      <c r="K12" s="3" t="s">
        <v>460</v>
      </c>
      <c r="L12" s="3" t="s">
        <v>461</v>
      </c>
      <c r="M12" s="3" t="s">
        <v>462</v>
      </c>
    </row>
    <row r="13" spans="3:13" x14ac:dyDescent="0.2">
      <c r="C13" s="3" t="s">
        <v>517</v>
      </c>
      <c r="D13" s="3" t="s">
        <v>518</v>
      </c>
      <c r="E13" s="3" t="s">
        <v>519</v>
      </c>
      <c r="F13" s="3" t="s">
        <v>520</v>
      </c>
      <c r="G13" s="3" t="s">
        <v>521</v>
      </c>
      <c r="H13" s="3" t="s">
        <v>522</v>
      </c>
      <c r="I13" s="3" t="s">
        <v>523</v>
      </c>
      <c r="J13" s="3" t="s">
        <v>524</v>
      </c>
      <c r="K13" s="3" t="s">
        <v>525</v>
      </c>
      <c r="L13" s="3" t="s">
        <v>526</v>
      </c>
      <c r="M13" s="3" t="s">
        <v>527</v>
      </c>
    </row>
    <row r="14" spans="3:13" x14ac:dyDescent="0.2">
      <c r="C14" s="3" t="s">
        <v>528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529</v>
      </c>
      <c r="D15" s="3" t="s">
        <v>530</v>
      </c>
      <c r="E15" s="3" t="s">
        <v>531</v>
      </c>
      <c r="F15" s="3" t="s">
        <v>532</v>
      </c>
      <c r="G15" s="3" t="s">
        <v>533</v>
      </c>
      <c r="H15" s="3" t="s">
        <v>534</v>
      </c>
      <c r="I15" s="3" t="s">
        <v>535</v>
      </c>
      <c r="J15" s="3" t="s">
        <v>536</v>
      </c>
      <c r="K15" s="3" t="s">
        <v>537</v>
      </c>
      <c r="L15" s="3" t="s">
        <v>538</v>
      </c>
      <c r="M15" s="3" t="s">
        <v>539</v>
      </c>
    </row>
    <row r="16" spans="3:13" x14ac:dyDescent="0.2">
      <c r="C16" s="3" t="s">
        <v>540</v>
      </c>
      <c r="D16" s="3" t="s">
        <v>541</v>
      </c>
      <c r="E16" s="3" t="s">
        <v>542</v>
      </c>
      <c r="F16" s="3" t="s">
        <v>543</v>
      </c>
      <c r="G16" s="3" t="s">
        <v>544</v>
      </c>
      <c r="H16" s="3" t="s">
        <v>545</v>
      </c>
      <c r="I16" s="3">
        <v>-177.37100000000001</v>
      </c>
      <c r="J16" s="3" t="s">
        <v>546</v>
      </c>
      <c r="K16" s="3">
        <v>182.91</v>
      </c>
      <c r="L16" s="3" t="s">
        <v>547</v>
      </c>
      <c r="M16" s="3">
        <v>200.90199999999999</v>
      </c>
    </row>
    <row r="17" spans="3:13" x14ac:dyDescent="0.2">
      <c r="C17" s="3" t="s">
        <v>548</v>
      </c>
      <c r="D17" s="3">
        <v>-595.61500000000001</v>
      </c>
      <c r="E17" s="3" t="s">
        <v>549</v>
      </c>
      <c r="F17" s="3">
        <v>442.06200000000001</v>
      </c>
      <c r="G17" s="3">
        <v>2.6019999999999999</v>
      </c>
      <c r="H17" s="3">
        <v>63.960999999999999</v>
      </c>
      <c r="I17" s="3">
        <v>97.225999999999999</v>
      </c>
      <c r="J17" s="3">
        <v>-456.62099999999998</v>
      </c>
      <c r="K17" s="3">
        <v>126.63</v>
      </c>
      <c r="L17" s="3">
        <v>-633.03800000000001</v>
      </c>
      <c r="M17" s="3">
        <v>137.03899999999999</v>
      </c>
    </row>
    <row r="18" spans="3:13" x14ac:dyDescent="0.2">
      <c r="C18" s="3" t="s">
        <v>550</v>
      </c>
      <c r="D18" s="3" t="s">
        <v>551</v>
      </c>
      <c r="E18" s="3" t="s">
        <v>552</v>
      </c>
      <c r="F18" s="3">
        <v>199.91300000000001</v>
      </c>
      <c r="G18" s="3" t="s">
        <v>553</v>
      </c>
      <c r="H18" s="3" t="s">
        <v>554</v>
      </c>
      <c r="I18" s="3" t="s">
        <v>555</v>
      </c>
      <c r="J18" s="3" t="s">
        <v>556</v>
      </c>
      <c r="K18" s="3" t="s">
        <v>557</v>
      </c>
      <c r="L18" s="3" t="s">
        <v>558</v>
      </c>
      <c r="M18" s="3">
        <v>-979.23299999999995</v>
      </c>
    </row>
    <row r="19" spans="3:13" x14ac:dyDescent="0.2">
      <c r="C19" s="3" t="s">
        <v>559</v>
      </c>
      <c r="D19" s="3">
        <v>-709.17200000000003</v>
      </c>
      <c r="E19" s="3" t="s">
        <v>560</v>
      </c>
      <c r="F19" s="3">
        <v>368.85399999999998</v>
      </c>
      <c r="G19" s="3" t="s">
        <v>561</v>
      </c>
      <c r="H19" s="3" t="s">
        <v>562</v>
      </c>
      <c r="I19" s="3" t="s">
        <v>563</v>
      </c>
      <c r="J19" s="3" t="s">
        <v>564</v>
      </c>
      <c r="K19" s="3" t="s">
        <v>565</v>
      </c>
      <c r="L19" s="3" t="s">
        <v>566</v>
      </c>
      <c r="M19" s="3" t="s">
        <v>567</v>
      </c>
    </row>
    <row r="20" spans="3:13" x14ac:dyDescent="0.2">
      <c r="C20" s="3" t="s">
        <v>568</v>
      </c>
      <c r="D20" s="3" t="s">
        <v>569</v>
      </c>
      <c r="E20" s="3" t="s">
        <v>570</v>
      </c>
      <c r="F20" s="3" t="s">
        <v>571</v>
      </c>
      <c r="G20" s="3" t="s">
        <v>572</v>
      </c>
      <c r="H20" s="3" t="s">
        <v>573</v>
      </c>
      <c r="I20" s="3" t="s">
        <v>574</v>
      </c>
      <c r="J20" s="3" t="s">
        <v>575</v>
      </c>
      <c r="K20" s="3" t="s">
        <v>576</v>
      </c>
      <c r="L20" s="3" t="s">
        <v>577</v>
      </c>
      <c r="M20" s="3" t="s">
        <v>578</v>
      </c>
    </row>
    <row r="22" spans="3:13" x14ac:dyDescent="0.2">
      <c r="C22" s="3" t="s">
        <v>579</v>
      </c>
      <c r="D22" s="3" t="s">
        <v>580</v>
      </c>
      <c r="E22" s="3" t="s">
        <v>581</v>
      </c>
      <c r="F22" s="3" t="s">
        <v>582</v>
      </c>
      <c r="G22" s="3" t="s">
        <v>583</v>
      </c>
      <c r="H22" s="3" t="s">
        <v>584</v>
      </c>
      <c r="I22" s="3" t="s">
        <v>585</v>
      </c>
      <c r="J22" s="3" t="s">
        <v>586</v>
      </c>
      <c r="K22" s="3" t="s">
        <v>587</v>
      </c>
      <c r="L22" s="3" t="s">
        <v>588</v>
      </c>
      <c r="M22" s="3" t="s">
        <v>589</v>
      </c>
    </row>
    <row r="23" spans="3:13" x14ac:dyDescent="0.2">
      <c r="C23" s="3" t="s">
        <v>590</v>
      </c>
      <c r="D23" s="3" t="s">
        <v>591</v>
      </c>
      <c r="E23" s="3" t="s">
        <v>592</v>
      </c>
      <c r="F23" s="3" t="s">
        <v>593</v>
      </c>
      <c r="G23" s="3" t="s">
        <v>594</v>
      </c>
      <c r="H23" s="3" t="s">
        <v>595</v>
      </c>
      <c r="I23" s="3" t="s">
        <v>596</v>
      </c>
      <c r="J23" s="3" t="s">
        <v>597</v>
      </c>
      <c r="K23" s="3" t="s">
        <v>598</v>
      </c>
      <c r="L23" s="3" t="s">
        <v>599</v>
      </c>
      <c r="M23" s="3" t="s">
        <v>600</v>
      </c>
    </row>
    <row r="24" spans="3:13" x14ac:dyDescent="0.2">
      <c r="C24" s="3" t="s">
        <v>601</v>
      </c>
      <c r="D24" s="3">
        <v>0</v>
      </c>
      <c r="E24" s="3">
        <v>0</v>
      </c>
      <c r="F24" s="3" t="s">
        <v>602</v>
      </c>
      <c r="G24" s="3" t="s">
        <v>603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3:13" x14ac:dyDescent="0.2">
      <c r="C25" s="3" t="s">
        <v>604</v>
      </c>
      <c r="D25" s="3" t="s">
        <v>605</v>
      </c>
      <c r="E25" s="3" t="s">
        <v>606</v>
      </c>
      <c r="F25" s="3" t="s">
        <v>607</v>
      </c>
      <c r="G25" s="3" t="s">
        <v>608</v>
      </c>
      <c r="H25" s="3" t="s">
        <v>609</v>
      </c>
      <c r="I25" s="3" t="s">
        <v>610</v>
      </c>
      <c r="J25" s="3" t="s">
        <v>611</v>
      </c>
      <c r="K25" s="3" t="s">
        <v>612</v>
      </c>
      <c r="L25" s="3" t="s">
        <v>613</v>
      </c>
      <c r="M25" s="3" t="s">
        <v>614</v>
      </c>
    </row>
    <row r="27" spans="3:13" x14ac:dyDescent="0.2">
      <c r="C27" s="3" t="s">
        <v>615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616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617</v>
      </c>
      <c r="D29" s="3" t="s">
        <v>618</v>
      </c>
      <c r="E29" s="3" t="s">
        <v>619</v>
      </c>
      <c r="F29" s="3">
        <v>0</v>
      </c>
      <c r="G29" s="3" t="s">
        <v>620</v>
      </c>
      <c r="H29" s="3" t="s">
        <v>621</v>
      </c>
      <c r="I29" s="3" t="s">
        <v>622</v>
      </c>
      <c r="J29" s="3" t="s">
        <v>623</v>
      </c>
      <c r="K29" s="3" t="s">
        <v>624</v>
      </c>
      <c r="L29" s="3" t="s">
        <v>3</v>
      </c>
      <c r="M29" s="3" t="s">
        <v>3</v>
      </c>
    </row>
    <row r="30" spans="3:13" x14ac:dyDescent="0.2">
      <c r="C30" s="3" t="s">
        <v>625</v>
      </c>
      <c r="D30" s="3" t="s">
        <v>626</v>
      </c>
      <c r="E30" s="3" t="s">
        <v>627</v>
      </c>
      <c r="F30" s="3">
        <v>0</v>
      </c>
      <c r="G30" s="3" t="s">
        <v>628</v>
      </c>
      <c r="H30" s="3" t="s">
        <v>629</v>
      </c>
      <c r="I30" s="3" t="s">
        <v>630</v>
      </c>
      <c r="J30" s="3" t="s">
        <v>631</v>
      </c>
      <c r="K30" s="3" t="s">
        <v>632</v>
      </c>
      <c r="L30" s="3" t="s">
        <v>633</v>
      </c>
      <c r="M30" s="3">
        <v>0</v>
      </c>
    </row>
    <row r="31" spans="3:13" x14ac:dyDescent="0.2">
      <c r="C31" s="3" t="s">
        <v>634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635</v>
      </c>
      <c r="D32" s="3" t="s">
        <v>636</v>
      </c>
      <c r="E32" s="3" t="s">
        <v>637</v>
      </c>
      <c r="F32" s="3" t="s">
        <v>638</v>
      </c>
      <c r="G32" s="3" t="s">
        <v>639</v>
      </c>
      <c r="H32" s="3" t="s">
        <v>640</v>
      </c>
      <c r="I32" s="3" t="s">
        <v>641</v>
      </c>
      <c r="J32" s="3" t="s">
        <v>642</v>
      </c>
      <c r="K32" s="3" t="s">
        <v>643</v>
      </c>
      <c r="L32" s="3" t="s">
        <v>644</v>
      </c>
      <c r="M32" s="3" t="s">
        <v>645</v>
      </c>
    </row>
    <row r="33" spans="3:13" x14ac:dyDescent="0.2">
      <c r="C33" s="3" t="s">
        <v>646</v>
      </c>
      <c r="D33" s="3" t="s">
        <v>647</v>
      </c>
      <c r="E33" s="3" t="s">
        <v>648</v>
      </c>
      <c r="F33" s="3" t="s">
        <v>638</v>
      </c>
      <c r="G33" s="3">
        <v>-274.541</v>
      </c>
      <c r="H33" s="3" t="s">
        <v>649</v>
      </c>
      <c r="I33" s="3" t="s">
        <v>650</v>
      </c>
      <c r="J33" s="3" t="s">
        <v>651</v>
      </c>
      <c r="K33" s="3" t="s">
        <v>652</v>
      </c>
      <c r="L33" s="3" t="s">
        <v>653</v>
      </c>
      <c r="M33" s="3" t="s">
        <v>645</v>
      </c>
    </row>
    <row r="35" spans="3:13" x14ac:dyDescent="0.2">
      <c r="C35" s="3" t="s">
        <v>654</v>
      </c>
      <c r="D35" s="3" t="s">
        <v>655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656</v>
      </c>
      <c r="D36" s="3">
        <v>-606.74900000000002</v>
      </c>
      <c r="E36" s="3" t="s">
        <v>657</v>
      </c>
      <c r="F36" s="3" t="s">
        <v>658</v>
      </c>
      <c r="G36" s="3" t="s">
        <v>659</v>
      </c>
      <c r="H36" s="3" t="s">
        <v>660</v>
      </c>
      <c r="I36" s="3" t="s">
        <v>661</v>
      </c>
      <c r="J36" s="3">
        <v>-480.44499999999999</v>
      </c>
      <c r="K36" s="3" t="s">
        <v>662</v>
      </c>
      <c r="L36" s="3" t="s">
        <v>663</v>
      </c>
      <c r="M36" s="3" t="s">
        <v>664</v>
      </c>
    </row>
    <row r="37" spans="3:13" x14ac:dyDescent="0.2">
      <c r="C37" s="3" t="s">
        <v>665</v>
      </c>
      <c r="D37" s="3" t="s">
        <v>666</v>
      </c>
      <c r="E37" s="3" t="s">
        <v>667</v>
      </c>
      <c r="F37" s="3" t="s">
        <v>668</v>
      </c>
      <c r="G37" s="3" t="s">
        <v>669</v>
      </c>
      <c r="H37" s="3" t="s">
        <v>670</v>
      </c>
      <c r="I37" s="3" t="s">
        <v>671</v>
      </c>
      <c r="J37" s="3" t="s">
        <v>672</v>
      </c>
      <c r="K37" s="3" t="s">
        <v>673</v>
      </c>
      <c r="L37" s="3" t="s">
        <v>674</v>
      </c>
      <c r="M37" s="3" t="s">
        <v>675</v>
      </c>
    </row>
    <row r="38" spans="3:13" x14ac:dyDescent="0.2">
      <c r="C38" s="3" t="s">
        <v>676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677</v>
      </c>
      <c r="D40" s="3" t="s">
        <v>678</v>
      </c>
      <c r="E40" s="3" t="s">
        <v>679</v>
      </c>
      <c r="F40" s="3" t="s">
        <v>680</v>
      </c>
      <c r="G40" s="3" t="s">
        <v>681</v>
      </c>
      <c r="H40" s="3" t="s">
        <v>682</v>
      </c>
      <c r="I40" s="3" t="s">
        <v>683</v>
      </c>
      <c r="J40" s="3" t="s">
        <v>684</v>
      </c>
      <c r="K40" s="3" t="s">
        <v>685</v>
      </c>
      <c r="L40" s="3" t="s">
        <v>686</v>
      </c>
      <c r="M40" s="3" t="s">
        <v>687</v>
      </c>
    </row>
    <row r="41" spans="3:13" x14ac:dyDescent="0.2">
      <c r="C41" s="3" t="s">
        <v>688</v>
      </c>
      <c r="D41" s="3">
        <v>452</v>
      </c>
      <c r="E41" s="3">
        <v>878.21699999999998</v>
      </c>
      <c r="F41" s="3">
        <v>43.643000000000001</v>
      </c>
      <c r="G41" s="3">
        <v>83.272999999999996</v>
      </c>
      <c r="H41" s="3">
        <v>836.40700000000004</v>
      </c>
      <c r="I41" s="3" t="s">
        <v>689</v>
      </c>
      <c r="J41" s="3" t="s">
        <v>690</v>
      </c>
      <c r="K41" s="3">
        <v>113.839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FEC9-6044-474F-8229-BF936B8B4407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691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692</v>
      </c>
      <c r="D12" s="3">
        <v>16</v>
      </c>
      <c r="E12" s="3">
        <v>19.41</v>
      </c>
      <c r="F12" s="3">
        <v>24.94</v>
      </c>
      <c r="G12" s="3">
        <v>28.41</v>
      </c>
      <c r="H12" s="3">
        <v>34.799999999999997</v>
      </c>
      <c r="I12" s="3">
        <v>40.840000000000003</v>
      </c>
      <c r="J12" s="3">
        <v>59.33</v>
      </c>
      <c r="K12" s="3">
        <v>77.98</v>
      </c>
      <c r="L12" s="3">
        <v>92.48</v>
      </c>
      <c r="M12" s="3">
        <v>97.1</v>
      </c>
    </row>
    <row r="13" spans="3:13" ht="12.75" x14ac:dyDescent="0.2">
      <c r="C13" s="3" t="s">
        <v>693</v>
      </c>
      <c r="D13" s="3" t="s">
        <v>694</v>
      </c>
      <c r="E13" s="3" t="s">
        <v>695</v>
      </c>
      <c r="F13" s="3" t="s">
        <v>696</v>
      </c>
      <c r="G13" s="3" t="s">
        <v>697</v>
      </c>
      <c r="H13" s="3" t="s">
        <v>698</v>
      </c>
      <c r="I13" s="3" t="s">
        <v>699</v>
      </c>
      <c r="J13" s="3" t="s">
        <v>700</v>
      </c>
      <c r="K13" s="3" t="s">
        <v>701</v>
      </c>
      <c r="L13" s="3" t="s">
        <v>702</v>
      </c>
      <c r="M13" s="3" t="s">
        <v>703</v>
      </c>
    </row>
    <row r="14" spans="3:13" ht="12.75" x14ac:dyDescent="0.2"/>
    <row r="15" spans="3:13" ht="12.75" x14ac:dyDescent="0.2">
      <c r="C15" s="3" t="s">
        <v>704</v>
      </c>
      <c r="D15" s="3" t="s">
        <v>705</v>
      </c>
      <c r="E15" s="3" t="s">
        <v>706</v>
      </c>
      <c r="F15" s="3" t="s">
        <v>707</v>
      </c>
      <c r="G15" s="3" t="s">
        <v>708</v>
      </c>
      <c r="H15" s="3" t="s">
        <v>709</v>
      </c>
      <c r="I15" s="3" t="s">
        <v>710</v>
      </c>
      <c r="J15" s="3" t="s">
        <v>711</v>
      </c>
      <c r="K15" s="3" t="s">
        <v>712</v>
      </c>
      <c r="L15" s="3" t="s">
        <v>713</v>
      </c>
      <c r="M15" s="3" t="s">
        <v>714</v>
      </c>
    </row>
    <row r="16" spans="3:13" ht="12.75" x14ac:dyDescent="0.2">
      <c r="C16" s="3" t="s">
        <v>715</v>
      </c>
      <c r="D16" s="3" t="s">
        <v>705</v>
      </c>
      <c r="E16" s="3" t="s">
        <v>706</v>
      </c>
      <c r="F16" s="3" t="s">
        <v>707</v>
      </c>
      <c r="G16" s="3" t="s">
        <v>708</v>
      </c>
      <c r="H16" s="3" t="s">
        <v>709</v>
      </c>
      <c r="I16" s="3" t="s">
        <v>710</v>
      </c>
      <c r="J16" s="3" t="s">
        <v>711</v>
      </c>
      <c r="K16" s="3" t="s">
        <v>712</v>
      </c>
      <c r="L16" s="3" t="s">
        <v>713</v>
      </c>
      <c r="M16" s="3" t="s">
        <v>716</v>
      </c>
    </row>
    <row r="17" spans="3:13" ht="12.75" x14ac:dyDescent="0.2">
      <c r="C17" s="3" t="s">
        <v>717</v>
      </c>
      <c r="D17" s="3" t="s">
        <v>718</v>
      </c>
      <c r="E17" s="3" t="s">
        <v>719</v>
      </c>
      <c r="F17" s="3" t="s">
        <v>720</v>
      </c>
      <c r="G17" s="3" t="s">
        <v>721</v>
      </c>
      <c r="H17" s="3" t="s">
        <v>722</v>
      </c>
      <c r="I17" s="3" t="s">
        <v>723</v>
      </c>
      <c r="J17" s="3" t="s">
        <v>724</v>
      </c>
      <c r="K17" s="3" t="s">
        <v>725</v>
      </c>
      <c r="L17" s="3" t="s">
        <v>726</v>
      </c>
      <c r="M17" s="3" t="s">
        <v>727</v>
      </c>
    </row>
    <row r="18" spans="3:13" ht="12.75" x14ac:dyDescent="0.2">
      <c r="C18" s="3" t="s">
        <v>728</v>
      </c>
      <c r="D18" s="3" t="s">
        <v>729</v>
      </c>
      <c r="E18" s="3" t="s">
        <v>730</v>
      </c>
      <c r="F18" s="3" t="s">
        <v>731</v>
      </c>
      <c r="G18" s="3" t="s">
        <v>732</v>
      </c>
      <c r="H18" s="3" t="s">
        <v>733</v>
      </c>
      <c r="I18" s="3" t="s">
        <v>734</v>
      </c>
      <c r="J18" s="3" t="s">
        <v>735</v>
      </c>
      <c r="K18" s="3" t="s">
        <v>736</v>
      </c>
      <c r="L18" s="3" t="s">
        <v>737</v>
      </c>
      <c r="M18" s="3" t="s">
        <v>738</v>
      </c>
    </row>
    <row r="19" spans="3:13" ht="12.75" x14ac:dyDescent="0.2">
      <c r="C19" s="3" t="s">
        <v>739</v>
      </c>
      <c r="D19" s="3" t="s">
        <v>740</v>
      </c>
      <c r="E19" s="3" t="s">
        <v>741</v>
      </c>
      <c r="F19" s="3" t="s">
        <v>742</v>
      </c>
      <c r="G19" s="3" t="s">
        <v>743</v>
      </c>
      <c r="H19" s="3" t="s">
        <v>744</v>
      </c>
      <c r="I19" s="3" t="s">
        <v>745</v>
      </c>
      <c r="J19" s="3" t="s">
        <v>746</v>
      </c>
      <c r="K19" s="3" t="s">
        <v>747</v>
      </c>
      <c r="L19" s="3" t="s">
        <v>748</v>
      </c>
      <c r="M19" s="3" t="s">
        <v>749</v>
      </c>
    </row>
    <row r="20" spans="3:13" ht="12.75" x14ac:dyDescent="0.2">
      <c r="C20" s="3" t="s">
        <v>750</v>
      </c>
      <c r="D20" s="3" t="s">
        <v>751</v>
      </c>
      <c r="E20" s="3" t="s">
        <v>752</v>
      </c>
      <c r="F20" s="3" t="s">
        <v>753</v>
      </c>
      <c r="G20" s="3" t="s">
        <v>752</v>
      </c>
      <c r="H20" s="3" t="s">
        <v>754</v>
      </c>
      <c r="I20" s="3" t="s">
        <v>755</v>
      </c>
      <c r="J20" s="3" t="s">
        <v>756</v>
      </c>
      <c r="K20" s="3" t="s">
        <v>757</v>
      </c>
      <c r="L20" s="3" t="s">
        <v>758</v>
      </c>
      <c r="M20" s="3" t="s">
        <v>759</v>
      </c>
    </row>
    <row r="21" spans="3:13" ht="12.75" x14ac:dyDescent="0.2">
      <c r="C21" s="3" t="s">
        <v>760</v>
      </c>
      <c r="D21" s="3" t="s">
        <v>761</v>
      </c>
      <c r="E21" s="3" t="s">
        <v>762</v>
      </c>
      <c r="F21" s="3" t="s">
        <v>763</v>
      </c>
      <c r="G21" s="3" t="s">
        <v>764</v>
      </c>
      <c r="H21" s="3" t="s">
        <v>765</v>
      </c>
      <c r="I21" s="3" t="s">
        <v>766</v>
      </c>
      <c r="J21" s="3" t="s">
        <v>767</v>
      </c>
      <c r="K21" s="3" t="s">
        <v>768</v>
      </c>
      <c r="L21" s="3" t="s">
        <v>769</v>
      </c>
      <c r="M21" s="3" t="s">
        <v>770</v>
      </c>
    </row>
    <row r="22" spans="3:13" ht="12.75" x14ac:dyDescent="0.2">
      <c r="C22" s="3" t="s">
        <v>771</v>
      </c>
      <c r="D22" s="3" t="s">
        <v>772</v>
      </c>
      <c r="E22" s="3" t="s">
        <v>772</v>
      </c>
      <c r="F22" s="3" t="s">
        <v>773</v>
      </c>
      <c r="G22" s="3" t="s">
        <v>774</v>
      </c>
      <c r="H22" s="3" t="s">
        <v>775</v>
      </c>
      <c r="I22" s="3" t="s">
        <v>776</v>
      </c>
      <c r="J22" s="3" t="s">
        <v>777</v>
      </c>
      <c r="K22" s="3" t="s">
        <v>778</v>
      </c>
      <c r="L22" s="3" t="s">
        <v>779</v>
      </c>
      <c r="M22" s="3" t="s">
        <v>780</v>
      </c>
    </row>
    <row r="23" spans="3:13" ht="12.75" x14ac:dyDescent="0.2"/>
    <row r="24" spans="3:13" ht="12.75" x14ac:dyDescent="0.2">
      <c r="C24" s="3" t="s">
        <v>781</v>
      </c>
      <c r="D24" s="3" t="s">
        <v>782</v>
      </c>
      <c r="E24" s="3" t="s">
        <v>783</v>
      </c>
      <c r="F24" s="3" t="s">
        <v>784</v>
      </c>
      <c r="G24" s="3" t="s">
        <v>785</v>
      </c>
      <c r="H24" s="3" t="s">
        <v>786</v>
      </c>
      <c r="I24" s="3" t="s">
        <v>787</v>
      </c>
      <c r="J24" s="3" t="s">
        <v>788</v>
      </c>
      <c r="K24" s="3" t="s">
        <v>789</v>
      </c>
      <c r="L24" s="3" t="s">
        <v>790</v>
      </c>
      <c r="M24" s="3" t="s">
        <v>791</v>
      </c>
    </row>
    <row r="25" spans="3:13" ht="12.75" x14ac:dyDescent="0.2">
      <c r="C25" s="3" t="s">
        <v>792</v>
      </c>
      <c r="D25" s="3" t="s">
        <v>764</v>
      </c>
      <c r="E25" s="3" t="s">
        <v>793</v>
      </c>
      <c r="F25" s="3" t="s">
        <v>794</v>
      </c>
      <c r="G25" s="3" t="s">
        <v>795</v>
      </c>
      <c r="H25" s="3" t="s">
        <v>767</v>
      </c>
      <c r="I25" s="3" t="s">
        <v>796</v>
      </c>
      <c r="J25" s="3" t="s">
        <v>797</v>
      </c>
      <c r="K25" s="3" t="s">
        <v>770</v>
      </c>
      <c r="L25" s="3" t="s">
        <v>798</v>
      </c>
      <c r="M25" s="3" t="s">
        <v>772</v>
      </c>
    </row>
    <row r="26" spans="3:13" ht="12.75" x14ac:dyDescent="0.2">
      <c r="C26" s="3" t="s">
        <v>799</v>
      </c>
      <c r="D26" s="3" t="s">
        <v>800</v>
      </c>
      <c r="E26" s="3" t="s">
        <v>801</v>
      </c>
      <c r="F26" s="3" t="s">
        <v>802</v>
      </c>
      <c r="G26" s="3" t="s">
        <v>803</v>
      </c>
      <c r="H26" s="3" t="s">
        <v>804</v>
      </c>
      <c r="I26" s="3" t="s">
        <v>805</v>
      </c>
      <c r="J26" s="3" t="s">
        <v>806</v>
      </c>
      <c r="K26" s="3" t="s">
        <v>807</v>
      </c>
      <c r="L26" s="3" t="s">
        <v>808</v>
      </c>
      <c r="M26" s="3" t="s">
        <v>809</v>
      </c>
    </row>
    <row r="27" spans="3:13" ht="12.75" x14ac:dyDescent="0.2">
      <c r="C27" s="3" t="s">
        <v>810</v>
      </c>
      <c r="D27" s="3" t="s">
        <v>811</v>
      </c>
      <c r="E27" s="3" t="s">
        <v>812</v>
      </c>
      <c r="F27" s="3" t="s">
        <v>813</v>
      </c>
      <c r="G27" s="3" t="s">
        <v>814</v>
      </c>
      <c r="H27" s="3" t="s">
        <v>815</v>
      </c>
      <c r="I27" s="3" t="s">
        <v>816</v>
      </c>
      <c r="J27" s="3" t="s">
        <v>817</v>
      </c>
      <c r="K27" s="3" t="s">
        <v>818</v>
      </c>
      <c r="L27" s="3" t="s">
        <v>818</v>
      </c>
      <c r="M27" s="3" t="s">
        <v>819</v>
      </c>
    </row>
    <row r="28" spans="3:13" ht="12.75" x14ac:dyDescent="0.2"/>
    <row r="29" spans="3:13" ht="12.75" x14ac:dyDescent="0.2">
      <c r="C29" s="3" t="s">
        <v>820</v>
      </c>
      <c r="D29" s="3">
        <v>3.2</v>
      </c>
      <c r="E29" s="3">
        <v>11</v>
      </c>
      <c r="F29" s="3">
        <v>7.4</v>
      </c>
      <c r="G29" s="3">
        <v>5.0999999999999996</v>
      </c>
      <c r="H29" s="3">
        <v>3.5</v>
      </c>
      <c r="I29" s="3">
        <v>5.4</v>
      </c>
      <c r="J29" s="3">
        <v>10.4</v>
      </c>
      <c r="K29" s="3">
        <v>12.9</v>
      </c>
      <c r="L29" s="3">
        <v>14.1</v>
      </c>
      <c r="M29" s="3">
        <v>14.7</v>
      </c>
    </row>
    <row r="30" spans="3:13" ht="12.75" x14ac:dyDescent="0.2">
      <c r="C30" s="3" t="s">
        <v>821</v>
      </c>
      <c r="D30" s="3">
        <v>4</v>
      </c>
      <c r="E30" s="3">
        <v>7</v>
      </c>
      <c r="F30" s="3">
        <v>7</v>
      </c>
      <c r="G30" s="3">
        <v>6</v>
      </c>
      <c r="H30" s="3">
        <v>4</v>
      </c>
      <c r="I30" s="3">
        <v>6</v>
      </c>
      <c r="J30" s="3">
        <v>6</v>
      </c>
      <c r="K30" s="3">
        <v>7</v>
      </c>
      <c r="L30" s="3">
        <v>8</v>
      </c>
      <c r="M30" s="3">
        <v>7</v>
      </c>
    </row>
    <row r="31" spans="3:13" ht="12.75" x14ac:dyDescent="0.2">
      <c r="C31" s="3" t="s">
        <v>822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823</v>
      </c>
      <c r="D32" s="3" t="s">
        <v>824</v>
      </c>
      <c r="E32" s="3" t="s">
        <v>824</v>
      </c>
      <c r="F32" s="3" t="s">
        <v>824</v>
      </c>
      <c r="G32" s="3" t="s">
        <v>824</v>
      </c>
      <c r="H32" s="3" t="s">
        <v>824</v>
      </c>
      <c r="I32" s="3" t="s">
        <v>824</v>
      </c>
      <c r="J32" s="3" t="s">
        <v>824</v>
      </c>
      <c r="K32" s="3" t="s">
        <v>824</v>
      </c>
      <c r="L32" s="3" t="s">
        <v>824</v>
      </c>
      <c r="M32" s="3" t="s">
        <v>824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7A9C-E398-45A9-8154-C8DC8540A7A5}">
  <dimension ref="A3:BJ22"/>
  <sheetViews>
    <sheetView showGridLines="0" tabSelected="1" workbookViewId="0">
      <selection activeCell="E9" sqref="E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825</v>
      </c>
      <c r="C3" s="9"/>
      <c r="D3" s="9"/>
      <c r="E3" s="9"/>
      <c r="F3" s="9"/>
      <c r="H3" s="9" t="s">
        <v>826</v>
      </c>
      <c r="I3" s="9"/>
      <c r="J3" s="9"/>
      <c r="K3" s="9"/>
      <c r="L3" s="9"/>
      <c r="N3" s="11" t="s">
        <v>827</v>
      </c>
      <c r="O3" s="11"/>
      <c r="P3" s="11"/>
      <c r="Q3" s="11"/>
      <c r="R3" s="11"/>
      <c r="S3" s="11"/>
      <c r="T3" s="11"/>
      <c r="V3" s="9" t="s">
        <v>828</v>
      </c>
      <c r="W3" s="9"/>
      <c r="X3" s="9"/>
      <c r="Y3" s="9"/>
      <c r="AA3" s="9" t="s">
        <v>829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830</v>
      </c>
      <c r="C4" s="15" t="s">
        <v>831</v>
      </c>
      <c r="D4" s="14" t="s">
        <v>832</v>
      </c>
      <c r="E4" s="15" t="s">
        <v>833</v>
      </c>
      <c r="F4" s="14" t="s">
        <v>834</v>
      </c>
      <c r="H4" s="16" t="s">
        <v>835</v>
      </c>
      <c r="I4" s="17" t="s">
        <v>836</v>
      </c>
      <c r="J4" s="16" t="s">
        <v>837</v>
      </c>
      <c r="K4" s="17" t="s">
        <v>838</v>
      </c>
      <c r="L4" s="16" t="s">
        <v>839</v>
      </c>
      <c r="N4" s="18" t="s">
        <v>840</v>
      </c>
      <c r="O4" s="19" t="s">
        <v>841</v>
      </c>
      <c r="P4" s="18" t="s">
        <v>842</v>
      </c>
      <c r="Q4" s="19" t="s">
        <v>843</v>
      </c>
      <c r="R4" s="18" t="s">
        <v>844</v>
      </c>
      <c r="S4" s="19" t="s">
        <v>845</v>
      </c>
      <c r="T4" s="18" t="s">
        <v>846</v>
      </c>
      <c r="V4" s="19" t="s">
        <v>847</v>
      </c>
      <c r="W4" s="18" t="s">
        <v>848</v>
      </c>
      <c r="X4" s="19" t="s">
        <v>849</v>
      </c>
      <c r="Y4" s="18" t="s">
        <v>850</v>
      </c>
      <c r="AA4" s="20" t="s">
        <v>491</v>
      </c>
      <c r="AB4" s="21" t="s">
        <v>717</v>
      </c>
      <c r="AC4" s="20" t="s">
        <v>728</v>
      </c>
      <c r="AD4" s="21" t="s">
        <v>750</v>
      </c>
      <c r="AE4" s="20" t="s">
        <v>760</v>
      </c>
      <c r="AF4" s="21" t="s">
        <v>771</v>
      </c>
      <c r="AG4" s="20" t="s">
        <v>781</v>
      </c>
      <c r="AH4" s="21" t="s">
        <v>792</v>
      </c>
      <c r="AI4" s="20" t="s">
        <v>822</v>
      </c>
      <c r="AJ4" s="22"/>
      <c r="AK4" s="21" t="s">
        <v>820</v>
      </c>
      <c r="AL4" s="20" t="s">
        <v>821</v>
      </c>
    </row>
    <row r="5" spans="1:62" ht="63" x14ac:dyDescent="0.2">
      <c r="A5" s="23" t="s">
        <v>851</v>
      </c>
      <c r="B5" s="18" t="s">
        <v>852</v>
      </c>
      <c r="C5" s="24" t="s">
        <v>853</v>
      </c>
      <c r="D5" s="25" t="s">
        <v>854</v>
      </c>
      <c r="E5" s="19" t="s">
        <v>855</v>
      </c>
      <c r="F5" s="18" t="s">
        <v>852</v>
      </c>
      <c r="H5" s="19" t="s">
        <v>856</v>
      </c>
      <c r="I5" s="18" t="s">
        <v>857</v>
      </c>
      <c r="J5" s="19" t="s">
        <v>858</v>
      </c>
      <c r="K5" s="18" t="s">
        <v>859</v>
      </c>
      <c r="L5" s="19" t="s">
        <v>860</v>
      </c>
      <c r="N5" s="18" t="s">
        <v>861</v>
      </c>
      <c r="O5" s="19" t="s">
        <v>862</v>
      </c>
      <c r="P5" s="18" t="s">
        <v>863</v>
      </c>
      <c r="Q5" s="19" t="s">
        <v>864</v>
      </c>
      <c r="R5" s="18" t="s">
        <v>865</v>
      </c>
      <c r="S5" s="19" t="s">
        <v>866</v>
      </c>
      <c r="T5" s="18" t="s">
        <v>867</v>
      </c>
      <c r="V5" s="19" t="s">
        <v>868</v>
      </c>
      <c r="W5" s="18" t="s">
        <v>869</v>
      </c>
      <c r="X5" s="19" t="s">
        <v>870</v>
      </c>
      <c r="Y5" s="18" t="s">
        <v>871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2.4888010898502855</v>
      </c>
      <c r="C7" s="31">
        <f>(sheet!D18-sheet!D15)/sheet!D35</f>
        <v>2.4583201686491112</v>
      </c>
      <c r="D7" s="31">
        <f>sheet!D12/sheet!D35</f>
        <v>1.415782353784494</v>
      </c>
      <c r="E7" s="31">
        <f>Sheet2!D20/sheet!D35</f>
        <v>0.9621584967341138</v>
      </c>
      <c r="F7" s="31">
        <f>sheet!D18/sheet!D35</f>
        <v>2.4888010898502855</v>
      </c>
      <c r="G7" s="29"/>
      <c r="H7" s="32">
        <f>Sheet1!D33/sheet!D51</f>
        <v>3.8423410454477912E-2</v>
      </c>
      <c r="I7" s="32">
        <f>Sheet1!D33/Sheet1!D12</f>
        <v>6.3531933657021825E-2</v>
      </c>
      <c r="J7" s="32">
        <f>Sheet1!D12/sheet!D27</f>
        <v>0.43919913335231114</v>
      </c>
      <c r="K7" s="32">
        <f>Sheet1!D30/sheet!D27</f>
        <v>2.7903170202360515E-2</v>
      </c>
      <c r="L7" s="32">
        <f>Sheet1!D38</f>
        <v>0.17</v>
      </c>
      <c r="M7" s="29"/>
      <c r="N7" s="32">
        <f>sheet!D40/sheet!D27</f>
        <v>0.27379766990182303</v>
      </c>
      <c r="O7" s="32">
        <f>sheet!D51/sheet!D27</f>
        <v>0.72620233009817703</v>
      </c>
      <c r="P7" s="32">
        <f>sheet!D40/sheet!D51</f>
        <v>0.37702670255107507</v>
      </c>
      <c r="Q7" s="31">
        <f>Sheet1!D24/Sheet1!D26</f>
        <v>-15.672005826981264</v>
      </c>
      <c r="R7" s="31">
        <f>ABS(Sheet2!D20/(Sheet1!D26+Sheet2!D30))</f>
        <v>9.1485605173560156</v>
      </c>
      <c r="S7" s="31">
        <f>sheet!D40/Sheet1!D43</f>
        <v>2.21526210804711</v>
      </c>
      <c r="T7" s="31">
        <f>Sheet2!D20/sheet!D40</f>
        <v>0.45181674418119172</v>
      </c>
      <c r="V7" s="31">
        <f>ABS(Sheet1!D15/sheet!D15)</f>
        <v>36.328148214683743</v>
      </c>
      <c r="W7" s="31">
        <f>Sheet1!D12/sheet!D14</f>
        <v>7.3593735997917777</v>
      </c>
      <c r="X7" s="31">
        <f>Sheet1!D12/sheet!D27</f>
        <v>0.43919913335231114</v>
      </c>
      <c r="Y7" s="31">
        <f>Sheet1!D12/(sheet!D18-sheet!D35)</f>
        <v>2.294453952927241</v>
      </c>
      <c r="AA7" s="17" t="str">
        <f>Sheet1!D43</f>
        <v>47,399.861</v>
      </c>
      <c r="AB7" s="17" t="str">
        <f>Sheet3!D17</f>
        <v>21.6x</v>
      </c>
      <c r="AC7" s="17" t="str">
        <f>Sheet3!D18</f>
        <v>43.9x</v>
      </c>
      <c r="AD7" s="17" t="str">
        <f>Sheet3!D20</f>
        <v>25.7x</v>
      </c>
      <c r="AE7" s="17" t="str">
        <f>Sheet3!D21</f>
        <v>3.4x</v>
      </c>
      <c r="AF7" s="17" t="str">
        <f>Sheet3!D22</f>
        <v>6.1x</v>
      </c>
      <c r="AG7" s="17" t="str">
        <f>Sheet3!D24</f>
        <v>63.0x</v>
      </c>
      <c r="AH7" s="17" t="str">
        <f>Sheet3!D25</f>
        <v>3.7x</v>
      </c>
      <c r="AI7" s="17" t="str">
        <f>Sheet3!D31</f>
        <v/>
      </c>
      <c r="AK7" s="17">
        <f>Sheet3!D29</f>
        <v>3.2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3.9180013298382326</v>
      </c>
      <c r="C8" s="34">
        <f>(sheet!E18-sheet!E15)/sheet!E35</f>
        <v>3.9061947270528417</v>
      </c>
      <c r="D8" s="34">
        <f>sheet!E12/sheet!E35</f>
        <v>2.9405185709644241</v>
      </c>
      <c r="E8" s="34">
        <f>Sheet2!E20/sheet!E35</f>
        <v>1.2324208500326925</v>
      </c>
      <c r="F8" s="34">
        <f>sheet!E18/sheet!E35</f>
        <v>3.9180013298382326</v>
      </c>
      <c r="G8" s="29"/>
      <c r="H8" s="35">
        <f>Sheet1!E33/sheet!E51</f>
        <v>3.8574740483364685E-2</v>
      </c>
      <c r="I8" s="35">
        <f>Sheet1!E33/Sheet1!E12</f>
        <v>8.8136486473112466E-2</v>
      </c>
      <c r="J8" s="35">
        <f>Sheet1!E12/sheet!E27</f>
        <v>0.38464568974475194</v>
      </c>
      <c r="K8" s="35">
        <f>Sheet1!E30/sheet!E27</f>
        <v>3.3901319631129349E-2</v>
      </c>
      <c r="L8" s="35">
        <f>Sheet1!E38</f>
        <v>0.27</v>
      </c>
      <c r="M8" s="29"/>
      <c r="N8" s="35">
        <f>sheet!E40/sheet!E27</f>
        <v>0.12115236193689415</v>
      </c>
      <c r="O8" s="35">
        <f>sheet!E51/sheet!E27</f>
        <v>0.87884763983698755</v>
      </c>
      <c r="P8" s="35">
        <f>sheet!E40/sheet!E51</f>
        <v>0.13785365795528109</v>
      </c>
      <c r="Q8" s="34">
        <f>Sheet1!E24/Sheet1!E26</f>
        <v>-29.902002776125325</v>
      </c>
      <c r="R8" s="34">
        <f>ABS(Sheet2!E20/(Sheet1!E26+Sheet2!E30))</f>
        <v>0.77236966541037111</v>
      </c>
      <c r="S8" s="34">
        <f>sheet!E40/Sheet1!E43</f>
        <v>1.0664658650717465</v>
      </c>
      <c r="T8" s="34">
        <f>Sheet2!E20/sheet!E40</f>
        <v>0.91939199992222309</v>
      </c>
      <c r="U8" s="12"/>
      <c r="V8" s="34">
        <f>ABS(Sheet1!E15/sheet!E15)</f>
        <v>115.77855816528219</v>
      </c>
      <c r="W8" s="34">
        <f>Sheet1!E12/sheet!E14</f>
        <v>7.5558307958301718</v>
      </c>
      <c r="X8" s="34">
        <f>Sheet1!E12/sheet!E27</f>
        <v>0.38464568974475194</v>
      </c>
      <c r="Y8" s="34">
        <f>Sheet1!E12/(sheet!E18-sheet!E35)</f>
        <v>1.4584844931248007</v>
      </c>
      <c r="Z8" s="12"/>
      <c r="AA8" s="36" t="str">
        <f>Sheet1!E43</f>
        <v>64,041.324</v>
      </c>
      <c r="AB8" s="36" t="str">
        <f>Sheet3!E17</f>
        <v>21.0x</v>
      </c>
      <c r="AC8" s="36" t="str">
        <f>Sheet3!E18</f>
        <v>40.8x</v>
      </c>
      <c r="AD8" s="36" t="str">
        <f>Sheet3!E20</f>
        <v>20.9x</v>
      </c>
      <c r="AE8" s="36" t="str">
        <f>Sheet3!E21</f>
        <v>2.6x</v>
      </c>
      <c r="AF8" s="36" t="str">
        <f>Sheet3!E22</f>
        <v>6.1x</v>
      </c>
      <c r="AG8" s="36" t="str">
        <f>Sheet3!E24</f>
        <v>80.5x</v>
      </c>
      <c r="AH8" s="36" t="str">
        <f>Sheet3!E25</f>
        <v>2.9x</v>
      </c>
      <c r="AI8" s="36" t="str">
        <f>Sheet3!E31</f>
        <v/>
      </c>
      <c r="AK8" s="36">
        <f>Sheet3!E29</f>
        <v>11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1.8719594540118858</v>
      </c>
      <c r="C9" s="31">
        <f>(sheet!F18-sheet!F15)/sheet!F35</f>
        <v>1.8680885220227677</v>
      </c>
      <c r="D9" s="31">
        <f>sheet!F12/sheet!F35</f>
        <v>0.92934918939262279</v>
      </c>
      <c r="E9" s="31">
        <f>Sheet2!F20/sheet!F35</f>
        <v>1.354652619354298</v>
      </c>
      <c r="F9" s="31">
        <f>sheet!F18/sheet!F35</f>
        <v>1.8719594540118858</v>
      </c>
      <c r="G9" s="29"/>
      <c r="H9" s="32">
        <f>Sheet1!F33/sheet!F51</f>
        <v>5.1144800720600903E-2</v>
      </c>
      <c r="I9" s="32">
        <f>Sheet1!F33/Sheet1!F12</f>
        <v>0.11115015137140033</v>
      </c>
      <c r="J9" s="32">
        <f>Sheet1!F12/sheet!F27</f>
        <v>0.40856517509994678</v>
      </c>
      <c r="K9" s="32">
        <f>Sheet1!F30/sheet!F27</f>
        <v>4.5412081057441767E-2</v>
      </c>
      <c r="L9" s="32">
        <f>Sheet1!F38</f>
        <v>0.38</v>
      </c>
      <c r="M9" s="29"/>
      <c r="N9" s="32">
        <f>sheet!F40/sheet!F27</f>
        <v>0.11208802424466231</v>
      </c>
      <c r="O9" s="32">
        <f>sheet!F51/sheet!F27</f>
        <v>0.88791197575533765</v>
      </c>
      <c r="P9" s="32">
        <f>sheet!F40/sheet!F51</f>
        <v>0.12623776602327069</v>
      </c>
      <c r="Q9" s="31">
        <f>Sheet1!F24/Sheet1!F26</f>
        <v>-85.923486632317051</v>
      </c>
      <c r="R9" s="31">
        <f>ABS(Sheet2!F20/(Sheet1!F26+Sheet2!F30))</f>
        <v>165.88061838023825</v>
      </c>
      <c r="S9" s="31">
        <f>sheet!F40/Sheet1!F43</f>
        <v>0.85747111202563142</v>
      </c>
      <c r="T9" s="31">
        <f>Sheet2!F20/sheet!F40</f>
        <v>1.0687854601164417</v>
      </c>
      <c r="V9" s="31">
        <f>ABS(Sheet1!F15/sheet!F15)</f>
        <v>347.47773984373208</v>
      </c>
      <c r="W9" s="31">
        <f>Sheet1!F12/sheet!F14</f>
        <v>7.2223392942743265</v>
      </c>
      <c r="X9" s="31">
        <f>Sheet1!F12/sheet!F27</f>
        <v>0.40856517509994678</v>
      </c>
      <c r="Y9" s="31">
        <f>Sheet1!F12/(sheet!F18-sheet!F35)</f>
        <v>5.2983817387761674</v>
      </c>
      <c r="AA9" s="17" t="str">
        <f>Sheet1!F43</f>
        <v>83,327.234</v>
      </c>
      <c r="AB9" s="17" t="str">
        <f>Sheet3!F17</f>
        <v>22.8x</v>
      </c>
      <c r="AC9" s="17" t="str">
        <f>Sheet3!F18</f>
        <v>45.6x</v>
      </c>
      <c r="AD9" s="17" t="str">
        <f>Sheet3!F20</f>
        <v>27.6x</v>
      </c>
      <c r="AE9" s="17" t="str">
        <f>Sheet3!F21</f>
        <v>3.2x</v>
      </c>
      <c r="AF9" s="17" t="str">
        <f>Sheet3!F22</f>
        <v>7.1x</v>
      </c>
      <c r="AG9" s="17" t="str">
        <f>Sheet3!F24</f>
        <v>71.4x</v>
      </c>
      <c r="AH9" s="17" t="str">
        <f>Sheet3!F25</f>
        <v>3.3x</v>
      </c>
      <c r="AI9" s="17" t="str">
        <f>Sheet3!F31</f>
        <v/>
      </c>
      <c r="AK9" s="17">
        <f>Sheet3!F29</f>
        <v>7.4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1.348116095543503</v>
      </c>
      <c r="C10" s="34">
        <f>(sheet!G18-sheet!G15)/sheet!G35</f>
        <v>1.3450133958406407</v>
      </c>
      <c r="D10" s="34">
        <f>sheet!G12/sheet!G35</f>
        <v>0.70851293610447685</v>
      </c>
      <c r="E10" s="34">
        <f>Sheet2!G20/sheet!G35</f>
        <v>1.3485248339989977</v>
      </c>
      <c r="F10" s="34">
        <f>sheet!G18/sheet!G35</f>
        <v>1.348116095543503</v>
      </c>
      <c r="G10" s="29"/>
      <c r="H10" s="35">
        <f>Sheet1!G33/sheet!G51</f>
        <v>5.5360605132029291E-2</v>
      </c>
      <c r="I10" s="35">
        <f>Sheet1!G33/Sheet1!G12</f>
        <v>0.11697966797096931</v>
      </c>
      <c r="J10" s="35">
        <f>Sheet1!G12/sheet!G27</f>
        <v>0.40711831188062719</v>
      </c>
      <c r="K10" s="35">
        <f>Sheet1!G30/sheet!G27</f>
        <v>4.7624564948697302E-2</v>
      </c>
      <c r="L10" s="35">
        <f>Sheet1!G38</f>
        <v>0.41</v>
      </c>
      <c r="M10" s="29"/>
      <c r="N10" s="35">
        <f>sheet!G40/sheet!G27</f>
        <v>0.13973908124520315</v>
      </c>
      <c r="O10" s="35">
        <f>sheet!G51/sheet!G27</f>
        <v>0.8602609172193415</v>
      </c>
      <c r="P10" s="35">
        <f>sheet!G40/sheet!G51</f>
        <v>0.16243802135855226</v>
      </c>
      <c r="Q10" s="34">
        <f>Sheet1!G24/Sheet1!G26</f>
        <v>38.179087998761133</v>
      </c>
      <c r="R10" s="34">
        <f>ABS(Sheet2!G20/(Sheet1!G26+Sheet2!G30))</f>
        <v>7.7248832380094381</v>
      </c>
      <c r="S10" s="34">
        <f>sheet!G40/Sheet1!G43</f>
        <v>1.031941574624581</v>
      </c>
      <c r="T10" s="34">
        <f>Sheet2!G20/sheet!G40</f>
        <v>1.0377153553694267</v>
      </c>
      <c r="U10" s="12"/>
      <c r="V10" s="34">
        <f>ABS(Sheet1!G15/sheet!G15)</f>
        <v>335.63531685765571</v>
      </c>
      <c r="W10" s="34">
        <f>Sheet1!G12/sheet!G14</f>
        <v>8.022479462111292</v>
      </c>
      <c r="X10" s="34">
        <f>Sheet1!G12/sheet!G27</f>
        <v>0.40711831188062719</v>
      </c>
      <c r="Y10" s="34">
        <f>Sheet1!G12/(sheet!G18-sheet!G35)</f>
        <v>10.875753487741171</v>
      </c>
      <c r="Z10" s="12"/>
      <c r="AA10" s="36" t="str">
        <f>Sheet1!G43</f>
        <v>88,191.269</v>
      </c>
      <c r="AB10" s="36" t="str">
        <f>Sheet3!G17</f>
        <v>24.0x</v>
      </c>
      <c r="AC10" s="36" t="str">
        <f>Sheet3!G18</f>
        <v>48.4x</v>
      </c>
      <c r="AD10" s="36" t="str">
        <f>Sheet3!G20</f>
        <v>20.9x</v>
      </c>
      <c r="AE10" s="36" t="str">
        <f>Sheet3!G21</f>
        <v>3.7x</v>
      </c>
      <c r="AF10" s="36" t="str">
        <f>Sheet3!G22</f>
        <v>7.9x</v>
      </c>
      <c r="AG10" s="36" t="str">
        <f>Sheet3!G24</f>
        <v>71.6x</v>
      </c>
      <c r="AH10" s="36" t="str">
        <f>Sheet3!G25</f>
        <v>3.9x</v>
      </c>
      <c r="AI10" s="36" t="str">
        <f>Sheet3!G31</f>
        <v/>
      </c>
      <c r="AK10" s="36">
        <f>Sheet3!G29</f>
        <v>5.0999999999999996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1.1058058841828713</v>
      </c>
      <c r="C11" s="31">
        <f>(sheet!H18-sheet!H15)/sheet!H35</f>
        <v>1.1039887795461165</v>
      </c>
      <c r="D11" s="31">
        <f>sheet!H12/sheet!H35</f>
        <v>0.51920519414888255</v>
      </c>
      <c r="E11" s="31">
        <f>Sheet2!H20/sheet!H35</f>
        <v>1.065785190777971</v>
      </c>
      <c r="F11" s="31">
        <f>sheet!H18/sheet!H35</f>
        <v>1.1058058841828713</v>
      </c>
      <c r="G11" s="29"/>
      <c r="H11" s="32">
        <f>Sheet1!H33/sheet!H51</f>
        <v>5.3886033567731827E-2</v>
      </c>
      <c r="I11" s="32">
        <f>Sheet1!H33/Sheet1!H12</f>
        <v>0.11320381321781139</v>
      </c>
      <c r="J11" s="32">
        <f>Sheet1!H12/sheet!H27</f>
        <v>0.37997657081056885</v>
      </c>
      <c r="K11" s="32">
        <f>Sheet1!H30/sheet!H27</f>
        <v>4.3014796749184125E-2</v>
      </c>
      <c r="L11" s="32">
        <f>Sheet1!H38</f>
        <v>0.43</v>
      </c>
      <c r="M11" s="29"/>
      <c r="N11" s="32">
        <f>sheet!H40/sheet!H27</f>
        <v>0.20174498100483026</v>
      </c>
      <c r="O11" s="32">
        <f>sheet!H51/sheet!H27</f>
        <v>0.79825501899516971</v>
      </c>
      <c r="P11" s="32">
        <f>sheet!H40/sheet!H51</f>
        <v>0.25273249300553541</v>
      </c>
      <c r="Q11" s="31">
        <f>Sheet1!H24/Sheet1!H26</f>
        <v>-31.588036421904956</v>
      </c>
      <c r="R11" s="31">
        <f>ABS(Sheet2!H20/(Sheet1!H26+Sheet2!H30))</f>
        <v>1.6345613587278789</v>
      </c>
      <c r="S11" s="31">
        <f>sheet!H40/Sheet1!H43</f>
        <v>1.627582107186025</v>
      </c>
      <c r="T11" s="31">
        <f>Sheet2!H20/sheet!H40</f>
        <v>0.57226373084117776</v>
      </c>
      <c r="V11" s="31">
        <f>ABS(Sheet1!H15/sheet!H15)</f>
        <v>517.91948628801447</v>
      </c>
      <c r="W11" s="31">
        <f>Sheet1!H12/sheet!H14</f>
        <v>8.246700442711969</v>
      </c>
      <c r="X11" s="31">
        <f>Sheet1!H12/sheet!H27</f>
        <v>0.37997657081056885</v>
      </c>
      <c r="Y11" s="31">
        <f>Sheet1!H12/(sheet!H18-sheet!H35)</f>
        <v>33.152609528168497</v>
      </c>
      <c r="AA11" s="17" t="str">
        <f>Sheet1!H43</f>
        <v>95,271.655</v>
      </c>
      <c r="AB11" s="17" t="str">
        <f>Sheet3!H17</f>
        <v>29.2x</v>
      </c>
      <c r="AC11" s="17" t="str">
        <f>Sheet3!H18</f>
        <v>56.2x</v>
      </c>
      <c r="AD11" s="17" t="str">
        <f>Sheet3!H20</f>
        <v>30.5x</v>
      </c>
      <c r="AE11" s="17" t="str">
        <f>Sheet3!H21</f>
        <v>4.1x</v>
      </c>
      <c r="AF11" s="17" t="str">
        <f>Sheet3!H22</f>
        <v>9.7x</v>
      </c>
      <c r="AG11" s="17" t="str">
        <f>Sheet3!H24</f>
        <v>82.6x</v>
      </c>
      <c r="AH11" s="17" t="str">
        <f>Sheet3!H25</f>
        <v>4.5x</v>
      </c>
      <c r="AI11" s="17" t="str">
        <f>Sheet3!H31</f>
        <v/>
      </c>
      <c r="AK11" s="17">
        <f>Sheet3!H29</f>
        <v>3.5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1.0266744329705624</v>
      </c>
      <c r="C12" s="34">
        <f>(sheet!I18-sheet!I15)/sheet!I35</f>
        <v>1.0253243650702064</v>
      </c>
      <c r="D12" s="34">
        <f>sheet!I12/sheet!I35</f>
        <v>0.38793752291111749</v>
      </c>
      <c r="E12" s="34">
        <f>Sheet2!I20/sheet!I35</f>
        <v>1.109525771357315</v>
      </c>
      <c r="F12" s="34">
        <f>sheet!I18/sheet!I35</f>
        <v>1.0266744329705624</v>
      </c>
      <c r="G12" s="29"/>
      <c r="H12" s="35">
        <f>Sheet1!I33/sheet!I51</f>
        <v>5.8625284829340332E-2</v>
      </c>
      <c r="I12" s="35">
        <f>Sheet1!I33/Sheet1!I12</f>
        <v>0.11366386660565664</v>
      </c>
      <c r="J12" s="35">
        <f>Sheet1!I12/sheet!I27</f>
        <v>0.42117967231350123</v>
      </c>
      <c r="K12" s="35">
        <f>Sheet1!I30/sheet!I27</f>
        <v>4.787291009085598E-2</v>
      </c>
      <c r="L12" s="35">
        <f>Sheet1!I38</f>
        <v>0.53</v>
      </c>
      <c r="M12" s="29"/>
      <c r="N12" s="35">
        <f>sheet!I40/sheet!I27</f>
        <v>0.18340848611285698</v>
      </c>
      <c r="O12" s="35">
        <f>sheet!I51/sheet!I27</f>
        <v>0.81659151388714302</v>
      </c>
      <c r="P12" s="35">
        <f>sheet!I40/sheet!I51</f>
        <v>0.22460248850713005</v>
      </c>
      <c r="Q12" s="34">
        <f>Sheet1!I24/Sheet1!I26</f>
        <v>-21.439734203885436</v>
      </c>
      <c r="R12" s="34">
        <f>ABS(Sheet2!I20/(Sheet1!I26+Sheet2!I30))</f>
        <v>0.96875620858747891</v>
      </c>
      <c r="S12" s="34">
        <f>sheet!I40/Sheet1!I43</f>
        <v>1.3319438872560694</v>
      </c>
      <c r="T12" s="34">
        <f>Sheet2!I20/sheet!I40</f>
        <v>0.65155599642068929</v>
      </c>
      <c r="U12" s="12"/>
      <c r="V12" s="34">
        <f>ABS(Sheet1!I15/sheet!I15)</f>
        <v>789.40863023466363</v>
      </c>
      <c r="W12" s="34">
        <f>Sheet1!I12/sheet!I14</f>
        <v>8.7375289690193867</v>
      </c>
      <c r="X12" s="34">
        <f>Sheet1!I12/sheet!I27</f>
        <v>0.42117967231350123</v>
      </c>
      <c r="Y12" s="34">
        <f>Sheet1!I12/(sheet!I18-sheet!I35)</f>
        <v>146.6015047960056</v>
      </c>
      <c r="Z12" s="12"/>
      <c r="AA12" s="36" t="str">
        <f>Sheet1!I43</f>
        <v>118,200.101</v>
      </c>
      <c r="AB12" s="36" t="str">
        <f>Sheet3!I17</f>
        <v>27.9x</v>
      </c>
      <c r="AC12" s="36" t="str">
        <f>Sheet3!I18</f>
        <v>56.1x</v>
      </c>
      <c r="AD12" s="36" t="str">
        <f>Sheet3!I20</f>
        <v>32.9x</v>
      </c>
      <c r="AE12" s="36" t="str">
        <f>Sheet3!I21</f>
        <v>4.2x</v>
      </c>
      <c r="AF12" s="36" t="str">
        <f>Sheet3!I22</f>
        <v>9.0x</v>
      </c>
      <c r="AG12" s="36" t="str">
        <f>Sheet3!I24</f>
        <v>79.5x</v>
      </c>
      <c r="AH12" s="36" t="str">
        <f>Sheet3!I25</f>
        <v>4.6x</v>
      </c>
      <c r="AI12" s="36" t="str">
        <f>Sheet3!I31</f>
        <v/>
      </c>
      <c r="AK12" s="36">
        <f>Sheet3!I29</f>
        <v>5.4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1.1266766343057619</v>
      </c>
      <c r="C13" s="31">
        <f>(sheet!J18-sheet!J15)/sheet!J35</f>
        <v>1.1220556967828421</v>
      </c>
      <c r="D13" s="31">
        <f>sheet!J12/sheet!J35</f>
        <v>0.4992298479935604</v>
      </c>
      <c r="E13" s="31">
        <f>Sheet2!J20/sheet!J35</f>
        <v>1.172121472565431</v>
      </c>
      <c r="F13" s="31">
        <f>sheet!J18/sheet!J35</f>
        <v>1.1266766343057619</v>
      </c>
      <c r="G13" s="29"/>
      <c r="H13" s="32">
        <f>Sheet1!J33/sheet!J51</f>
        <v>4.5024454774291914E-2</v>
      </c>
      <c r="I13" s="32">
        <f>Sheet1!J33/Sheet1!J12</f>
        <v>0.11356053336311706</v>
      </c>
      <c r="J13" s="32">
        <f>Sheet1!J12/sheet!J27</f>
        <v>0.34563530543539439</v>
      </c>
      <c r="K13" s="32">
        <f>Sheet1!J30/sheet!J27</f>
        <v>3.9250529634367266E-2</v>
      </c>
      <c r="L13" s="32">
        <f>Sheet1!J38</f>
        <v>0.6</v>
      </c>
      <c r="M13" s="29"/>
      <c r="N13" s="32">
        <f>sheet!J40/sheet!J27</f>
        <v>0.12823975781516281</v>
      </c>
      <c r="O13" s="32">
        <f>sheet!J51/sheet!J27</f>
        <v>0.87176024298640808</v>
      </c>
      <c r="P13" s="32">
        <f>sheet!J40/sheet!J51</f>
        <v>0.14710438890382185</v>
      </c>
      <c r="Q13" s="31">
        <f>Sheet1!J24/Sheet1!J26</f>
        <v>-12.37461607508191</v>
      </c>
      <c r="R13" s="31">
        <f>ABS(Sheet2!J20/(Sheet1!J26+Sheet2!J30))</f>
        <v>0.31895293699545713</v>
      </c>
      <c r="S13" s="31">
        <f>sheet!J40/Sheet1!J43</f>
        <v>1.0280667136522752</v>
      </c>
      <c r="T13" s="31">
        <f>Sheet2!J20/sheet!J40</f>
        <v>0.86246349318621252</v>
      </c>
      <c r="V13" s="31">
        <f>ABS(Sheet1!J15/sheet!J15)</f>
        <v>208.56688634587988</v>
      </c>
      <c r="W13" s="31">
        <f>Sheet1!J12/sheet!J14</f>
        <v>9.2770373578116629</v>
      </c>
      <c r="X13" s="31">
        <f>Sheet1!J12/sheet!J27</f>
        <v>0.34563530543539439</v>
      </c>
      <c r="Y13" s="31">
        <f>Sheet1!J12/(sheet!J18-sheet!J35)</f>
        <v>28.915505798056309</v>
      </c>
      <c r="AA13" s="17" t="str">
        <f>Sheet1!J43</f>
        <v>155,617.863</v>
      </c>
      <c r="AB13" s="17" t="str">
        <f>Sheet3!J17</f>
        <v>34.0x</v>
      </c>
      <c r="AC13" s="17" t="str">
        <f>Sheet3!J18</f>
        <v>69.3x</v>
      </c>
      <c r="AD13" s="17" t="str">
        <f>Sheet3!J20</f>
        <v>37.3x</v>
      </c>
      <c r="AE13" s="17" t="str">
        <f>Sheet3!J21</f>
        <v>4.5x</v>
      </c>
      <c r="AF13" s="17" t="str">
        <f>Sheet3!J22</f>
        <v>12.0x</v>
      </c>
      <c r="AG13" s="17" t="str">
        <f>Sheet3!J24</f>
        <v>112.8x</v>
      </c>
      <c r="AH13" s="17" t="str">
        <f>Sheet3!J25</f>
        <v>4.7x</v>
      </c>
      <c r="AI13" s="17" t="str">
        <f>Sheet3!J31</f>
        <v/>
      </c>
      <c r="AK13" s="17">
        <f>Sheet3!J29</f>
        <v>10.4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1.9476228347044697</v>
      </c>
      <c r="C14" s="34">
        <f>(sheet!K18-sheet!K15)/sheet!K35</f>
        <v>1.9435082369675667</v>
      </c>
      <c r="D14" s="34">
        <f>sheet!K12/sheet!K35</f>
        <v>1.2819600365055168</v>
      </c>
      <c r="E14" s="34">
        <f>Sheet2!K20/sheet!K35</f>
        <v>1.2586440051582701</v>
      </c>
      <c r="F14" s="34">
        <f>sheet!K18/sheet!K35</f>
        <v>1.9476228347044697</v>
      </c>
      <c r="G14" s="29"/>
      <c r="H14" s="35">
        <f>Sheet1!K33/sheet!K51</f>
        <v>5.7185632691923068E-2</v>
      </c>
      <c r="I14" s="35">
        <f>Sheet1!K33/Sheet1!K12</f>
        <v>0.14942752900202605</v>
      </c>
      <c r="J14" s="35">
        <f>Sheet1!K12/sheet!K27</f>
        <v>0.32792164445348099</v>
      </c>
      <c r="K14" s="35">
        <f>Sheet1!K30/sheet!K27</f>
        <v>4.9000521036964603E-2</v>
      </c>
      <c r="L14" s="35">
        <f>Sheet1!K38</f>
        <v>0.79</v>
      </c>
      <c r="M14" s="29"/>
      <c r="N14" s="35">
        <f>sheet!K40/sheet!K27</f>
        <v>0.14313230910732833</v>
      </c>
      <c r="O14" s="35">
        <f>sheet!K51/sheet!K27</f>
        <v>0.85686769089267179</v>
      </c>
      <c r="P14" s="35">
        <f>sheet!K40/sheet!K51</f>
        <v>0.16704131878075046</v>
      </c>
      <c r="Q14" s="34">
        <f>Sheet1!K24/Sheet1!K26</f>
        <v>-69.519010372062041</v>
      </c>
      <c r="R14" s="34">
        <f>ABS(Sheet2!K20/(Sheet1!K26+Sheet2!K30))</f>
        <v>11.102369473642923</v>
      </c>
      <c r="S14" s="34">
        <f>sheet!K40/Sheet1!K43</f>
        <v>1.1240315269505516</v>
      </c>
      <c r="T14" s="34">
        <f>Sheet2!K20/sheet!K40</f>
        <v>0.86230008055446916</v>
      </c>
      <c r="U14" s="12"/>
      <c r="V14" s="34">
        <f>ABS(Sheet1!K15/sheet!K15)</f>
        <v>209.58027080713649</v>
      </c>
      <c r="W14" s="34">
        <f>Sheet1!K12/sheet!K14</f>
        <v>9.3711766063933464</v>
      </c>
      <c r="X14" s="34">
        <f>Sheet1!K12/sheet!K27</f>
        <v>0.32792164445348099</v>
      </c>
      <c r="Y14" s="34">
        <f>Sheet1!K12/(sheet!K18-sheet!K35)</f>
        <v>3.5289164256213472</v>
      </c>
      <c r="Z14" s="12"/>
      <c r="AA14" s="36" t="str">
        <f>Sheet1!K43</f>
        <v>173,179.832</v>
      </c>
      <c r="AB14" s="36" t="str">
        <f>Sheet3!K17</f>
        <v>38.9x</v>
      </c>
      <c r="AC14" s="36" t="str">
        <f>Sheet3!K18</f>
        <v>76.0x</v>
      </c>
      <c r="AD14" s="36" t="str">
        <f>Sheet3!K20</f>
        <v>47.5x</v>
      </c>
      <c r="AE14" s="36" t="str">
        <f>Sheet3!K21</f>
        <v>5.7x</v>
      </c>
      <c r="AF14" s="36" t="str">
        <f>Sheet3!K22</f>
        <v>14.9x</v>
      </c>
      <c r="AG14" s="36" t="str">
        <f>Sheet3!K24</f>
        <v>111.2x</v>
      </c>
      <c r="AH14" s="36" t="str">
        <f>Sheet3!K25</f>
        <v>5.9x</v>
      </c>
      <c r="AI14" s="36" t="str">
        <f>Sheet3!K31</f>
        <v/>
      </c>
      <c r="AK14" s="36">
        <f>Sheet3!K29</f>
        <v>12.9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2.1888063682596552</v>
      </c>
      <c r="C15" s="31">
        <f>(sheet!L18-sheet!L15)/sheet!L35</f>
        <v>2.1823012301316442</v>
      </c>
      <c r="D15" s="31">
        <f>sheet!L12/sheet!L35</f>
        <v>1.5995818157073325</v>
      </c>
      <c r="E15" s="31">
        <f>Sheet2!L20/sheet!L35</f>
        <v>1.3200482656301966</v>
      </c>
      <c r="F15" s="31">
        <f>sheet!L18/sheet!L35</f>
        <v>2.1888063682596552</v>
      </c>
      <c r="G15" s="29"/>
      <c r="H15" s="32">
        <f>Sheet1!L33/sheet!L51</f>
        <v>8.6297619777493326E-2</v>
      </c>
      <c r="I15" s="32">
        <f>Sheet1!L33/Sheet1!L12</f>
        <v>0.2031646612105972</v>
      </c>
      <c r="J15" s="32">
        <f>Sheet1!L12/sheet!L27</f>
        <v>0.35825788230108152</v>
      </c>
      <c r="K15" s="32">
        <f>Sheet1!L30/sheet!L27</f>
        <v>7.2785341283725227E-2</v>
      </c>
      <c r="L15" s="32">
        <f>Sheet1!L38</f>
        <v>1.3</v>
      </c>
      <c r="M15" s="29"/>
      <c r="N15" s="32">
        <f>sheet!L40/sheet!L27</f>
        <v>0.1565776498657514</v>
      </c>
      <c r="O15" s="32">
        <f>sheet!L51/sheet!L27</f>
        <v>0.8434223501342486</v>
      </c>
      <c r="P15" s="32">
        <f>sheet!L40/sheet!L51</f>
        <v>0.18564560192272442</v>
      </c>
      <c r="Q15" s="31">
        <f>Sheet1!L24/Sheet1!L26</f>
        <v>-125.52667943435209</v>
      </c>
      <c r="R15" s="31">
        <f>ABS(Sheet2!L20/(Sheet1!L26+Sheet2!L30))</f>
        <v>93.096183631423244</v>
      </c>
      <c r="S15" s="31">
        <f>sheet!L40/Sheet1!L43</f>
        <v>1.0661841599082902</v>
      </c>
      <c r="T15" s="31">
        <f>Sheet2!L20/sheet!L40</f>
        <v>0.94895804084511248</v>
      </c>
      <c r="V15" s="31">
        <f>ABS(Sheet1!L15/sheet!L15)</f>
        <v>117.29261433412455</v>
      </c>
      <c r="W15" s="31">
        <f>Sheet1!L12/sheet!L14</f>
        <v>10.183191417890852</v>
      </c>
      <c r="X15" s="31">
        <f>Sheet1!L12/sheet!L27</f>
        <v>0.35825788230108152</v>
      </c>
      <c r="Y15" s="31">
        <f>Sheet1!L12/(sheet!L18-sheet!L35)</f>
        <v>2.6773038469249499</v>
      </c>
      <c r="AA15" s="17" t="str">
        <f>Sheet1!L43</f>
        <v>221,296.244</v>
      </c>
      <c r="AB15" s="17" t="str">
        <f>Sheet3!L17</f>
        <v>36.7x</v>
      </c>
      <c r="AC15" s="17" t="str">
        <f>Sheet3!L18</f>
        <v>59.9x</v>
      </c>
      <c r="AD15" s="17" t="str">
        <f>Sheet3!L20</f>
        <v>39.1x</v>
      </c>
      <c r="AE15" s="17" t="str">
        <f>Sheet3!L21</f>
        <v>6.0x</v>
      </c>
      <c r="AF15" s="17" t="str">
        <f>Sheet3!L22</f>
        <v>14.8x</v>
      </c>
      <c r="AG15" s="17" t="str">
        <f>Sheet3!L24</f>
        <v>73.1x</v>
      </c>
      <c r="AH15" s="17" t="str">
        <f>Sheet3!L25</f>
        <v>6.2x</v>
      </c>
      <c r="AI15" s="17" t="str">
        <f>Sheet3!L31</f>
        <v/>
      </c>
      <c r="AK15" s="17">
        <f>Sheet3!L29</f>
        <v>14.1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2.1147498393433914</v>
      </c>
      <c r="C16" s="34">
        <f>(sheet!M18-sheet!M15)/sheet!M35</f>
        <v>2.1102744729815304</v>
      </c>
      <c r="D16" s="34">
        <f>sheet!M12/sheet!M35</f>
        <v>1.6296765804438236</v>
      </c>
      <c r="E16" s="34">
        <f>Sheet2!M20/sheet!M35</f>
        <v>1.134437925408073</v>
      </c>
      <c r="F16" s="34">
        <f>sheet!M18/sheet!M35</f>
        <v>2.1147498393433914</v>
      </c>
      <c r="G16" s="29"/>
      <c r="H16" s="35">
        <f>Sheet1!M33/sheet!M51</f>
        <v>9.2993302443974343E-2</v>
      </c>
      <c r="I16" s="35">
        <f>Sheet1!M33/Sheet1!M12</f>
        <v>0.21035607975342299</v>
      </c>
      <c r="J16" s="35">
        <f>Sheet1!M12/sheet!M27</f>
        <v>0.3692992029474384</v>
      </c>
      <c r="K16" s="35">
        <f>Sheet1!M30/sheet!M27</f>
        <v>7.7684332588086893E-2</v>
      </c>
      <c r="L16" s="35">
        <f>Sheet1!M38</f>
        <v>1.6</v>
      </c>
      <c r="M16" s="29"/>
      <c r="N16" s="35">
        <f>sheet!M40/sheet!M27</f>
        <v>0.1646244348092771</v>
      </c>
      <c r="O16" s="35">
        <f>sheet!M51/sheet!M27</f>
        <v>0.83537556519072287</v>
      </c>
      <c r="P16" s="35">
        <f>sheet!M40/sheet!M51</f>
        <v>0.19706637549506495</v>
      </c>
      <c r="Q16" s="34">
        <f>Sheet1!M24/Sheet1!M26</f>
        <v>39.597450920127116</v>
      </c>
      <c r="R16" s="34">
        <f>ABS(Sheet2!M20/(Sheet1!M26+Sheet2!M30))</f>
        <v>58.407712680209777</v>
      </c>
      <c r="S16" s="34">
        <f>sheet!M40/Sheet1!M43</f>
        <v>1.076392233772022</v>
      </c>
      <c r="T16" s="34">
        <f>Sheet2!M20/sheet!M40</f>
        <v>0.88803294020541013</v>
      </c>
      <c r="U16" s="12"/>
      <c r="V16" s="34">
        <f>ABS(Sheet1!M15/sheet!M15)</f>
        <v>149.30966475678181</v>
      </c>
      <c r="W16" s="34">
        <f>Sheet1!M12/sheet!M14</f>
        <v>10.75894894148963</v>
      </c>
      <c r="X16" s="34">
        <f>Sheet1!M12/sheet!M27</f>
        <v>0.3692992029474384</v>
      </c>
      <c r="Y16" s="34">
        <f>Sheet1!M12/(sheet!M18-sheet!M35)</f>
        <v>2.5707409545890005</v>
      </c>
      <c r="Z16" s="12"/>
      <c r="AA16" s="36" t="str">
        <f>Sheet1!M43</f>
        <v>267,795.023</v>
      </c>
      <c r="AB16" s="36" t="str">
        <f>Sheet3!M17</f>
        <v>32.2x</v>
      </c>
      <c r="AC16" s="36" t="str">
        <f>Sheet3!M18</f>
        <v>47.7x</v>
      </c>
      <c r="AD16" s="36" t="str">
        <f>Sheet3!M20</f>
        <v>32.6x</v>
      </c>
      <c r="AE16" s="36" t="str">
        <f>Sheet3!M21</f>
        <v>5.9x</v>
      </c>
      <c r="AF16" s="36" t="str">
        <f>Sheet3!M22</f>
        <v>13.3x</v>
      </c>
      <c r="AG16" s="36" t="str">
        <f>Sheet3!M24</f>
        <v>66.0x</v>
      </c>
      <c r="AH16" s="36" t="str">
        <f>Sheet3!M25</f>
        <v>6.1x</v>
      </c>
      <c r="AI16" s="36" t="str">
        <f>Sheet3!M31</f>
        <v/>
      </c>
      <c r="AK16" s="36">
        <f>Sheet3!M29</f>
        <v>14.7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2023-04-30T14:44:17Z</dcterms:created>
  <dcterms:modified xsi:type="dcterms:W3CDTF">2023-05-06T10:54:51Z</dcterms:modified>
  <cp:category/>
  <dc:identifier/>
  <cp:version/>
</cp:coreProperties>
</file>