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9" documentId="8_{E97BF0F0-5F28-409E-A299-47D1FFA8B1DB}" xr6:coauthVersionLast="47" xr6:coauthVersionMax="47" xr10:uidLastSave="{3EA9F1DF-89DD-4227-B689-88CDD56223A4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W14" i="5" s="1"/>
  <c r="J14" i="1"/>
  <c r="F14" i="1"/>
  <c r="E14" i="1"/>
  <c r="W8" i="5"/>
  <c r="M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<sst xmlns="http://schemas.openxmlformats.org/spreadsheetml/2006/main" count="682" uniqueCount="356">
  <si>
    <t>Alamos Gold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</si>
  <si>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</si>
  <si>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</si>
  <si>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</si>
  <si>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</si>
  <si>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</si>
  <si>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</si>
  <si>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</si>
  <si>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</si>
  <si>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</si>
  <si>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</si>
  <si>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</si>
  <si>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</si>
  <si>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</si>
  <si>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</si>
  <si>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</si>
  <si>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</si>
  <si>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</si>
  <si>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</si>
  <si>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</si>
  <si>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</si>
  <si>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</si>
  <si>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</si>
  <si>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</si>
  <si>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</si>
  <si>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</si>
  <si>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</si>
  <si>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</si>
  <si>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</si>
  <si>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</si>
  <si>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</si>
  <si>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</si>
  <si>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</si>
  <si>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Property Plant And Equipment, Net</t>
  </si>
  <si>
    <t>1,780.468</t>
  </si>
  <si>
    <t>1,897.729</t>
  </si>
  <si>
    <t>2,579.603</t>
  </si>
  <si>
    <t>2,575.797</t>
  </si>
  <si>
    <t>3,461.547</t>
  </si>
  <si>
    <t>3,840.098</t>
  </si>
  <si>
    <t>3,808.991</t>
  </si>
  <si>
    <t>3,946.156</t>
  </si>
  <si>
    <t>3,930.792</t>
  </si>
  <si>
    <t>4,297.167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</si>
  <si>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</si>
  <si>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</si>
  <si>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</si>
  <si>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</si>
  <si>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</si>
  <si>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</si>
  <si>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</si>
  <si>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2,615.964</t>
  </si>
  <si>
    <t>2,642.484</t>
  </si>
  <si>
    <t>3,416.253</t>
  </si>
  <si>
    <t>3,346.576</t>
  </si>
  <si>
    <t>4,174.248</t>
  </si>
  <si>
    <t>4,466.488</t>
  </si>
  <si>
    <t>4,410.321</t>
  </si>
  <si>
    <t>4,627.155</t>
  </si>
  <si>
    <t>4,579.495</t>
  </si>
  <si>
    <t>4,974.683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</si>
  <si>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</si>
  <si>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</si>
  <si>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</si>
  <si>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</si>
  <si>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</si>
  <si>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</si>
  <si>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</si>
  <si>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</si>
  <si>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</si>
  <si>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</si>
  <si>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1,042.542</t>
  </si>
  <si>
    <t>Total Liabilities</t>
  </si>
  <si>
    <t>1,023.96</t>
  </si>
  <si>
    <t>1,120.247</t>
  </si>
  <si>
    <t>1,290.45</t>
  </si>
  <si>
    <t>Common Stock</t>
  </si>
  <si>
    <t>2,147.919</t>
  </si>
  <si>
    <t>2,350.882</t>
  </si>
  <si>
    <t>3,848.453</t>
  </si>
  <si>
    <t>3,789.707</t>
  </si>
  <si>
    <t>4,641.168</t>
  </si>
  <si>
    <t>5,057.524</t>
  </si>
  <si>
    <t>4,795.713</t>
  </si>
  <si>
    <t>4,711.644</t>
  </si>
  <si>
    <t>4,669.783</t>
  </si>
  <si>
    <t>5,014.76</t>
  </si>
  <si>
    <t>Additional Paid In Capital</t>
  </si>
  <si>
    <t>Retained Earnings</t>
  </si>
  <si>
    <t>-1,546.069</t>
  </si>
  <si>
    <t>-1,527.592</t>
  </si>
  <si>
    <t>-1,404.281</t>
  </si>
  <si>
    <t>-1,617.365</t>
  </si>
  <si>
    <t>-1,413.406</t>
  </si>
  <si>
    <t>-1,219.106</t>
  </si>
  <si>
    <t>-1,326.113</t>
  </si>
  <si>
    <t>-1,419.752</t>
  </si>
  <si>
    <t>Treasury Stock</t>
  </si>
  <si>
    <t>Other Common Equity Adj</t>
  </si>
  <si>
    <t>Common Equity</t>
  </si>
  <si>
    <t>1,899.374</t>
  </si>
  <si>
    <t>1,889.16</t>
  </si>
  <si>
    <t>2,392.293</t>
  </si>
  <si>
    <t>2,362.558</t>
  </si>
  <si>
    <t>3,370.778</t>
  </si>
  <si>
    <t>3,552.087</t>
  </si>
  <si>
    <t>3,499.82</t>
  </si>
  <si>
    <t>3,628.306</t>
  </si>
  <si>
    <t>3,459.248</t>
  </si>
  <si>
    <t>3,684.233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</si>
  <si>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</si>
  <si>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</si>
  <si>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</si>
  <si>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</si>
  <si>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</si>
  <si>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</si>
  <si>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</si>
  <si>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</si>
  <si>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</si>
  <si>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1,041.467</t>
  </si>
  <si>
    <t>1,111.864</t>
  </si>
  <si>
    <t>Revenue Growth (YoY)</t>
  </si>
  <si>
    <t>39.1%</t>
  </si>
  <si>
    <t>26.7%</t>
  </si>
  <si>
    <t>23.2%</t>
  </si>
  <si>
    <t>35.8%</t>
  </si>
  <si>
    <t>12.6%</t>
  </si>
  <si>
    <t>20.1%</t>
  </si>
  <si>
    <t>4.8%</t>
  </si>
  <si>
    <t>9.5%</t>
  </si>
  <si>
    <t>10.1%</t>
  </si>
  <si>
    <t>-0.3%</t>
  </si>
  <si>
    <t>Cost of Revenues</t>
  </si>
  <si>
    <t>Gross Profit</t>
  </si>
  <si>
    <t>Gross Profit Margin</t>
  </si>
  <si>
    <t>47.5%</t>
  </si>
  <si>
    <t>37.6%</t>
  </si>
  <si>
    <t>33.4%</t>
  </si>
  <si>
    <t>39.2%</t>
  </si>
  <si>
    <t>27.6%</t>
  </si>
  <si>
    <t>48.0%</t>
  </si>
  <si>
    <t>57.0%</t>
  </si>
  <si>
    <t>56.0%</t>
  </si>
  <si>
    <t>46.9%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</si>
  <si>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</si>
  <si>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</si>
  <si>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</si>
  <si>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</si>
  <si>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</si>
  <si>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</si>
  <si>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</si>
  <si>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</si>
  <si>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</si>
  <si>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</si>
  <si>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</si>
  <si>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</si>
  <si>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</si>
  <si>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</si>
  <si>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</si>
  <si>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</si>
  <si>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</si>
  <si>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</si>
  <si>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</si>
  <si>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</si>
  <si>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</si>
  <si>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</si>
  <si>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</si>
  <si>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</si>
  <si>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</si>
  <si>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</si>
  <si>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</si>
  <si>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</si>
  <si>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</si>
  <si>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</si>
  <si>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</si>
  <si>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</si>
  <si>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</si>
  <si>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</si>
  <si>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</si>
  <si>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</si>
  <si>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</si>
  <si>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</si>
  <si>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</si>
  <si>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</si>
  <si>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</si>
  <si>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</si>
  <si>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</si>
  <si>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</si>
  <si>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</si>
  <si>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</si>
  <si>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</si>
  <si>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</si>
  <si>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</si>
  <si>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</si>
  <si>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</si>
  <si>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</si>
  <si>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</si>
  <si>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1,167.923</t>
  </si>
  <si>
    <t>2,473.031</t>
  </si>
  <si>
    <t>3,186.339</t>
  </si>
  <si>
    <t>1,921.017</t>
  </si>
  <si>
    <t>3,062.084</t>
  </si>
  <si>
    <t>4,367.132</t>
  </si>
  <si>
    <t>3,813.797</t>
  </si>
  <si>
    <t>5,386.446</t>
  </si>
  <si>
    <t>Total Enterprise Value (TEV)</t>
  </si>
  <si>
    <t>1,201.481</t>
  </si>
  <si>
    <t>1,164.307</t>
  </si>
  <si>
    <t>2,500.069</t>
  </si>
  <si>
    <t>2,982.107</t>
  </si>
  <si>
    <t>1,630.039</t>
  </si>
  <si>
    <t>2,795.728</t>
  </si>
  <si>
    <t>4,082.542</t>
  </si>
  <si>
    <t>3,521.852</t>
  </si>
  <si>
    <t>5,205.766</t>
  </si>
  <si>
    <t>Enterprise Value (EV)</t>
  </si>
  <si>
    <t>6,799.734</t>
  </si>
  <si>
    <t>EV/EBITDA</t>
  </si>
  <si>
    <t>97.0x</t>
  </si>
  <si>
    <t>24.4x</t>
  </si>
  <si>
    <t>10.1x</t>
  </si>
  <si>
    <t>14.0x</t>
  </si>
  <si>
    <t>15.0x</t>
  </si>
  <si>
    <t>5.6x</t>
  </si>
  <si>
    <t>11.0x</t>
  </si>
  <si>
    <t>9.3x</t>
  </si>
  <si>
    <t>6.3x</t>
  </si>
  <si>
    <t>15.6x</t>
  </si>
  <si>
    <t>EV / EBIT</t>
  </si>
  <si>
    <t>-16.8x</t>
  </si>
  <si>
    <t>-10.6x</t>
  </si>
  <si>
    <t>-3.8x</t>
  </si>
  <si>
    <t>105.8x</t>
  </si>
  <si>
    <t>55.9x</t>
  </si>
  <si>
    <t>26.1x</t>
  </si>
  <si>
    <t>65.0x</t>
  </si>
  <si>
    <t>16.5x</t>
  </si>
  <si>
    <t>10.3x</t>
  </si>
  <si>
    <t>33.5x</t>
  </si>
  <si>
    <t>EV / LTM EBITDA - CAPEX</t>
  </si>
  <si>
    <t>-4.0x</t>
  </si>
  <si>
    <t>-6.2x</t>
  </si>
  <si>
    <t>-10.1x</t>
  </si>
  <si>
    <t>-125.8x</t>
  </si>
  <si>
    <t>-249.7x</t>
  </si>
  <si>
    <t>97.9x</t>
  </si>
  <si>
    <t>-38.3x</t>
  </si>
  <si>
    <t>72.3x</t>
  </si>
  <si>
    <t>26.6x</t>
  </si>
  <si>
    <t>669.6x</t>
  </si>
  <si>
    <t>EV / Free Cash Flow</t>
  </si>
  <si>
    <t>3.1x</t>
  </si>
  <si>
    <t>-6.3x</t>
  </si>
  <si>
    <t>-19.7x</t>
  </si>
  <si>
    <t>-212.1x</t>
  </si>
  <si>
    <t>-51.8x</t>
  </si>
  <si>
    <t>34.6x</t>
  </si>
  <si>
    <t>-47.2x</t>
  </si>
  <si>
    <t>-103.1x</t>
  </si>
  <si>
    <t>-206.2x</t>
  </si>
  <si>
    <t>-118.1x</t>
  </si>
  <si>
    <t>EV / Invested Capital</t>
  </si>
  <si>
    <t>0.5x</t>
  </si>
  <si>
    <t>0.4x</t>
  </si>
  <si>
    <t>0.9x</t>
  </si>
  <si>
    <t>1.2x</t>
  </si>
  <si>
    <t>0.8x</t>
  </si>
  <si>
    <t>1.1x</t>
  </si>
  <si>
    <t>1.0x</t>
  </si>
  <si>
    <t>1.8x</t>
  </si>
  <si>
    <t>EV / Revenue</t>
  </si>
  <si>
    <t>3.9x</t>
  </si>
  <si>
    <t>2.7x</t>
  </si>
  <si>
    <t>4.0x</t>
  </si>
  <si>
    <t>4.6x</t>
  </si>
  <si>
    <t>3.3x</t>
  </si>
  <si>
    <t>4.5x</t>
  </si>
  <si>
    <t>6.1x</t>
  </si>
  <si>
    <t>P/E Ratio</t>
  </si>
  <si>
    <t>-4.4x</t>
  </si>
  <si>
    <t>-4.9x</t>
  </si>
  <si>
    <t>-1.5x</t>
  </si>
  <si>
    <t>-31.9x</t>
  </si>
  <si>
    <t>236.9x</t>
  </si>
  <si>
    <t>-242.6x</t>
  </si>
  <si>
    <t>-176.0x</t>
  </si>
  <si>
    <t>32.6x</t>
  </si>
  <si>
    <t>-156.3x</t>
  </si>
  <si>
    <t>139.4x</t>
  </si>
  <si>
    <t>Price/Book</t>
  </si>
  <si>
    <t>1.9x</t>
  </si>
  <si>
    <t>Price / Operating Cash Flow</t>
  </si>
  <si>
    <t>21.2x</t>
  </si>
  <si>
    <t>18.9x</t>
  </si>
  <si>
    <t>10.0x</t>
  </si>
  <si>
    <t>6.5x</t>
  </si>
  <si>
    <t>10.9x</t>
  </si>
  <si>
    <t>7.5x</t>
  </si>
  <si>
    <t>17.3x</t>
  </si>
  <si>
    <t>Price / LTM Sales</t>
  </si>
  <si>
    <t>3.8x</t>
  </si>
  <si>
    <t>4.9x</t>
  </si>
  <si>
    <t>2.2x</t>
  </si>
  <si>
    <t>3.6x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</si>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</sst>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2" borderId="0" xfId="0" applyFont="1" applyFill="1"/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A3099DD0-3996-2EE8-17E1-49696CA9B4D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M15" sqref="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6" t="s">
        <v>0</v>
      </c>
      <c r="D2" s="7"/>
      <c r="E2" s="7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8" t="s">
        <v>2</v>
      </c>
      <c r="D6" s="9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151.548</v>
      </c>
      <c r="E12" s="3">
        <v>103.068</v>
      </c>
      <c r="F12" s="3">
        <v>392.51799999999997</v>
      </c>
      <c r="G12" s="3">
        <v>338.65899999999999</v>
      </c>
      <c r="H12" s="3">
        <v>252.44399999999999</v>
      </c>
      <c r="I12" s="3">
        <v>281.18599999999998</v>
      </c>
      <c r="J12" s="3">
        <v>237.364</v>
      </c>
      <c r="K12" s="3">
        <v>280.56900000000002</v>
      </c>
      <c r="L12" s="3">
        <v>218.131</v>
      </c>
      <c r="M12" s="3">
        <v>175.74299999999999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>
        <v>9.2959999999999994</v>
      </c>
      <c r="G13" s="3">
        <v>18.934000000000001</v>
      </c>
      <c r="H13" s="3">
        <v>45.006999999999998</v>
      </c>
      <c r="I13" s="3">
        <v>10.647</v>
      </c>
      <c r="J13" s="3">
        <v>29.606000000000002</v>
      </c>
      <c r="K13" s="3">
        <v>55.604999999999997</v>
      </c>
      <c r="L13" s="3">
        <v>30.222000000000001</v>
      </c>
      <c r="M13" s="3">
        <v>25.183</v>
      </c>
    </row>
    <row r="14" spans="3:13" ht="12.75" x14ac:dyDescent="0.2">
      <c r="C14" s="3" t="s">
        <v>28</v>
      </c>
      <c r="D14" s="3">
        <v>1.075</v>
      </c>
      <c r="E14" s="41">
        <f>(D14+G14)/2</f>
        <v>2.0145</v>
      </c>
      <c r="F14" s="41">
        <f>(E14+G14)/2</f>
        <v>2.4842500000000003</v>
      </c>
      <c r="G14" s="3">
        <v>2.9540000000000002</v>
      </c>
      <c r="H14" s="3">
        <v>4.0229999999999997</v>
      </c>
      <c r="I14" s="3">
        <v>3.1389999999999998</v>
      </c>
      <c r="J14" s="41">
        <f>(H14+I14)/2</f>
        <v>3.5809999999999995</v>
      </c>
      <c r="K14" s="41">
        <f>(I14+J14)/2</f>
        <v>3.3599999999999994</v>
      </c>
      <c r="L14" s="41">
        <f>(J14+K14)/2</f>
        <v>3.4704999999999995</v>
      </c>
      <c r="M14" s="41">
        <f>(K14+L14)/2</f>
        <v>3.4152499999999995</v>
      </c>
    </row>
    <row r="15" spans="3:13" ht="12.75" x14ac:dyDescent="0.2">
      <c r="C15" s="3" t="s">
        <v>29</v>
      </c>
      <c r="D15" s="3">
        <v>89.921000000000006</v>
      </c>
      <c r="E15" s="3">
        <v>84.655000000000001</v>
      </c>
      <c r="F15" s="3">
        <v>174.96100000000001</v>
      </c>
      <c r="G15" s="3">
        <v>176.84899999999999</v>
      </c>
      <c r="H15" s="3">
        <v>202.65899999999999</v>
      </c>
      <c r="I15" s="3">
        <v>150.42099999999999</v>
      </c>
      <c r="J15" s="3">
        <v>164.77799999999999</v>
      </c>
      <c r="K15" s="3">
        <v>188.95400000000001</v>
      </c>
      <c r="L15" s="3">
        <v>251.64099999999999</v>
      </c>
      <c r="M15" s="3">
        <v>317.09500000000003</v>
      </c>
    </row>
    <row r="16" spans="3:13" ht="12.75" x14ac:dyDescent="0.2">
      <c r="C16" s="3" t="s">
        <v>30</v>
      </c>
      <c r="D16" s="3">
        <v>5.577</v>
      </c>
      <c r="E16" s="3" t="s">
        <v>27</v>
      </c>
      <c r="F16" s="3" t="s">
        <v>27</v>
      </c>
      <c r="G16" s="3" t="s">
        <v>27</v>
      </c>
      <c r="H16" s="3" t="s">
        <v>27</v>
      </c>
      <c r="I16" s="3" t="s">
        <v>27</v>
      </c>
      <c r="J16" s="3" t="s">
        <v>27</v>
      </c>
      <c r="K16" s="3">
        <v>21.757999999999999</v>
      </c>
      <c r="L16" s="3">
        <v>13.782999999999999</v>
      </c>
      <c r="M16" s="3">
        <v>17.736999999999998</v>
      </c>
    </row>
    <row r="17" spans="3:13" ht="12.75" x14ac:dyDescent="0.2">
      <c r="C17" s="3" t="s">
        <v>31</v>
      </c>
      <c r="D17" s="3">
        <v>62.023000000000003</v>
      </c>
      <c r="E17" s="3">
        <v>25.361999999999998</v>
      </c>
      <c r="F17" s="3">
        <v>93.655000000000001</v>
      </c>
      <c r="G17" s="3">
        <v>72.915000000000006</v>
      </c>
      <c r="H17" s="3">
        <v>65.625</v>
      </c>
      <c r="I17" s="3">
        <v>82.853999999999999</v>
      </c>
      <c r="J17" s="3">
        <v>80.247</v>
      </c>
      <c r="K17" s="3">
        <v>55.478000000000002</v>
      </c>
      <c r="L17" s="3">
        <v>67.147000000000006</v>
      </c>
      <c r="M17" s="3">
        <v>61.334000000000003</v>
      </c>
    </row>
    <row r="18" spans="3:13" ht="12.75" x14ac:dyDescent="0.2">
      <c r="C18" s="3" t="s">
        <v>32</v>
      </c>
      <c r="D18" s="3">
        <v>310.14400000000001</v>
      </c>
      <c r="E18" s="3">
        <v>213.08500000000001</v>
      </c>
      <c r="F18" s="3">
        <v>670.43</v>
      </c>
      <c r="G18" s="3">
        <v>610.31200000000001</v>
      </c>
      <c r="H18" s="3">
        <v>569.75900000000001</v>
      </c>
      <c r="I18" s="3">
        <v>528.24699999999996</v>
      </c>
      <c r="J18" s="3">
        <v>511.995</v>
      </c>
      <c r="K18" s="3">
        <v>602.36400000000003</v>
      </c>
      <c r="L18" s="3">
        <v>580.92499999999995</v>
      </c>
      <c r="M18" s="3">
        <v>597.09199999999998</v>
      </c>
    </row>
    <row r="19" spans="3:13" ht="12.75" x14ac:dyDescent="0.2"/>
    <row r="20" spans="3:13" ht="12.75" x14ac:dyDescent="0.2">
      <c r="C20" s="3" t="s">
        <v>33</v>
      </c>
      <c r="D20" s="3" t="s">
        <v>34</v>
      </c>
      <c r="E20" s="3" t="s">
        <v>35</v>
      </c>
      <c r="F20" s="3" t="s">
        <v>36</v>
      </c>
      <c r="G20" s="3" t="s">
        <v>37</v>
      </c>
      <c r="H20" s="3" t="s">
        <v>38</v>
      </c>
      <c r="I20" s="3" t="s">
        <v>39</v>
      </c>
      <c r="J20" s="3" t="s">
        <v>40</v>
      </c>
      <c r="K20" s="3" t="s">
        <v>41</v>
      </c>
      <c r="L20" s="3" t="s">
        <v>42</v>
      </c>
      <c r="M20" s="3" t="s">
        <v>43</v>
      </c>
    </row>
    <row r="21" spans="3:13" ht="12.75" x14ac:dyDescent="0.2">
      <c r="C21" s="3" t="s">
        <v>44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45</v>
      </c>
      <c r="D22" s="3">
        <v>0.628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46</v>
      </c>
      <c r="D23" s="3">
        <v>35.569000000000003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</row>
    <row r="24" spans="3:13" ht="12.75" x14ac:dyDescent="0.2">
      <c r="C24" s="3" t="s">
        <v>47</v>
      </c>
      <c r="D24" s="3">
        <v>256.76499999999999</v>
      </c>
      <c r="E24" s="3">
        <v>279.90600000000001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48</v>
      </c>
      <c r="D25" s="3">
        <v>57.002000000000002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49</v>
      </c>
      <c r="D26" s="3">
        <v>175.38800000000001</v>
      </c>
      <c r="E26" s="3">
        <v>251.76400000000001</v>
      </c>
      <c r="F26" s="3">
        <v>166.22</v>
      </c>
      <c r="G26" s="3">
        <v>160.46700000000001</v>
      </c>
      <c r="H26" s="3">
        <v>142.94300000000001</v>
      </c>
      <c r="I26" s="3">
        <v>98.141999999999996</v>
      </c>
      <c r="J26" s="3">
        <v>89.335999999999999</v>
      </c>
      <c r="K26" s="3">
        <v>78.635999999999996</v>
      </c>
      <c r="L26" s="3">
        <v>67.778999999999996</v>
      </c>
      <c r="M26" s="3">
        <v>80.424999999999997</v>
      </c>
    </row>
    <row r="27" spans="3:13" ht="12.75" x14ac:dyDescent="0.2">
      <c r="C27" s="3" t="s">
        <v>50</v>
      </c>
      <c r="D27" s="3" t="s">
        <v>51</v>
      </c>
      <c r="E27" s="3" t="s">
        <v>52</v>
      </c>
      <c r="F27" s="3" t="s">
        <v>53</v>
      </c>
      <c r="G27" s="3" t="s">
        <v>54</v>
      </c>
      <c r="H27" s="3" t="s">
        <v>55</v>
      </c>
      <c r="I27" s="3" t="s">
        <v>56</v>
      </c>
      <c r="J27" s="3" t="s">
        <v>57</v>
      </c>
      <c r="K27" s="3" t="s">
        <v>58</v>
      </c>
      <c r="L27" s="3" t="s">
        <v>59</v>
      </c>
      <c r="M27" s="3" t="s">
        <v>60</v>
      </c>
    </row>
    <row r="28" spans="3:13" ht="12.75" x14ac:dyDescent="0.2"/>
    <row r="29" spans="3:13" ht="12.75" x14ac:dyDescent="0.2">
      <c r="C29" s="3" t="s">
        <v>61</v>
      </c>
      <c r="D29" s="3">
        <v>81.72</v>
      </c>
      <c r="E29" s="3">
        <v>47.828000000000003</v>
      </c>
      <c r="F29" s="3">
        <v>107.252</v>
      </c>
      <c r="G29" s="3">
        <v>101.517</v>
      </c>
      <c r="H29" s="3">
        <v>109.753</v>
      </c>
      <c r="I29" s="3">
        <v>160.52199999999999</v>
      </c>
      <c r="J29" s="3">
        <v>153.61099999999999</v>
      </c>
      <c r="K29" s="3">
        <v>149.76400000000001</v>
      </c>
      <c r="L29" s="3">
        <v>173.999</v>
      </c>
      <c r="M29" s="3">
        <v>199.84299999999999</v>
      </c>
    </row>
    <row r="30" spans="3:13" ht="12.75" x14ac:dyDescent="0.2">
      <c r="C30" s="3" t="s">
        <v>62</v>
      </c>
      <c r="D30" s="3" t="s">
        <v>27</v>
      </c>
      <c r="E30" s="3">
        <v>1.7370000000000001</v>
      </c>
      <c r="F30" s="3">
        <v>17.620999999999999</v>
      </c>
      <c r="G30" s="3">
        <v>22.157</v>
      </c>
      <c r="H30" s="3">
        <v>11.818</v>
      </c>
      <c r="I30" s="3">
        <v>8.7360000000000007</v>
      </c>
      <c r="J30" s="3">
        <v>10.648</v>
      </c>
      <c r="K30" s="3">
        <v>16.795999999999999</v>
      </c>
      <c r="L30" s="3">
        <v>20.359000000000002</v>
      </c>
      <c r="M30" s="3">
        <v>27.756</v>
      </c>
    </row>
    <row r="31" spans="3:13" ht="12.75" x14ac:dyDescent="0.2">
      <c r="C31" s="3" t="s">
        <v>63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64</v>
      </c>
      <c r="D32" s="3">
        <v>7.8140000000000001</v>
      </c>
      <c r="E32" s="3">
        <v>7.2960000000000003</v>
      </c>
      <c r="F32" s="3">
        <v>7.3540000000000001</v>
      </c>
      <c r="G32" s="3">
        <v>4.8339999999999996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65</v>
      </c>
      <c r="D33" s="3" t="s">
        <v>27</v>
      </c>
      <c r="E33" s="3" t="s">
        <v>27</v>
      </c>
      <c r="F33" s="3" t="s">
        <v>27</v>
      </c>
      <c r="G33" s="3" t="s">
        <v>27</v>
      </c>
      <c r="H33" s="3">
        <v>5.28</v>
      </c>
      <c r="I33" s="3">
        <v>3.5489999999999999</v>
      </c>
      <c r="J33" s="3">
        <v>1.0389999999999999</v>
      </c>
      <c r="K33" s="3">
        <v>0.63600000000000001</v>
      </c>
      <c r="L33" s="3">
        <v>0.50600000000000001</v>
      </c>
      <c r="M33" s="3">
        <v>0.54200000000000004</v>
      </c>
    </row>
    <row r="34" spans="3:13" ht="12.75" x14ac:dyDescent="0.2">
      <c r="C34" s="3" t="s">
        <v>66</v>
      </c>
      <c r="D34" s="3">
        <v>31.744</v>
      </c>
      <c r="E34" s="3">
        <v>3.3580000000000001</v>
      </c>
      <c r="F34" s="3">
        <v>6.3819999999999997</v>
      </c>
      <c r="G34" s="3">
        <v>5.2370000000000001</v>
      </c>
      <c r="H34" s="3">
        <v>15.462999999999999</v>
      </c>
      <c r="I34" s="3">
        <v>7.234</v>
      </c>
      <c r="J34" s="3">
        <v>0</v>
      </c>
      <c r="K34" s="3">
        <v>19.722999999999999</v>
      </c>
      <c r="L34" s="3">
        <v>4.173</v>
      </c>
      <c r="M34" s="3">
        <v>18.143000000000001</v>
      </c>
    </row>
    <row r="35" spans="3:13" ht="12.75" x14ac:dyDescent="0.2">
      <c r="C35" s="3" t="s">
        <v>67</v>
      </c>
      <c r="D35" s="3">
        <v>121.27800000000001</v>
      </c>
      <c r="E35" s="3">
        <v>60.22</v>
      </c>
      <c r="F35" s="3">
        <v>138.60900000000001</v>
      </c>
      <c r="G35" s="3">
        <v>133.745</v>
      </c>
      <c r="H35" s="3">
        <v>142.31399999999999</v>
      </c>
      <c r="I35" s="3">
        <v>180.041</v>
      </c>
      <c r="J35" s="3">
        <v>165.298</v>
      </c>
      <c r="K35" s="3">
        <v>186.91800000000001</v>
      </c>
      <c r="L35" s="3">
        <v>199.03700000000001</v>
      </c>
      <c r="M35" s="3">
        <v>246.28399999999999</v>
      </c>
    </row>
    <row r="36" spans="3:13" ht="12.75" x14ac:dyDescent="0.2"/>
    <row r="37" spans="3:13" ht="12.75" x14ac:dyDescent="0.2">
      <c r="C37" s="3" t="s">
        <v>68</v>
      </c>
      <c r="D37" s="3">
        <v>240.80699999999999</v>
      </c>
      <c r="E37" s="3">
        <v>336.41899999999998</v>
      </c>
      <c r="F37" s="3">
        <v>415.96699999999998</v>
      </c>
      <c r="G37" s="3">
        <v>394.78899999999999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</row>
    <row r="38" spans="3:13" ht="12.75" x14ac:dyDescent="0.2">
      <c r="C38" s="3" t="s">
        <v>69</v>
      </c>
      <c r="D38" s="3">
        <v>18.614999999999998</v>
      </c>
      <c r="E38" s="3">
        <v>20.382000000000001</v>
      </c>
      <c r="F38" s="3">
        <v>21.09</v>
      </c>
      <c r="G38" s="3">
        <v>9.8030000000000008</v>
      </c>
      <c r="H38" s="3" t="s">
        <v>27</v>
      </c>
      <c r="I38" s="3">
        <v>0.54600000000000004</v>
      </c>
      <c r="J38" s="3" t="s">
        <v>27</v>
      </c>
      <c r="K38" s="3" t="s">
        <v>27</v>
      </c>
      <c r="L38" s="3" t="s">
        <v>27</v>
      </c>
      <c r="M38" s="3">
        <v>1.625</v>
      </c>
    </row>
    <row r="39" spans="3:13" ht="12.75" x14ac:dyDescent="0.2">
      <c r="C39" s="3" t="s">
        <v>70</v>
      </c>
      <c r="D39" s="3">
        <v>335.89</v>
      </c>
      <c r="E39" s="3">
        <v>336.30399999999997</v>
      </c>
      <c r="F39" s="3">
        <v>448.29500000000002</v>
      </c>
      <c r="G39" s="3">
        <v>445.68200000000002</v>
      </c>
      <c r="H39" s="3">
        <v>661.15599999999995</v>
      </c>
      <c r="I39" s="3">
        <v>733.81299999999999</v>
      </c>
      <c r="J39" s="3">
        <v>745.20299999999997</v>
      </c>
      <c r="K39" s="3">
        <v>811.93100000000004</v>
      </c>
      <c r="L39" s="3">
        <v>921.21</v>
      </c>
      <c r="M39" s="3" t="s">
        <v>71</v>
      </c>
    </row>
    <row r="40" spans="3:13" ht="12.75" x14ac:dyDescent="0.2">
      <c r="C40" s="3" t="s">
        <v>72</v>
      </c>
      <c r="D40" s="3">
        <v>716.58900000000006</v>
      </c>
      <c r="E40" s="3">
        <v>753.32500000000005</v>
      </c>
      <c r="F40" s="3" t="s">
        <v>73</v>
      </c>
      <c r="G40" s="3">
        <v>984.01800000000003</v>
      </c>
      <c r="H40" s="3">
        <v>803.47</v>
      </c>
      <c r="I40" s="3">
        <v>914.4</v>
      </c>
      <c r="J40" s="3">
        <v>910.50099999999998</v>
      </c>
      <c r="K40" s="3">
        <v>998.85</v>
      </c>
      <c r="L40" s="3" t="s">
        <v>74</v>
      </c>
      <c r="M40" s="3" t="s">
        <v>75</v>
      </c>
    </row>
    <row r="41" spans="3:13" ht="12.75" x14ac:dyDescent="0.2"/>
    <row r="42" spans="3:13" ht="12.75" x14ac:dyDescent="0.2">
      <c r="C42" s="3" t="s">
        <v>76</v>
      </c>
      <c r="D42" s="3" t="s">
        <v>77</v>
      </c>
      <c r="E42" s="3" t="s">
        <v>78</v>
      </c>
      <c r="F42" s="3" t="s">
        <v>79</v>
      </c>
      <c r="G42" s="3" t="s">
        <v>80</v>
      </c>
      <c r="H42" s="3" t="s">
        <v>81</v>
      </c>
      <c r="I42" s="3" t="s">
        <v>82</v>
      </c>
      <c r="J42" s="3" t="s">
        <v>83</v>
      </c>
      <c r="K42" s="3" t="s">
        <v>84</v>
      </c>
      <c r="L42" s="3" t="s">
        <v>85</v>
      </c>
      <c r="M42" s="3" t="s">
        <v>86</v>
      </c>
    </row>
    <row r="43" spans="3:13" ht="12.75" x14ac:dyDescent="0.2">
      <c r="C43" s="3" t="s">
        <v>87</v>
      </c>
      <c r="D43" s="3">
        <v>59.433999999999997</v>
      </c>
      <c r="E43" s="3">
        <v>72.147999999999996</v>
      </c>
      <c r="F43" s="3">
        <v>96.013999999999996</v>
      </c>
      <c r="G43" s="3">
        <v>95.206000000000003</v>
      </c>
      <c r="H43" s="3">
        <v>112.51900000000001</v>
      </c>
      <c r="I43" s="3">
        <v>119.163</v>
      </c>
      <c r="J43" s="3">
        <v>117.773</v>
      </c>
      <c r="K43" s="3">
        <v>112.60899999999999</v>
      </c>
      <c r="L43" s="3">
        <v>113.175</v>
      </c>
      <c r="M43" s="3">
        <v>122.803</v>
      </c>
    </row>
    <row r="44" spans="3:13" ht="12.75" x14ac:dyDescent="0.2">
      <c r="C44" s="3" t="s">
        <v>88</v>
      </c>
      <c r="D44" s="3">
        <v>-302.38200000000001</v>
      </c>
      <c r="E44" s="3">
        <v>-533.63900000000001</v>
      </c>
      <c r="F44" s="3" t="s">
        <v>89</v>
      </c>
      <c r="G44" s="3" t="s">
        <v>90</v>
      </c>
      <c r="H44" s="3" t="s">
        <v>91</v>
      </c>
      <c r="I44" s="3" t="s">
        <v>92</v>
      </c>
      <c r="J44" s="3" t="s">
        <v>93</v>
      </c>
      <c r="K44" s="3" t="s">
        <v>94</v>
      </c>
      <c r="L44" s="3" t="s">
        <v>95</v>
      </c>
      <c r="M44" s="3" t="s">
        <v>96</v>
      </c>
    </row>
    <row r="45" spans="3:13" ht="12.75" x14ac:dyDescent="0.2">
      <c r="C45" s="3" t="s">
        <v>97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98</v>
      </c>
      <c r="D46" s="3">
        <v>-5.5970000000000004</v>
      </c>
      <c r="E46" s="3">
        <v>-0.23200000000000001</v>
      </c>
      <c r="F46" s="3">
        <v>-6.1050000000000004</v>
      </c>
      <c r="G46" s="3">
        <v>5.2370000000000001</v>
      </c>
      <c r="H46" s="3">
        <v>21.372</v>
      </c>
      <c r="I46" s="3">
        <v>-7.234</v>
      </c>
      <c r="J46" s="3">
        <v>-0.26</v>
      </c>
      <c r="K46" s="3">
        <v>23.158000000000001</v>
      </c>
      <c r="L46" s="3">
        <v>2.403</v>
      </c>
      <c r="M46" s="3">
        <v>-33.578000000000003</v>
      </c>
    </row>
    <row r="47" spans="3:13" ht="12.75" x14ac:dyDescent="0.2">
      <c r="C47" s="3" t="s">
        <v>99</v>
      </c>
      <c r="D47" s="3" t="s">
        <v>100</v>
      </c>
      <c r="E47" s="3" t="s">
        <v>101</v>
      </c>
      <c r="F47" s="3" t="s">
        <v>102</v>
      </c>
      <c r="G47" s="3" t="s">
        <v>103</v>
      </c>
      <c r="H47" s="3" t="s">
        <v>104</v>
      </c>
      <c r="I47" s="3" t="s">
        <v>105</v>
      </c>
      <c r="J47" s="3" t="s">
        <v>106</v>
      </c>
      <c r="K47" s="3" t="s">
        <v>107</v>
      </c>
      <c r="L47" s="3" t="s">
        <v>108</v>
      </c>
      <c r="M47" s="3" t="s">
        <v>109</v>
      </c>
    </row>
    <row r="48" spans="3:13" ht="12.75" x14ac:dyDescent="0.2">
      <c r="C48" s="3" t="s">
        <v>110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111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112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113</v>
      </c>
      <c r="D51" s="3" t="s">
        <v>100</v>
      </c>
      <c r="E51" s="3" t="s">
        <v>101</v>
      </c>
      <c r="F51" s="3" t="s">
        <v>102</v>
      </c>
      <c r="G51" s="3" t="s">
        <v>103</v>
      </c>
      <c r="H51" s="3" t="s">
        <v>104</v>
      </c>
      <c r="I51" s="3" t="s">
        <v>105</v>
      </c>
      <c r="J51" s="3" t="s">
        <v>106</v>
      </c>
      <c r="K51" s="3" t="s">
        <v>107</v>
      </c>
      <c r="L51" s="3" t="s">
        <v>108</v>
      </c>
      <c r="M51" s="3" t="s">
        <v>109</v>
      </c>
    </row>
    <row r="52" spans="3:13" ht="12.75" x14ac:dyDescent="0.2"/>
    <row r="53" spans="3:13" ht="12.75" x14ac:dyDescent="0.2">
      <c r="C53" s="3" t="s">
        <v>114</v>
      </c>
      <c r="D53" s="3" t="s">
        <v>51</v>
      </c>
      <c r="E53" s="3" t="s">
        <v>52</v>
      </c>
      <c r="F53" s="3" t="s">
        <v>53</v>
      </c>
      <c r="G53" s="3" t="s">
        <v>54</v>
      </c>
      <c r="H53" s="3" t="s">
        <v>55</v>
      </c>
      <c r="I53" s="3" t="s">
        <v>56</v>
      </c>
      <c r="J53" s="3" t="s">
        <v>57</v>
      </c>
      <c r="K53" s="3" t="s">
        <v>58</v>
      </c>
      <c r="L53" s="3" t="s">
        <v>59</v>
      </c>
      <c r="M53" s="3" t="s">
        <v>60</v>
      </c>
    </row>
    <row r="54" spans="3:13" ht="12.75" x14ac:dyDescent="0.2"/>
    <row r="55" spans="3:13" ht="12.75" x14ac:dyDescent="0.2">
      <c r="C55" s="3" t="s">
        <v>115</v>
      </c>
      <c r="D55" s="3">
        <v>151.548</v>
      </c>
      <c r="E55" s="3">
        <v>103.068</v>
      </c>
      <c r="F55" s="3">
        <v>401.81400000000002</v>
      </c>
      <c r="G55" s="3">
        <v>357.59300000000002</v>
      </c>
      <c r="H55" s="3">
        <v>297.45100000000002</v>
      </c>
      <c r="I55" s="3">
        <v>291.83300000000003</v>
      </c>
      <c r="J55" s="3">
        <v>266.97000000000003</v>
      </c>
      <c r="K55" s="3">
        <v>336.173</v>
      </c>
      <c r="L55" s="3">
        <v>248.35400000000001</v>
      </c>
      <c r="M55" s="3">
        <v>200.92599999999999</v>
      </c>
    </row>
    <row r="56" spans="3:13" ht="12.75" x14ac:dyDescent="0.2">
      <c r="C56" s="3" t="s">
        <v>116</v>
      </c>
      <c r="D56" s="3">
        <v>267.23599999999999</v>
      </c>
      <c r="E56" s="3">
        <v>364.09699999999998</v>
      </c>
      <c r="F56" s="3">
        <v>444.41</v>
      </c>
      <c r="G56" s="3">
        <v>409.42599999999999</v>
      </c>
      <c r="H56" s="3">
        <v>5.28</v>
      </c>
      <c r="I56" s="3">
        <v>4.0949999999999998</v>
      </c>
      <c r="J56" s="3">
        <v>1.0389999999999999</v>
      </c>
      <c r="K56" s="3">
        <v>0.63600000000000001</v>
      </c>
      <c r="L56" s="3">
        <v>0.50600000000000001</v>
      </c>
      <c r="M56" s="3">
        <v>2.1659999999999999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D9AE-5F0E-48FA-89DC-73CEA1B1A8DC}">
  <dimension ref="C2:Q56"/>
  <sheetViews>
    <sheetView workbookViewId="0">
      <selection sqref="A1:Q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  <col min="16" max="16" width="25" customWidth="1"/>
    <col min="17" max="17" width="15"/>
  </cols>
  <sheetData>
    <row r="2" spans="3:17" ht="26.25" x14ac:dyDescent="0.4">
      <c r="C2" s="6" t="s">
        <v>0</v>
      </c>
      <c r="D2" s="7"/>
      <c r="E2" s="7"/>
      <c r="P2" s="6"/>
    </row>
    <row r="3" spans="3:17" x14ac:dyDescent="0.2">
      <c r="C3" s="1" t="s">
        <v>1</v>
      </c>
      <c r="P3" s="1"/>
    </row>
    <row r="6" spans="3:17" ht="15" x14ac:dyDescent="0.25">
      <c r="C6" s="8" t="s">
        <v>117</v>
      </c>
      <c r="D6" s="9"/>
      <c r="E6" s="2"/>
      <c r="F6" s="2"/>
      <c r="G6" s="2"/>
      <c r="H6" s="2"/>
      <c r="I6" s="2"/>
      <c r="J6" s="2"/>
      <c r="K6" s="2"/>
      <c r="L6" s="2"/>
      <c r="P6" s="8"/>
      <c r="Q6" s="9"/>
    </row>
    <row r="8" spans="3:17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  <c r="Q8" s="3"/>
    </row>
    <row r="10" spans="3:17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  <c r="Q10" s="3"/>
    </row>
    <row r="12" spans="3:17" x14ac:dyDescent="0.2">
      <c r="C12" s="3" t="s">
        <v>118</v>
      </c>
      <c r="D12" s="3">
        <v>241.82599999999999</v>
      </c>
      <c r="E12" s="3">
        <v>333.87200000000001</v>
      </c>
      <c r="F12" s="3">
        <v>492.69400000000002</v>
      </c>
      <c r="G12" s="3">
        <v>647.50800000000004</v>
      </c>
      <c r="H12" s="3">
        <v>682.40300000000002</v>
      </c>
      <c r="I12" s="3">
        <v>889.69399999999996</v>
      </c>
      <c r="J12" s="3">
        <v>886.99900000000002</v>
      </c>
      <c r="K12" s="3">
        <v>951.89700000000005</v>
      </c>
      <c r="L12" s="3" t="s">
        <v>119</v>
      </c>
      <c r="M12" s="3" t="s">
        <v>120</v>
      </c>
      <c r="P12" s="3"/>
      <c r="Q12" s="3"/>
    </row>
    <row r="13" spans="3:17" x14ac:dyDescent="0.2">
      <c r="C13" s="3" t="s">
        <v>121</v>
      </c>
      <c r="D13" s="3" t="s">
        <v>122</v>
      </c>
      <c r="E13" s="3" t="s">
        <v>123</v>
      </c>
      <c r="F13" s="3" t="s">
        <v>124</v>
      </c>
      <c r="G13" s="3" t="s">
        <v>125</v>
      </c>
      <c r="H13" s="3" t="s">
        <v>126</v>
      </c>
      <c r="I13" s="3" t="s">
        <v>127</v>
      </c>
      <c r="J13" s="3" t="s">
        <v>128</v>
      </c>
      <c r="K13" s="3" t="s">
        <v>129</v>
      </c>
      <c r="L13" s="3" t="s">
        <v>130</v>
      </c>
      <c r="M13" s="3" t="s">
        <v>131</v>
      </c>
      <c r="P13" s="3"/>
      <c r="Q13" s="3"/>
    </row>
    <row r="14" spans="3:17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  <c r="Q14" s="3"/>
    </row>
    <row r="15" spans="3:17" x14ac:dyDescent="0.2">
      <c r="C15" s="3" t="s">
        <v>132</v>
      </c>
      <c r="D15" s="3">
        <v>-126.95</v>
      </c>
      <c r="E15" s="3">
        <v>-208.221</v>
      </c>
      <c r="F15" s="3">
        <v>-328.27800000000002</v>
      </c>
      <c r="G15" s="3">
        <v>-415.46899999999999</v>
      </c>
      <c r="H15" s="3">
        <v>-415.12400000000002</v>
      </c>
      <c r="I15" s="3">
        <v>-643.72500000000002</v>
      </c>
      <c r="J15" s="3">
        <v>-461.483</v>
      </c>
      <c r="K15" s="3">
        <v>-409.08300000000003</v>
      </c>
      <c r="L15" s="3">
        <v>-457.88600000000002</v>
      </c>
      <c r="M15" s="3">
        <v>-590.59299999999996</v>
      </c>
      <c r="P15" s="3"/>
      <c r="Q15" s="3"/>
    </row>
    <row r="16" spans="3:17" x14ac:dyDescent="0.2">
      <c r="C16" s="3" t="s">
        <v>133</v>
      </c>
      <c r="D16" s="3">
        <v>114.876</v>
      </c>
      <c r="E16" s="3">
        <v>125.651</v>
      </c>
      <c r="F16" s="3">
        <v>164.416</v>
      </c>
      <c r="G16" s="3">
        <v>232.03899999999999</v>
      </c>
      <c r="H16" s="3">
        <v>267.279</v>
      </c>
      <c r="I16" s="3">
        <v>245.96899999999999</v>
      </c>
      <c r="J16" s="3">
        <v>425.51499999999999</v>
      </c>
      <c r="K16" s="3">
        <v>542.81399999999996</v>
      </c>
      <c r="L16" s="3">
        <v>583.58100000000002</v>
      </c>
      <c r="M16" s="3">
        <v>521.27099999999996</v>
      </c>
      <c r="P16" s="3"/>
      <c r="Q16" s="3"/>
    </row>
    <row r="17" spans="3:17" x14ac:dyDescent="0.2">
      <c r="C17" s="3" t="s">
        <v>134</v>
      </c>
      <c r="D17" s="3" t="s">
        <v>135</v>
      </c>
      <c r="E17" s="3" t="s">
        <v>136</v>
      </c>
      <c r="F17" s="3" t="s">
        <v>137</v>
      </c>
      <c r="G17" s="3" t="s">
        <v>125</v>
      </c>
      <c r="H17" s="3" t="s">
        <v>138</v>
      </c>
      <c r="I17" s="3" t="s">
        <v>139</v>
      </c>
      <c r="J17" s="3" t="s">
        <v>140</v>
      </c>
      <c r="K17" s="3" t="s">
        <v>141</v>
      </c>
      <c r="L17" s="3" t="s">
        <v>142</v>
      </c>
      <c r="M17" s="3" t="s">
        <v>143</v>
      </c>
      <c r="P17" s="3"/>
      <c r="Q17" s="3"/>
    </row>
    <row r="18" spans="3:17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P18" s="3"/>
      <c r="Q18" s="3"/>
    </row>
    <row r="19" spans="3:17" x14ac:dyDescent="0.2">
      <c r="C19" t="s">
        <v>144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3:17" x14ac:dyDescent="0.2">
      <c r="C20" s="3" t="s">
        <v>145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P20" s="3"/>
      <c r="Q20" s="3"/>
    </row>
    <row r="21" spans="3:17" x14ac:dyDescent="0.2">
      <c r="C21" s="3" t="s">
        <v>146</v>
      </c>
      <c r="D21" s="3">
        <v>-29.402999999999999</v>
      </c>
      <c r="E21" s="3">
        <v>-21.655999999999999</v>
      </c>
      <c r="F21" s="3">
        <v>-27.472000000000001</v>
      </c>
      <c r="G21" s="3">
        <v>-21.888000000000002</v>
      </c>
      <c r="H21" s="3">
        <v>-19.486000000000001</v>
      </c>
      <c r="I21" s="3">
        <v>-23.751000000000001</v>
      </c>
      <c r="J21" s="3">
        <v>-25.71</v>
      </c>
      <c r="K21" s="3">
        <v>-26.721</v>
      </c>
      <c r="L21" s="3">
        <v>-30.981000000000002</v>
      </c>
      <c r="M21" s="3">
        <v>-35.067</v>
      </c>
      <c r="P21" s="3"/>
      <c r="Q21" s="3"/>
    </row>
    <row r="22" spans="3:17" x14ac:dyDescent="0.2">
      <c r="C22" s="3" t="s">
        <v>147</v>
      </c>
      <c r="D22" s="3">
        <v>-272.12200000000001</v>
      </c>
      <c r="E22" s="3">
        <v>-312.21600000000001</v>
      </c>
      <c r="F22" s="3">
        <v>-879.94</v>
      </c>
      <c r="G22" s="3">
        <v>-190.94900000000001</v>
      </c>
      <c r="H22" s="3">
        <v>-211.58500000000001</v>
      </c>
      <c r="I22" s="3">
        <v>-270.53899999999999</v>
      </c>
      <c r="J22" s="3">
        <v>-229.18299999999999</v>
      </c>
      <c r="K22" s="3">
        <v>-232.98</v>
      </c>
      <c r="L22" s="3">
        <v>-544.00099999999998</v>
      </c>
      <c r="M22" s="3">
        <v>-339.84100000000001</v>
      </c>
      <c r="P22" s="3"/>
      <c r="Q22" s="3"/>
    </row>
    <row r="23" spans="3:17" x14ac:dyDescent="0.2">
      <c r="C23" s="3" t="s">
        <v>148</v>
      </c>
      <c r="D23" s="3">
        <v>-301.52499999999998</v>
      </c>
      <c r="E23" s="3">
        <v>-333.87200000000001</v>
      </c>
      <c r="F23" s="3">
        <v>-907.41200000000003</v>
      </c>
      <c r="G23" s="3">
        <v>-212.83699999999999</v>
      </c>
      <c r="H23" s="3">
        <v>-231.072</v>
      </c>
      <c r="I23" s="3">
        <v>-294.29000000000002</v>
      </c>
      <c r="J23" s="3">
        <v>-254.89400000000001</v>
      </c>
      <c r="K23" s="3">
        <v>-259.70100000000002</v>
      </c>
      <c r="L23" s="3">
        <v>-574.98199999999997</v>
      </c>
      <c r="M23" s="3">
        <v>-374.90899999999999</v>
      </c>
      <c r="P23" s="3"/>
      <c r="Q23" s="3"/>
    </row>
    <row r="24" spans="3:17" x14ac:dyDescent="0.2">
      <c r="C24" s="3" t="s">
        <v>149</v>
      </c>
      <c r="D24" s="3">
        <v>-186.649</v>
      </c>
      <c r="E24" s="3">
        <v>-208.221</v>
      </c>
      <c r="F24" s="3">
        <v>-742.99599999999998</v>
      </c>
      <c r="G24" s="3">
        <v>19.202000000000002</v>
      </c>
      <c r="H24" s="3">
        <v>36.207000000000001</v>
      </c>
      <c r="I24" s="3">
        <v>-48.32</v>
      </c>
      <c r="J24" s="3">
        <v>170.62200000000001</v>
      </c>
      <c r="K24" s="3">
        <v>283.113</v>
      </c>
      <c r="L24" s="3">
        <v>8.5990000000000002</v>
      </c>
      <c r="M24" s="3">
        <v>146.36199999999999</v>
      </c>
      <c r="P24" s="3"/>
      <c r="Q24" s="3"/>
    </row>
    <row r="25" spans="3:17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P25" s="3"/>
      <c r="Q25" s="3"/>
    </row>
    <row r="26" spans="3:17" x14ac:dyDescent="0.2">
      <c r="C26" s="3" t="s">
        <v>150</v>
      </c>
      <c r="D26" s="3">
        <v>-2.1</v>
      </c>
      <c r="E26" s="3">
        <v>-21.771999999999998</v>
      </c>
      <c r="F26" s="3">
        <v>-32.19</v>
      </c>
      <c r="G26" s="3">
        <v>-29.408000000000001</v>
      </c>
      <c r="H26" s="3">
        <v>-8.2970000000000006</v>
      </c>
      <c r="I26" s="3">
        <v>-4.0949999999999998</v>
      </c>
      <c r="J26" s="3">
        <v>-3.246</v>
      </c>
      <c r="K26" s="3">
        <v>-5.4710000000000001</v>
      </c>
      <c r="L26" s="3">
        <v>-5.69</v>
      </c>
      <c r="M26" s="3">
        <v>-7.718</v>
      </c>
      <c r="P26" s="3"/>
      <c r="Q26" s="3"/>
    </row>
    <row r="27" spans="3:17" x14ac:dyDescent="0.2">
      <c r="C27" s="3" t="s">
        <v>151</v>
      </c>
      <c r="D27" s="3">
        <v>-188.75</v>
      </c>
      <c r="E27" s="3">
        <v>-229.99299999999999</v>
      </c>
      <c r="F27" s="3">
        <v>-775.18499999999995</v>
      </c>
      <c r="G27" s="3">
        <v>-10.205</v>
      </c>
      <c r="H27" s="3">
        <v>27.91</v>
      </c>
      <c r="I27" s="3">
        <v>-52.414999999999999</v>
      </c>
      <c r="J27" s="3">
        <v>167.375</v>
      </c>
      <c r="K27" s="3">
        <v>277.642</v>
      </c>
      <c r="L27" s="3">
        <v>2.9079999999999999</v>
      </c>
      <c r="M27" s="3">
        <v>138.64400000000001</v>
      </c>
      <c r="P27" s="3"/>
      <c r="Q27" s="3"/>
    </row>
    <row r="28" spans="3:17" x14ac:dyDescent="0.2">
      <c r="C28" t="s">
        <v>152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7" x14ac:dyDescent="0.2">
      <c r="C29" s="3" t="s">
        <v>153</v>
      </c>
      <c r="D29" s="3">
        <v>0.95599999999999996</v>
      </c>
      <c r="E29" s="3">
        <v>33.584000000000003</v>
      </c>
      <c r="F29" s="3">
        <v>69.096999999999994</v>
      </c>
      <c r="G29" s="3">
        <v>-13.831</v>
      </c>
      <c r="H29" s="3">
        <v>5.532</v>
      </c>
      <c r="I29" s="3">
        <v>-46.682000000000002</v>
      </c>
      <c r="J29" s="3">
        <v>-42.59</v>
      </c>
      <c r="K29" s="3">
        <v>-94.159000000000006</v>
      </c>
      <c r="L29" s="3">
        <v>-87.253</v>
      </c>
      <c r="M29" s="3">
        <v>-88.412999999999997</v>
      </c>
      <c r="P29" s="3"/>
      <c r="Q29" s="3"/>
    </row>
    <row r="30" spans="3:17" x14ac:dyDescent="0.2">
      <c r="C30" s="3" t="s">
        <v>154</v>
      </c>
      <c r="D30" s="3">
        <v>-187.79300000000001</v>
      </c>
      <c r="E30" s="3">
        <v>-196.40899999999999</v>
      </c>
      <c r="F30" s="3">
        <v>-706.08900000000006</v>
      </c>
      <c r="G30" s="3">
        <v>-24.036000000000001</v>
      </c>
      <c r="H30" s="3">
        <v>33.441000000000003</v>
      </c>
      <c r="I30" s="3">
        <v>-99.097999999999999</v>
      </c>
      <c r="J30" s="3">
        <v>124.785</v>
      </c>
      <c r="K30" s="3">
        <v>183.483</v>
      </c>
      <c r="L30" s="3">
        <v>-84.343999999999994</v>
      </c>
      <c r="M30" s="3">
        <v>50.231999999999999</v>
      </c>
      <c r="P30" s="3"/>
      <c r="Q30" s="3"/>
    </row>
    <row r="31" spans="3:17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P31" s="3"/>
      <c r="Q31" s="3"/>
    </row>
    <row r="32" spans="3:17" x14ac:dyDescent="0.2">
      <c r="C32" s="3" t="s">
        <v>155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  <c r="P32" s="3"/>
      <c r="Q32" s="3"/>
    </row>
    <row r="33" spans="3:17" x14ac:dyDescent="0.2">
      <c r="C33" s="3" t="s">
        <v>156</v>
      </c>
      <c r="D33" s="3">
        <v>-187.79300000000001</v>
      </c>
      <c r="E33" s="3">
        <v>-196.40899999999999</v>
      </c>
      <c r="F33" s="3">
        <v>-706.08900000000006</v>
      </c>
      <c r="G33" s="3">
        <v>-24.036000000000001</v>
      </c>
      <c r="H33" s="3">
        <v>33.441000000000003</v>
      </c>
      <c r="I33" s="3">
        <v>-99.097999999999999</v>
      </c>
      <c r="J33" s="3">
        <v>124.785</v>
      </c>
      <c r="K33" s="3">
        <v>183.483</v>
      </c>
      <c r="L33" s="3">
        <v>-84.343999999999994</v>
      </c>
      <c r="M33" s="3">
        <v>50.231999999999999</v>
      </c>
      <c r="P33" s="3"/>
      <c r="Q33" s="3"/>
    </row>
    <row r="34" spans="3:1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  <c r="Q34" s="3"/>
    </row>
    <row r="35" spans="3:17" x14ac:dyDescent="0.2">
      <c r="C35" s="3" t="s">
        <v>157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P35" s="3"/>
      <c r="Q35" s="3"/>
    </row>
    <row r="36" spans="3:17" x14ac:dyDescent="0.2">
      <c r="C36" t="s">
        <v>158</v>
      </c>
      <c r="D36">
        <v>-187.79300000000001</v>
      </c>
      <c r="E36">
        <v>-196.40899999999999</v>
      </c>
      <c r="F36">
        <v>-706.08900000000006</v>
      </c>
      <c r="G36">
        <v>-24.036000000000001</v>
      </c>
      <c r="H36">
        <v>33.441000000000003</v>
      </c>
      <c r="I36">
        <v>-99.097999999999999</v>
      </c>
      <c r="J36">
        <v>124.785</v>
      </c>
      <c r="K36">
        <v>183.483</v>
      </c>
      <c r="L36">
        <v>-84.343999999999994</v>
      </c>
      <c r="M36">
        <v>50.231999999999999</v>
      </c>
    </row>
    <row r="37" spans="3:1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  <c r="Q37" s="3"/>
    </row>
    <row r="38" spans="3:17" x14ac:dyDescent="0.2">
      <c r="C38" s="3" t="s">
        <v>159</v>
      </c>
      <c r="D38" s="3">
        <v>-0.75</v>
      </c>
      <c r="E38" s="3">
        <v>-1.56</v>
      </c>
      <c r="F38" s="3">
        <v>-3.64</v>
      </c>
      <c r="G38" s="3">
        <v>-9.0999999999999998E-2</v>
      </c>
      <c r="H38" s="3">
        <v>0.11</v>
      </c>
      <c r="I38" s="3">
        <v>-0.25</v>
      </c>
      <c r="J38" s="3">
        <v>0.32</v>
      </c>
      <c r="K38" s="3">
        <v>0.47</v>
      </c>
      <c r="L38" s="3">
        <v>-0.21</v>
      </c>
      <c r="M38" s="3">
        <v>0.13</v>
      </c>
      <c r="P38" s="3"/>
      <c r="Q38" s="3"/>
    </row>
    <row r="39" spans="3:17" x14ac:dyDescent="0.2">
      <c r="C39" s="3" t="s">
        <v>160</v>
      </c>
      <c r="D39" s="3">
        <v>-0.77</v>
      </c>
      <c r="E39" s="3">
        <v>-1.56</v>
      </c>
      <c r="F39" s="3">
        <v>-3.64</v>
      </c>
      <c r="G39" s="3">
        <v>-9.4E-2</v>
      </c>
      <c r="H39" s="3">
        <v>0.11</v>
      </c>
      <c r="I39" s="3">
        <v>-0.26</v>
      </c>
      <c r="J39" s="3">
        <v>0.31</v>
      </c>
      <c r="K39" s="3">
        <v>0.47</v>
      </c>
      <c r="L39" s="3">
        <v>-0.21</v>
      </c>
      <c r="M39" s="3">
        <v>0.12</v>
      </c>
      <c r="P39" s="3"/>
      <c r="Q39" s="3"/>
    </row>
    <row r="40" spans="3:17" x14ac:dyDescent="0.2">
      <c r="C40" s="3" t="s">
        <v>161</v>
      </c>
      <c r="D40" s="3">
        <v>250.398</v>
      </c>
      <c r="E40" s="3">
        <v>125.59</v>
      </c>
      <c r="F40" s="3">
        <v>194.12100000000001</v>
      </c>
      <c r="G40" s="3">
        <v>265.23399999999998</v>
      </c>
      <c r="H40" s="3">
        <v>305.52100000000002</v>
      </c>
      <c r="I40" s="3">
        <v>389.81599999999997</v>
      </c>
      <c r="J40" s="3">
        <v>390.16</v>
      </c>
      <c r="K40" s="3">
        <v>391.67500000000001</v>
      </c>
      <c r="L40" s="3">
        <v>392.649</v>
      </c>
      <c r="M40" s="3">
        <v>392.17200000000003</v>
      </c>
      <c r="P40" s="3"/>
      <c r="Q40" s="3"/>
    </row>
    <row r="41" spans="3:17" x14ac:dyDescent="0.2">
      <c r="C41" t="s">
        <v>162</v>
      </c>
      <c r="D41">
        <v>265.72899999999998</v>
      </c>
      <c r="E41">
        <v>125.59</v>
      </c>
      <c r="F41">
        <v>194.12100000000001</v>
      </c>
      <c r="G41">
        <v>265.23399999999998</v>
      </c>
      <c r="H41">
        <v>309.02100000000002</v>
      </c>
      <c r="I41">
        <v>389.81599999999997</v>
      </c>
      <c r="J41">
        <v>393.42700000000002</v>
      </c>
      <c r="K41">
        <v>394.86200000000002</v>
      </c>
      <c r="L41">
        <v>392.649</v>
      </c>
      <c r="M41">
        <v>394.50799999999998</v>
      </c>
    </row>
    <row r="42" spans="3:1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  <c r="Q42" s="3"/>
    </row>
    <row r="43" spans="3:17" x14ac:dyDescent="0.2">
      <c r="C43" s="3" t="s">
        <v>163</v>
      </c>
      <c r="D43" s="3">
        <v>-41.811999999999998</v>
      </c>
      <c r="E43" s="3">
        <v>109.901</v>
      </c>
      <c r="F43" s="3">
        <v>116.13200000000001</v>
      </c>
      <c r="G43" s="3">
        <v>188.398</v>
      </c>
      <c r="H43" s="3">
        <v>228.30600000000001</v>
      </c>
      <c r="I43" s="3">
        <v>196.55699999999999</v>
      </c>
      <c r="J43" s="3">
        <v>376.43200000000002</v>
      </c>
      <c r="K43" s="3">
        <v>493.572</v>
      </c>
      <c r="L43" s="3">
        <v>518.58399999999995</v>
      </c>
      <c r="M43" s="3">
        <v>434.88900000000001</v>
      </c>
      <c r="P43" s="3"/>
      <c r="Q43" s="3"/>
    </row>
    <row r="44" spans="3:17" x14ac:dyDescent="0.2">
      <c r="C44" s="3" t="s">
        <v>164</v>
      </c>
      <c r="D44" s="3">
        <v>-144.5</v>
      </c>
      <c r="E44" s="3">
        <v>-119.16500000000001</v>
      </c>
      <c r="F44" s="3">
        <v>-207.983</v>
      </c>
      <c r="G44" s="3">
        <v>28.602</v>
      </c>
      <c r="H44" s="3">
        <v>70.403000000000006</v>
      </c>
      <c r="I44" s="3">
        <v>-30.849</v>
      </c>
      <c r="J44" s="3">
        <v>163.61000000000001</v>
      </c>
      <c r="K44" s="3">
        <v>297.87400000000002</v>
      </c>
      <c r="L44" s="3">
        <v>302.476</v>
      </c>
      <c r="M44" s="3">
        <v>202.68600000000001</v>
      </c>
      <c r="P44" s="3"/>
      <c r="Q44" s="3"/>
    </row>
    <row r="45" spans="3:1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  <c r="Q45" s="3"/>
    </row>
    <row r="46" spans="3:17" x14ac:dyDescent="0.2">
      <c r="C46" s="3" t="s">
        <v>165</v>
      </c>
      <c r="D46" s="3">
        <v>241.82599999999999</v>
      </c>
      <c r="E46" s="3">
        <v>333.87200000000001</v>
      </c>
      <c r="F46" s="3">
        <v>492.69400000000002</v>
      </c>
      <c r="G46" s="3">
        <v>647.50800000000004</v>
      </c>
      <c r="H46" s="3">
        <v>682.40300000000002</v>
      </c>
      <c r="I46" s="3">
        <v>889.69399999999996</v>
      </c>
      <c r="J46" s="3">
        <v>886.99900000000002</v>
      </c>
      <c r="K46" s="3">
        <v>951.89700000000005</v>
      </c>
      <c r="L46" s="3" t="s">
        <v>119</v>
      </c>
      <c r="M46" s="3" t="s">
        <v>120</v>
      </c>
      <c r="P46" s="3"/>
      <c r="Q46" s="3"/>
    </row>
    <row r="47" spans="3:17" x14ac:dyDescent="0.2">
      <c r="C47" s="3" t="s">
        <v>166</v>
      </c>
      <c r="D47" s="3">
        <v>-189.19300000000001</v>
      </c>
      <c r="E47" s="3">
        <v>-172.20500000000001</v>
      </c>
      <c r="F47" s="3">
        <v>-683.47299999999996</v>
      </c>
      <c r="G47" s="3">
        <v>28.602</v>
      </c>
      <c r="H47" s="3">
        <v>70.403000000000006</v>
      </c>
      <c r="I47" s="3">
        <v>-30.849</v>
      </c>
      <c r="J47" s="3">
        <v>163.61000000000001</v>
      </c>
      <c r="K47" s="3">
        <v>289.60300000000001</v>
      </c>
      <c r="L47" s="3">
        <v>18.841000000000001</v>
      </c>
      <c r="M47" s="3">
        <v>150.965</v>
      </c>
      <c r="P47" s="3"/>
      <c r="Q47" s="3"/>
    </row>
    <row r="48" spans="3:17" x14ac:dyDescent="0.2">
      <c r="C48" s="3" t="s">
        <v>167</v>
      </c>
      <c r="D48" s="3">
        <v>-144.5</v>
      </c>
      <c r="E48" s="3">
        <v>-119.16500000000001</v>
      </c>
      <c r="F48" s="3">
        <v>-207.983</v>
      </c>
      <c r="G48" s="3">
        <v>28.602</v>
      </c>
      <c r="H48" s="3">
        <v>70.403000000000006</v>
      </c>
      <c r="I48" s="3">
        <v>-30.849</v>
      </c>
      <c r="J48" s="3">
        <v>163.61000000000001</v>
      </c>
      <c r="K48" s="3">
        <v>297.87400000000002</v>
      </c>
      <c r="L48" s="3">
        <v>302.476</v>
      </c>
      <c r="M48" s="3">
        <v>202.68600000000001</v>
      </c>
      <c r="P48" s="3"/>
      <c r="Q48" s="3"/>
    </row>
    <row r="49" spans="3:1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  <c r="Q49" s="3"/>
    </row>
    <row r="50" spans="3:1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  <c r="Q50" s="3"/>
    </row>
    <row r="51" spans="3:1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  <c r="Q51" s="3"/>
    </row>
    <row r="53" spans="3:1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  <c r="Q53" s="3"/>
    </row>
    <row r="55" spans="3:1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  <c r="Q55" s="3"/>
    </row>
    <row r="56" spans="3:1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  <c r="Q56" s="3"/>
    </row>
  </sheetData>
  <mergeCells count="4">
    <mergeCell ref="C2:E2"/>
    <mergeCell ref="C6:D6"/>
    <mergeCell ref="P2:Q2"/>
    <mergeCell ref="P6:Q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7A2A-150D-41E0-97BC-A0B41B560F81}">
  <dimension ref="C2:P56"/>
  <sheetViews>
    <sheetView workbookViewId="0">
      <selection activeCell="M30" sqref="M30"/>
    </sheetView>
  </sheetViews>
  <sheetFormatPr defaultRowHeight="12.75" x14ac:dyDescent="0.2"/>
  <cols>
    <col min="1" max="2" width="2" customWidth="1"/>
    <col min="3" max="3" width="25" customWidth="1"/>
    <col min="14" max="15" width="2" customWidth="1"/>
    <col min="16" max="16" width="25" customWidth="1"/>
  </cols>
  <sheetData>
    <row r="2" spans="3:16" ht="26.25" x14ac:dyDescent="0.4">
      <c r="C2" s="6" t="s">
        <v>0</v>
      </c>
      <c r="D2" s="7"/>
      <c r="E2" s="7"/>
      <c r="P2" s="4"/>
    </row>
    <row r="3" spans="3:16" x14ac:dyDescent="0.2">
      <c r="C3" s="1" t="s">
        <v>1</v>
      </c>
      <c r="P3" s="1"/>
    </row>
    <row r="6" spans="3:16" ht="15" x14ac:dyDescent="0.25">
      <c r="C6" s="8" t="s">
        <v>168</v>
      </c>
      <c r="D6" s="9"/>
      <c r="E6" s="2"/>
      <c r="F6" s="2"/>
      <c r="G6" s="2"/>
      <c r="H6" s="2"/>
      <c r="I6" s="2"/>
      <c r="J6" s="2"/>
      <c r="K6" s="2"/>
      <c r="L6" s="2"/>
      <c r="P6" s="5"/>
    </row>
    <row r="8" spans="3:16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</row>
    <row r="10" spans="3:16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</row>
    <row r="12" spans="3:16" x14ac:dyDescent="0.2">
      <c r="C12" s="3" t="s">
        <v>156</v>
      </c>
      <c r="D12" s="3">
        <v>-187.79300000000001</v>
      </c>
      <c r="E12" s="3">
        <v>-196.40899999999999</v>
      </c>
      <c r="F12" s="3">
        <v>-706.08900000000006</v>
      </c>
      <c r="G12" s="3">
        <v>-24.036000000000001</v>
      </c>
      <c r="H12" s="3">
        <v>33.441000000000003</v>
      </c>
      <c r="I12" s="3">
        <v>-99.097999999999999</v>
      </c>
      <c r="J12" s="3">
        <v>124.785</v>
      </c>
      <c r="K12" s="3">
        <v>183.483</v>
      </c>
      <c r="L12" s="3">
        <v>-84.343999999999994</v>
      </c>
      <c r="M12" s="3">
        <v>50.231999999999999</v>
      </c>
      <c r="P12" s="3"/>
    </row>
    <row r="13" spans="3:16" x14ac:dyDescent="0.2">
      <c r="C13" s="3" t="s">
        <v>169</v>
      </c>
      <c r="D13" s="3">
        <v>102.688</v>
      </c>
      <c r="E13" s="3">
        <v>229.066</v>
      </c>
      <c r="F13" s="3">
        <v>324.11500000000001</v>
      </c>
      <c r="G13" s="3">
        <v>159.79599999999999</v>
      </c>
      <c r="H13" s="3">
        <v>157.90299999999999</v>
      </c>
      <c r="I13" s="3">
        <v>227.40600000000001</v>
      </c>
      <c r="J13" s="3">
        <v>214.251</v>
      </c>
      <c r="K13" s="3">
        <v>195.69800000000001</v>
      </c>
      <c r="L13" s="3">
        <v>216.108</v>
      </c>
      <c r="M13" s="3">
        <v>232.202</v>
      </c>
      <c r="P13" s="3"/>
    </row>
    <row r="14" spans="3:16" x14ac:dyDescent="0.2">
      <c r="C14" s="3" t="s">
        <v>170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  <c r="P14" s="3"/>
    </row>
    <row r="15" spans="3:16" x14ac:dyDescent="0.2">
      <c r="C15" s="3" t="s">
        <v>171</v>
      </c>
      <c r="D15" s="3">
        <v>8.4420000000000002</v>
      </c>
      <c r="E15" s="3">
        <v>8.3379999999999992</v>
      </c>
      <c r="F15" s="3">
        <v>11.516</v>
      </c>
      <c r="G15" s="3">
        <v>13.696999999999999</v>
      </c>
      <c r="H15" s="3">
        <v>9.4290000000000003</v>
      </c>
      <c r="I15" s="3">
        <v>9.0090000000000003</v>
      </c>
      <c r="J15" s="3">
        <v>11.946</v>
      </c>
      <c r="K15" s="3">
        <v>13.106</v>
      </c>
      <c r="L15" s="3">
        <v>14.036</v>
      </c>
      <c r="M15" s="3">
        <v>24.777000000000001</v>
      </c>
      <c r="P15" s="3"/>
    </row>
    <row r="16" spans="3:16" x14ac:dyDescent="0.2">
      <c r="C16" s="3" t="s">
        <v>172</v>
      </c>
      <c r="D16" s="3">
        <v>-1.9119999999999999</v>
      </c>
      <c r="E16" s="3">
        <v>28.024999999999999</v>
      </c>
      <c r="F16" s="3">
        <v>-21.09</v>
      </c>
      <c r="G16" s="3">
        <v>-7.6539999999999999</v>
      </c>
      <c r="H16" s="3">
        <v>17.600999999999999</v>
      </c>
      <c r="I16" s="3">
        <v>-14.605</v>
      </c>
      <c r="J16" s="3">
        <v>-0.51900000000000002</v>
      </c>
      <c r="K16" s="3">
        <v>4.1989999999999998</v>
      </c>
      <c r="L16" s="3">
        <v>2.5289999999999999</v>
      </c>
      <c r="M16" s="3">
        <v>-11.914999999999999</v>
      </c>
      <c r="P16" s="3"/>
    </row>
    <row r="17" spans="3:16" x14ac:dyDescent="0.2">
      <c r="C17" s="3" t="s">
        <v>173</v>
      </c>
      <c r="D17" s="3">
        <v>-38.039000000000001</v>
      </c>
      <c r="E17" s="3">
        <v>-17.486999999999998</v>
      </c>
      <c r="F17" s="3">
        <v>-9.157</v>
      </c>
      <c r="G17" s="3">
        <v>-21.619</v>
      </c>
      <c r="H17" s="3">
        <v>-19.989000000000001</v>
      </c>
      <c r="I17" s="3">
        <v>18.972999999999999</v>
      </c>
      <c r="J17" s="3">
        <v>-14.803000000000001</v>
      </c>
      <c r="K17" s="3">
        <v>-16.922999999999998</v>
      </c>
      <c r="L17" s="3">
        <v>-62.847000000000001</v>
      </c>
      <c r="M17" s="3">
        <v>-74.738</v>
      </c>
      <c r="P17" s="3"/>
    </row>
    <row r="18" spans="3:16" x14ac:dyDescent="0.2">
      <c r="C18" s="3" t="s">
        <v>174</v>
      </c>
      <c r="D18" s="3">
        <v>-0.40400000000000003</v>
      </c>
      <c r="E18" s="3">
        <v>2.7789999999999999</v>
      </c>
      <c r="F18" s="3">
        <v>0.69399999999999995</v>
      </c>
      <c r="G18" s="3">
        <v>5.1029999999999998</v>
      </c>
      <c r="H18" s="3">
        <v>-5.4059999999999997</v>
      </c>
      <c r="I18" s="3">
        <v>-9.8279999999999994</v>
      </c>
      <c r="J18" s="3">
        <v>-3.6360000000000001</v>
      </c>
      <c r="K18" s="3">
        <v>-4.835</v>
      </c>
      <c r="L18" s="3">
        <v>4.4260000000000002</v>
      </c>
      <c r="M18" s="3">
        <v>3.1139999999999999</v>
      </c>
      <c r="P18" s="3"/>
    </row>
    <row r="19" spans="3:16" x14ac:dyDescent="0.2">
      <c r="C19" t="s">
        <v>175</v>
      </c>
      <c r="D19">
        <v>184.23</v>
      </c>
      <c r="E19">
        <v>35.320999999999998</v>
      </c>
      <c r="F19">
        <v>483.25900000000001</v>
      </c>
      <c r="G19">
        <v>56.936</v>
      </c>
      <c r="H19">
        <v>12.571999999999999</v>
      </c>
      <c r="I19">
        <v>160.11199999999999</v>
      </c>
      <c r="J19">
        <v>6.1029999999999998</v>
      </c>
      <c r="K19">
        <v>94.031999999999996</v>
      </c>
      <c r="L19">
        <v>360.89699999999999</v>
      </c>
      <c r="M19">
        <v>180.482</v>
      </c>
    </row>
    <row r="20" spans="3:16" x14ac:dyDescent="0.2">
      <c r="C20" s="3" t="s">
        <v>176</v>
      </c>
      <c r="D20" s="3">
        <v>67.210999999999999</v>
      </c>
      <c r="E20" s="3">
        <v>89.635000000000005</v>
      </c>
      <c r="F20" s="3">
        <v>83.248999999999995</v>
      </c>
      <c r="G20" s="3">
        <v>182.221</v>
      </c>
      <c r="H20" s="3">
        <v>205.55099999999999</v>
      </c>
      <c r="I20" s="3">
        <v>291.96899999999999</v>
      </c>
      <c r="J20" s="3">
        <v>338.12700000000001</v>
      </c>
      <c r="K20" s="3">
        <v>468.76</v>
      </c>
      <c r="L20" s="3">
        <v>450.80500000000001</v>
      </c>
      <c r="M20" s="3">
        <v>404.154</v>
      </c>
      <c r="P20" s="3"/>
    </row>
    <row r="21" spans="3:16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3"/>
    </row>
    <row r="22" spans="3:16" x14ac:dyDescent="0.2">
      <c r="C22" s="3" t="s">
        <v>177</v>
      </c>
      <c r="D22" s="3">
        <v>-264.976</v>
      </c>
      <c r="E22" s="3">
        <v>-218.64400000000001</v>
      </c>
      <c r="F22" s="3">
        <v>-226.298</v>
      </c>
      <c r="G22" s="3">
        <v>-196.72300000000001</v>
      </c>
      <c r="H22" s="3">
        <v>-212.71700000000001</v>
      </c>
      <c r="I22" s="3">
        <v>-302.34300000000002</v>
      </c>
      <c r="J22" s="3">
        <v>-342.28199999999998</v>
      </c>
      <c r="K22" s="3">
        <v>-382.87099999999998</v>
      </c>
      <c r="L22" s="3">
        <v>-473.06099999999998</v>
      </c>
      <c r="M22" s="3">
        <v>-424.73399999999998</v>
      </c>
      <c r="P22" s="3"/>
    </row>
    <row r="23" spans="3:16" x14ac:dyDescent="0.2">
      <c r="C23" s="3" t="s">
        <v>178</v>
      </c>
      <c r="D23" s="3" t="s">
        <v>3</v>
      </c>
      <c r="E23" s="3" t="s">
        <v>3</v>
      </c>
      <c r="F23" s="3">
        <v>345.62099999999998</v>
      </c>
      <c r="G23" s="3" t="s">
        <v>3</v>
      </c>
      <c r="H23" s="3">
        <v>58.082000000000001</v>
      </c>
      <c r="I23" s="3" t="s">
        <v>3</v>
      </c>
      <c r="J23" s="3" t="s">
        <v>3</v>
      </c>
      <c r="K23" s="3">
        <v>-24.812000000000001</v>
      </c>
      <c r="L23" s="3" t="s">
        <v>3</v>
      </c>
      <c r="M23" s="3" t="s">
        <v>3</v>
      </c>
      <c r="P23" s="3"/>
    </row>
    <row r="24" spans="3:16" x14ac:dyDescent="0.2">
      <c r="C24" s="3" t="s">
        <v>179</v>
      </c>
      <c r="D24" s="3">
        <v>-24.39</v>
      </c>
      <c r="E24" s="3">
        <v>44.006999999999998</v>
      </c>
      <c r="F24" s="3">
        <v>16.510999999999999</v>
      </c>
      <c r="G24" s="3">
        <v>-6.7140000000000004</v>
      </c>
      <c r="H24" s="3">
        <v>4.5259999999999998</v>
      </c>
      <c r="I24" s="3">
        <v>33.988</v>
      </c>
      <c r="J24" s="3">
        <v>-5.194</v>
      </c>
      <c r="K24" s="3">
        <v>8.016</v>
      </c>
      <c r="L24" s="3">
        <v>21.497</v>
      </c>
      <c r="M24" s="3">
        <v>1.3540000000000001</v>
      </c>
      <c r="P24" s="3"/>
    </row>
    <row r="25" spans="3:16" x14ac:dyDescent="0.2">
      <c r="C25" s="3" t="s">
        <v>180</v>
      </c>
      <c r="D25" s="3">
        <v>-289.36599999999999</v>
      </c>
      <c r="E25" s="3">
        <v>-174.637</v>
      </c>
      <c r="F25" s="3">
        <v>135.834</v>
      </c>
      <c r="G25" s="3">
        <v>-203.43700000000001</v>
      </c>
      <c r="H25" s="3">
        <v>-150.108</v>
      </c>
      <c r="I25" s="3">
        <v>-268.35500000000002</v>
      </c>
      <c r="J25" s="3">
        <v>-347.476</v>
      </c>
      <c r="K25" s="3">
        <v>-399.66699999999997</v>
      </c>
      <c r="L25" s="3">
        <v>-451.56400000000002</v>
      </c>
      <c r="M25" s="3">
        <v>-423.38</v>
      </c>
      <c r="P25" s="3"/>
    </row>
    <row r="26" spans="3:16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P26" s="3"/>
    </row>
    <row r="27" spans="3:16" x14ac:dyDescent="0.2">
      <c r="C27" s="3" t="s">
        <v>181</v>
      </c>
      <c r="D27" s="3">
        <v>-29.449000000000002</v>
      </c>
      <c r="E27" s="3">
        <v>-16.675999999999998</v>
      </c>
      <c r="F27" s="3">
        <v>-14.707000000000001</v>
      </c>
      <c r="G27" s="3">
        <v>-7.2510000000000003</v>
      </c>
      <c r="H27" s="3">
        <v>-7.5430000000000001</v>
      </c>
      <c r="I27" s="3">
        <v>-10.647</v>
      </c>
      <c r="J27" s="3">
        <v>-20.256</v>
      </c>
      <c r="K27" s="3">
        <v>-30.411000000000001</v>
      </c>
      <c r="L27" s="3">
        <v>-43.625999999999998</v>
      </c>
      <c r="M27" s="3">
        <v>-47.524000000000001</v>
      </c>
      <c r="P27" s="3"/>
    </row>
    <row r="28" spans="3:16" x14ac:dyDescent="0.2">
      <c r="C28" t="s">
        <v>182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6" x14ac:dyDescent="0.2">
      <c r="C29" s="3" t="s">
        <v>183</v>
      </c>
      <c r="D29" s="3">
        <v>84.79</v>
      </c>
      <c r="E29" s="3">
        <v>359.00200000000001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  <c r="P29" s="3"/>
    </row>
    <row r="30" spans="3:16" x14ac:dyDescent="0.2">
      <c r="C30" s="3" t="s">
        <v>184</v>
      </c>
      <c r="D30" s="3">
        <v>-5.1689999999999996</v>
      </c>
      <c r="E30" s="3">
        <v>-294.38099999999997</v>
      </c>
      <c r="F30" s="3">
        <v>-10.406000000000001</v>
      </c>
      <c r="G30" s="3">
        <v>-13.025</v>
      </c>
      <c r="H30" s="3">
        <v>-416.88400000000001</v>
      </c>
      <c r="I30" s="3">
        <v>-5.5960000000000001</v>
      </c>
      <c r="J30" s="3">
        <v>-4.2850000000000001</v>
      </c>
      <c r="K30" s="3">
        <v>-0.63600000000000001</v>
      </c>
      <c r="L30" s="3">
        <v>-0.253</v>
      </c>
      <c r="M30" s="41">
        <f>(K30+L30)/2</f>
        <v>-0.44450000000000001</v>
      </c>
      <c r="P30" s="3"/>
    </row>
    <row r="31" spans="3:16" x14ac:dyDescent="0.2">
      <c r="C31" s="3" t="s">
        <v>185</v>
      </c>
      <c r="D31" s="3">
        <v>-313.96600000000001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>
        <v>-14.803000000000001</v>
      </c>
      <c r="K31" s="3">
        <v>-6.9980000000000002</v>
      </c>
      <c r="L31" s="3">
        <v>-14.795</v>
      </c>
      <c r="M31" s="3">
        <v>-11.102</v>
      </c>
      <c r="P31" s="3"/>
    </row>
    <row r="32" spans="3:16" x14ac:dyDescent="0.2">
      <c r="C32" s="3" t="s">
        <v>186</v>
      </c>
      <c r="D32" s="3">
        <v>-2.5880000000000001</v>
      </c>
      <c r="E32" s="3">
        <v>-23.393000000000001</v>
      </c>
      <c r="F32" s="3">
        <v>81.168000000000006</v>
      </c>
      <c r="G32" s="3">
        <v>3.0880000000000001</v>
      </c>
      <c r="H32" s="3">
        <v>301.726</v>
      </c>
      <c r="I32" s="3">
        <v>4.2309999999999999</v>
      </c>
      <c r="J32" s="3">
        <v>17.27</v>
      </c>
      <c r="K32" s="3">
        <v>18.196000000000002</v>
      </c>
      <c r="L32" s="3">
        <v>-1.1379999999999999</v>
      </c>
      <c r="M32" s="3">
        <v>20.173999999999999</v>
      </c>
      <c r="P32" s="3"/>
    </row>
    <row r="33" spans="3:16" x14ac:dyDescent="0.2">
      <c r="C33" s="3" t="s">
        <v>187</v>
      </c>
      <c r="D33" s="3">
        <v>-266.38099999999997</v>
      </c>
      <c r="E33" s="3">
        <v>24.550999999999998</v>
      </c>
      <c r="F33" s="3">
        <v>56.054000000000002</v>
      </c>
      <c r="G33" s="3">
        <v>-17.187999999999999</v>
      </c>
      <c r="H33" s="3">
        <v>-122.702</v>
      </c>
      <c r="I33" s="3">
        <v>-12.012</v>
      </c>
      <c r="J33" s="3">
        <v>-22.074000000000002</v>
      </c>
      <c r="K33" s="3">
        <v>-19.850000000000001</v>
      </c>
      <c r="L33" s="3">
        <v>-59.811999999999998</v>
      </c>
      <c r="M33" s="3">
        <v>-38.451999999999998</v>
      </c>
      <c r="P33" s="3"/>
    </row>
    <row r="34" spans="3:1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</row>
    <row r="35" spans="3:16" x14ac:dyDescent="0.2">
      <c r="C35" s="3" t="s">
        <v>188</v>
      </c>
      <c r="D35" s="3">
        <v>601.44000000000005</v>
      </c>
      <c r="E35" s="3">
        <v>151.548</v>
      </c>
      <c r="F35" s="3">
        <v>103.068</v>
      </c>
      <c r="G35" s="3">
        <v>392.51799999999997</v>
      </c>
      <c r="H35" s="3">
        <v>338.65899999999999</v>
      </c>
      <c r="I35" s="3">
        <v>252.44399999999999</v>
      </c>
      <c r="J35" s="3">
        <v>281.18599999999998</v>
      </c>
      <c r="K35" s="3">
        <v>237.364</v>
      </c>
      <c r="L35" s="3">
        <v>280.56900000000002</v>
      </c>
      <c r="M35" s="3">
        <v>218.131</v>
      </c>
      <c r="P35" s="3"/>
    </row>
    <row r="36" spans="3:16" x14ac:dyDescent="0.2">
      <c r="C36" t="s">
        <v>189</v>
      </c>
      <c r="D36">
        <v>-0.94599999999999995</v>
      </c>
      <c r="E36">
        <v>-1.7370000000000001</v>
      </c>
      <c r="F36">
        <v>-6.1050000000000004</v>
      </c>
      <c r="G36">
        <v>-2.82</v>
      </c>
      <c r="H36">
        <v>2.64</v>
      </c>
      <c r="I36">
        <v>-4.5039999999999996</v>
      </c>
      <c r="J36">
        <v>1.298</v>
      </c>
      <c r="K36">
        <v>-1.272</v>
      </c>
      <c r="L36">
        <v>-0.126</v>
      </c>
      <c r="M36">
        <v>-0.13500000000000001</v>
      </c>
    </row>
    <row r="37" spans="3:16" x14ac:dyDescent="0.2">
      <c r="C37" s="3" t="s">
        <v>190</v>
      </c>
      <c r="D37" s="3">
        <v>-448.947</v>
      </c>
      <c r="E37" s="3">
        <v>-46.741999999999997</v>
      </c>
      <c r="F37" s="3">
        <v>295.55500000000001</v>
      </c>
      <c r="G37" s="3">
        <v>-51.039000000000001</v>
      </c>
      <c r="H37" s="3">
        <v>-88.855999999999995</v>
      </c>
      <c r="I37" s="3">
        <v>33.247</v>
      </c>
      <c r="J37" s="3">
        <v>-45.12</v>
      </c>
      <c r="K37" s="3">
        <v>44.476999999999997</v>
      </c>
      <c r="L37" s="3">
        <v>-62.311</v>
      </c>
      <c r="M37" s="3">
        <v>-42.253</v>
      </c>
      <c r="P37" s="3"/>
    </row>
    <row r="38" spans="3:16" x14ac:dyDescent="0.2">
      <c r="C38" s="3" t="s">
        <v>191</v>
      </c>
      <c r="D38" s="3">
        <v>151.548</v>
      </c>
      <c r="E38" s="3">
        <v>103.068</v>
      </c>
      <c r="F38" s="3">
        <v>392.51799999999997</v>
      </c>
      <c r="G38" s="3">
        <v>338.65899999999999</v>
      </c>
      <c r="H38" s="3">
        <v>252.44399999999999</v>
      </c>
      <c r="I38" s="3">
        <v>281.18599999999998</v>
      </c>
      <c r="J38" s="3">
        <v>237.364</v>
      </c>
      <c r="K38" s="3">
        <v>280.56900000000002</v>
      </c>
      <c r="L38" s="3">
        <v>218.131</v>
      </c>
      <c r="M38" s="3">
        <v>175.74299999999999</v>
      </c>
      <c r="P38" s="3"/>
    </row>
    <row r="39" spans="3:1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P39" s="3"/>
    </row>
    <row r="40" spans="3:16" x14ac:dyDescent="0.2">
      <c r="C40" s="3" t="s">
        <v>192</v>
      </c>
      <c r="D40" s="3">
        <v>-197.76499999999999</v>
      </c>
      <c r="E40" s="3">
        <v>-129.00899999999999</v>
      </c>
      <c r="F40" s="3">
        <v>-143.04900000000001</v>
      </c>
      <c r="G40" s="3">
        <v>-14.502000000000001</v>
      </c>
      <c r="H40" s="3">
        <v>-7.1660000000000004</v>
      </c>
      <c r="I40" s="3">
        <v>-10.374000000000001</v>
      </c>
      <c r="J40" s="3">
        <v>-4.1550000000000002</v>
      </c>
      <c r="K40" s="3">
        <v>85.888000000000005</v>
      </c>
      <c r="L40" s="3">
        <v>-22.256</v>
      </c>
      <c r="M40" s="3">
        <v>-20.58</v>
      </c>
      <c r="P40" s="3"/>
    </row>
    <row r="41" spans="3:16" x14ac:dyDescent="0.2">
      <c r="C41" t="s">
        <v>193</v>
      </c>
      <c r="D41">
        <v>7.5469999999999997</v>
      </c>
      <c r="E41">
        <v>19.687000000000001</v>
      </c>
      <c r="F41">
        <v>33.854999999999997</v>
      </c>
      <c r="G41">
        <v>32.765000000000001</v>
      </c>
      <c r="H41">
        <v>15.337999999999999</v>
      </c>
      <c r="I41" t="s">
        <v>3</v>
      </c>
      <c r="J41">
        <v>1.5580000000000001</v>
      </c>
      <c r="K41">
        <v>1.909</v>
      </c>
      <c r="L41">
        <v>1.391</v>
      </c>
      <c r="M41">
        <v>1.083</v>
      </c>
    </row>
    <row r="42" spans="3:1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</row>
    <row r="43" spans="3:1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P43" s="3"/>
    </row>
    <row r="44" spans="3:1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3"/>
    </row>
    <row r="45" spans="3:1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</row>
    <row r="46" spans="3:1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P46" s="3"/>
    </row>
    <row r="47" spans="3:1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P47" s="3"/>
    </row>
    <row r="48" spans="3:1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P48" s="3"/>
    </row>
    <row r="49" spans="3:1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</row>
    <row r="50" spans="3:1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</row>
    <row r="51" spans="3:1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</row>
    <row r="53" spans="3:1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</row>
    <row r="55" spans="3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</row>
    <row r="56" spans="3:1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5BB5-2887-4282-850D-6AF62FF68929}">
  <dimension ref="C2:P56"/>
  <sheetViews>
    <sheetView workbookViewId="0">
      <selection sqref="A1:R1048576"/>
    </sheetView>
  </sheetViews>
  <sheetFormatPr defaultRowHeight="12.75" x14ac:dyDescent="0.2"/>
  <cols>
    <col min="1" max="2" width="2" customWidth="1"/>
    <col min="3" max="3" width="25" customWidth="1"/>
    <col min="14" max="15" width="2" customWidth="1"/>
    <col min="16" max="16" width="25" customWidth="1"/>
    <col min="17" max="18" width="2" customWidth="1"/>
  </cols>
  <sheetData>
    <row r="2" spans="3:16" ht="26.25" x14ac:dyDescent="0.4">
      <c r="C2" s="6" t="s">
        <v>0</v>
      </c>
      <c r="D2" s="7"/>
      <c r="E2" s="7"/>
      <c r="P2" s="4"/>
    </row>
    <row r="3" spans="3:16" x14ac:dyDescent="0.2">
      <c r="C3" s="1" t="s">
        <v>1</v>
      </c>
      <c r="P3" s="1"/>
    </row>
    <row r="6" spans="3:16" ht="15" x14ac:dyDescent="0.25">
      <c r="C6" s="8" t="s">
        <v>194</v>
      </c>
      <c r="D6" s="9"/>
      <c r="E6" s="2"/>
      <c r="F6" s="2"/>
      <c r="G6" s="2"/>
      <c r="H6" s="2"/>
      <c r="I6" s="2"/>
      <c r="J6" s="2"/>
      <c r="K6" s="2"/>
      <c r="L6" s="2"/>
      <c r="P6" s="5"/>
    </row>
    <row r="8" spans="3:16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P8" s="3"/>
    </row>
    <row r="10" spans="3:16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P10" s="3"/>
    </row>
    <row r="12" spans="3:16" x14ac:dyDescent="0.2">
      <c r="C12" s="3" t="s">
        <v>195</v>
      </c>
      <c r="D12" s="3" t="s">
        <v>3</v>
      </c>
      <c r="E12" s="3" t="s">
        <v>3</v>
      </c>
      <c r="F12" s="3">
        <v>4.55</v>
      </c>
      <c r="G12" s="3">
        <v>9.26</v>
      </c>
      <c r="H12" s="3">
        <v>8.19</v>
      </c>
      <c r="I12" s="3">
        <v>4.91</v>
      </c>
      <c r="J12" s="3">
        <v>7.83</v>
      </c>
      <c r="K12" s="3">
        <v>11.12</v>
      </c>
      <c r="L12" s="3">
        <v>9.73</v>
      </c>
      <c r="M12" s="3">
        <v>13.69</v>
      </c>
      <c r="P12" s="3"/>
    </row>
    <row r="13" spans="3:16" x14ac:dyDescent="0.2">
      <c r="C13" s="3" t="s">
        <v>196</v>
      </c>
      <c r="D13" s="3">
        <v>965.52200000000005</v>
      </c>
      <c r="E13" s="3">
        <v>960.70399999999995</v>
      </c>
      <c r="F13" s="3" t="s">
        <v>197</v>
      </c>
      <c r="G13" s="3" t="s">
        <v>198</v>
      </c>
      <c r="H13" s="3" t="s">
        <v>199</v>
      </c>
      <c r="I13" s="3" t="s">
        <v>200</v>
      </c>
      <c r="J13" s="3" t="s">
        <v>201</v>
      </c>
      <c r="K13" s="3" t="s">
        <v>202</v>
      </c>
      <c r="L13" s="3" t="s">
        <v>203</v>
      </c>
      <c r="M13" s="3" t="s">
        <v>204</v>
      </c>
      <c r="P13" s="3"/>
    </row>
    <row r="14" spans="3:16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P14" s="3"/>
    </row>
    <row r="15" spans="3:16" x14ac:dyDescent="0.2">
      <c r="C15" s="3" t="s">
        <v>205</v>
      </c>
      <c r="D15" s="3">
        <v>997.71600000000001</v>
      </c>
      <c r="E15" s="3" t="s">
        <v>206</v>
      </c>
      <c r="F15" s="3" t="s">
        <v>207</v>
      </c>
      <c r="G15" s="3" t="s">
        <v>208</v>
      </c>
      <c r="H15" s="3" t="s">
        <v>209</v>
      </c>
      <c r="I15" s="3" t="s">
        <v>210</v>
      </c>
      <c r="J15" s="3" t="s">
        <v>211</v>
      </c>
      <c r="K15" s="3" t="s">
        <v>212</v>
      </c>
      <c r="L15" s="3" t="s">
        <v>213</v>
      </c>
      <c r="M15" s="3" t="s">
        <v>214</v>
      </c>
      <c r="P15" s="3"/>
    </row>
    <row r="16" spans="3:16" x14ac:dyDescent="0.2">
      <c r="C16" s="3" t="s">
        <v>215</v>
      </c>
      <c r="D16" s="3">
        <v>997.71600000000001</v>
      </c>
      <c r="E16" s="3" t="s">
        <v>206</v>
      </c>
      <c r="F16" s="3" t="s">
        <v>207</v>
      </c>
      <c r="G16" s="3" t="s">
        <v>208</v>
      </c>
      <c r="H16" s="3" t="s">
        <v>209</v>
      </c>
      <c r="I16" s="3" t="s">
        <v>210</v>
      </c>
      <c r="J16" s="3" t="s">
        <v>211</v>
      </c>
      <c r="K16" s="3" t="s">
        <v>212</v>
      </c>
      <c r="L16" s="3" t="s">
        <v>213</v>
      </c>
      <c r="M16" s="3" t="s">
        <v>216</v>
      </c>
      <c r="P16" s="3"/>
    </row>
    <row r="17" spans="3:16" x14ac:dyDescent="0.2">
      <c r="C17" s="3" t="s">
        <v>217</v>
      </c>
      <c r="D17" s="3" t="s">
        <v>218</v>
      </c>
      <c r="E17" s="3" t="s">
        <v>219</v>
      </c>
      <c r="F17" s="3" t="s">
        <v>220</v>
      </c>
      <c r="G17" s="3" t="s">
        <v>221</v>
      </c>
      <c r="H17" s="3" t="s">
        <v>222</v>
      </c>
      <c r="I17" s="3" t="s">
        <v>223</v>
      </c>
      <c r="J17" s="3" t="s">
        <v>224</v>
      </c>
      <c r="K17" s="3" t="s">
        <v>225</v>
      </c>
      <c r="L17" s="3" t="s">
        <v>226</v>
      </c>
      <c r="M17" s="3" t="s">
        <v>227</v>
      </c>
      <c r="P17" s="3"/>
    </row>
    <row r="18" spans="3:16" x14ac:dyDescent="0.2">
      <c r="C18" s="3" t="s">
        <v>228</v>
      </c>
      <c r="D18" s="3" t="s">
        <v>229</v>
      </c>
      <c r="E18" s="3" t="s">
        <v>230</v>
      </c>
      <c r="F18" s="3" t="s">
        <v>231</v>
      </c>
      <c r="G18" s="3" t="s">
        <v>232</v>
      </c>
      <c r="H18" s="3" t="s">
        <v>233</v>
      </c>
      <c r="I18" s="3" t="s">
        <v>234</v>
      </c>
      <c r="J18" s="3" t="s">
        <v>235</v>
      </c>
      <c r="K18" s="3" t="s">
        <v>236</v>
      </c>
      <c r="L18" s="3" t="s">
        <v>237</v>
      </c>
      <c r="M18" s="3" t="s">
        <v>238</v>
      </c>
      <c r="P18" s="3"/>
    </row>
    <row r="19" spans="3:16" x14ac:dyDescent="0.2">
      <c r="C19" t="s">
        <v>239</v>
      </c>
      <c r="D19" t="s">
        <v>240</v>
      </c>
      <c r="E19" t="s">
        <v>241</v>
      </c>
      <c r="F19" t="s">
        <v>242</v>
      </c>
      <c r="G19" t="s">
        <v>243</v>
      </c>
      <c r="H19" t="s">
        <v>244</v>
      </c>
      <c r="I19" t="s">
        <v>245</v>
      </c>
      <c r="J19" t="s">
        <v>246</v>
      </c>
      <c r="K19" t="s">
        <v>247</v>
      </c>
      <c r="L19" t="s">
        <v>248</v>
      </c>
      <c r="M19" t="s">
        <v>249</v>
      </c>
    </row>
    <row r="20" spans="3:16" x14ac:dyDescent="0.2">
      <c r="C20" s="3" t="s">
        <v>250</v>
      </c>
      <c r="D20" s="3" t="s">
        <v>251</v>
      </c>
      <c r="E20" s="3" t="s">
        <v>252</v>
      </c>
      <c r="F20" s="3" t="s">
        <v>253</v>
      </c>
      <c r="G20" s="3" t="s">
        <v>254</v>
      </c>
      <c r="H20" s="3" t="s">
        <v>255</v>
      </c>
      <c r="I20" s="3" t="s">
        <v>256</v>
      </c>
      <c r="J20" s="3" t="s">
        <v>257</v>
      </c>
      <c r="K20" s="3" t="s">
        <v>258</v>
      </c>
      <c r="L20" s="3" t="s">
        <v>259</v>
      </c>
      <c r="M20" s="3" t="s">
        <v>260</v>
      </c>
      <c r="P20" s="3"/>
    </row>
    <row r="21" spans="3:16" x14ac:dyDescent="0.2">
      <c r="C21" s="3" t="s">
        <v>261</v>
      </c>
      <c r="D21" s="3" t="s">
        <v>262</v>
      </c>
      <c r="E21" s="3" t="s">
        <v>262</v>
      </c>
      <c r="F21" s="3" t="s">
        <v>263</v>
      </c>
      <c r="G21" s="3" t="s">
        <v>264</v>
      </c>
      <c r="H21" s="3" t="s">
        <v>265</v>
      </c>
      <c r="I21" s="3" t="s">
        <v>263</v>
      </c>
      <c r="J21" s="3" t="s">
        <v>266</v>
      </c>
      <c r="K21" s="3" t="s">
        <v>267</v>
      </c>
      <c r="L21" s="3" t="s">
        <v>268</v>
      </c>
      <c r="M21" s="3" t="s">
        <v>269</v>
      </c>
      <c r="P21" s="3"/>
    </row>
    <row r="22" spans="3:16" x14ac:dyDescent="0.2">
      <c r="C22" s="3" t="s">
        <v>270</v>
      </c>
      <c r="D22" s="3" t="s">
        <v>271</v>
      </c>
      <c r="E22" s="3" t="s">
        <v>271</v>
      </c>
      <c r="F22" s="3" t="s">
        <v>272</v>
      </c>
      <c r="G22" s="3" t="s">
        <v>273</v>
      </c>
      <c r="H22" s="3" t="s">
        <v>274</v>
      </c>
      <c r="I22" s="3" t="s">
        <v>269</v>
      </c>
      <c r="J22" s="3" t="s">
        <v>275</v>
      </c>
      <c r="K22" s="3" t="s">
        <v>276</v>
      </c>
      <c r="L22" s="3" t="s">
        <v>275</v>
      </c>
      <c r="M22" s="3" t="s">
        <v>277</v>
      </c>
      <c r="P22" s="3"/>
    </row>
    <row r="23" spans="3:16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P23" s="3"/>
    </row>
    <row r="24" spans="3:16" x14ac:dyDescent="0.2">
      <c r="C24" s="3" t="s">
        <v>278</v>
      </c>
      <c r="D24" s="3" t="s">
        <v>279</v>
      </c>
      <c r="E24" s="3" t="s">
        <v>280</v>
      </c>
      <c r="F24" s="3" t="s">
        <v>281</v>
      </c>
      <c r="G24" s="3" t="s">
        <v>282</v>
      </c>
      <c r="H24" s="3" t="s">
        <v>283</v>
      </c>
      <c r="I24" s="3" t="s">
        <v>284</v>
      </c>
      <c r="J24" s="3" t="s">
        <v>285</v>
      </c>
      <c r="K24" s="3" t="s">
        <v>286</v>
      </c>
      <c r="L24" s="3" t="s">
        <v>287</v>
      </c>
      <c r="M24" s="3" t="s">
        <v>288</v>
      </c>
      <c r="P24" s="3"/>
    </row>
    <row r="25" spans="3:16" x14ac:dyDescent="0.2">
      <c r="C25" s="3" t="s">
        <v>289</v>
      </c>
      <c r="D25" s="3" t="s">
        <v>262</v>
      </c>
      <c r="E25" s="3" t="s">
        <v>262</v>
      </c>
      <c r="F25" s="3" t="s">
        <v>262</v>
      </c>
      <c r="G25" s="3" t="s">
        <v>268</v>
      </c>
      <c r="H25" s="3" t="s">
        <v>265</v>
      </c>
      <c r="I25" s="3" t="s">
        <v>262</v>
      </c>
      <c r="J25" s="3" t="s">
        <v>264</v>
      </c>
      <c r="K25" s="3" t="s">
        <v>265</v>
      </c>
      <c r="L25" s="3" t="s">
        <v>267</v>
      </c>
      <c r="M25" s="3" t="s">
        <v>290</v>
      </c>
      <c r="P25" s="3"/>
    </row>
    <row r="26" spans="3:16" x14ac:dyDescent="0.2">
      <c r="C26" s="3" t="s">
        <v>291</v>
      </c>
      <c r="D26" s="3" t="s">
        <v>292</v>
      </c>
      <c r="E26" s="3" t="s">
        <v>293</v>
      </c>
      <c r="F26" s="3" t="s">
        <v>294</v>
      </c>
      <c r="G26" s="3" t="s">
        <v>227</v>
      </c>
      <c r="H26" s="3" t="s">
        <v>236</v>
      </c>
      <c r="I26" s="3" t="s">
        <v>295</v>
      </c>
      <c r="J26" s="3" t="s">
        <v>237</v>
      </c>
      <c r="K26" s="3" t="s">
        <v>296</v>
      </c>
      <c r="L26" s="3" t="s">
        <v>297</v>
      </c>
      <c r="M26" s="3" t="s">
        <v>298</v>
      </c>
      <c r="P26" s="3"/>
    </row>
    <row r="27" spans="3:16" x14ac:dyDescent="0.2">
      <c r="C27" s="3" t="s">
        <v>299</v>
      </c>
      <c r="D27" s="3" t="s">
        <v>300</v>
      </c>
      <c r="E27" s="3" t="s">
        <v>251</v>
      </c>
      <c r="F27" s="3" t="s">
        <v>272</v>
      </c>
      <c r="G27" s="3" t="s">
        <v>273</v>
      </c>
      <c r="H27" s="3" t="s">
        <v>301</v>
      </c>
      <c r="I27" s="3" t="s">
        <v>302</v>
      </c>
      <c r="J27" s="3" t="s">
        <v>303</v>
      </c>
      <c r="K27" s="3" t="s">
        <v>301</v>
      </c>
      <c r="L27" s="3" t="s">
        <v>303</v>
      </c>
      <c r="M27" s="3" t="s">
        <v>226</v>
      </c>
      <c r="P27" s="3"/>
    </row>
    <row r="29" spans="3:16" x14ac:dyDescent="0.2">
      <c r="C29" s="3" t="s">
        <v>304</v>
      </c>
      <c r="D29" s="3">
        <v>5.7</v>
      </c>
      <c r="E29" s="3">
        <v>5.2</v>
      </c>
      <c r="F29" s="3">
        <v>4.8</v>
      </c>
      <c r="G29" s="3">
        <v>5.3</v>
      </c>
      <c r="H29" s="3">
        <v>7.3</v>
      </c>
      <c r="I29" s="3">
        <v>6.6</v>
      </c>
      <c r="J29" s="3">
        <v>7</v>
      </c>
      <c r="K29" s="3">
        <v>7.2</v>
      </c>
      <c r="L29" s="3">
        <v>6.5</v>
      </c>
      <c r="M29" s="3">
        <v>6.1</v>
      </c>
      <c r="P29" s="3"/>
    </row>
    <row r="30" spans="3:16" x14ac:dyDescent="0.2">
      <c r="C30" s="3" t="s">
        <v>305</v>
      </c>
      <c r="D30" s="3">
        <v>4</v>
      </c>
      <c r="E30" s="3">
        <v>5</v>
      </c>
      <c r="F30" s="3">
        <v>5</v>
      </c>
      <c r="G30" s="3">
        <v>6</v>
      </c>
      <c r="H30" s="3">
        <v>6</v>
      </c>
      <c r="I30" s="3">
        <v>4</v>
      </c>
      <c r="J30" s="3">
        <v>8</v>
      </c>
      <c r="K30" s="3">
        <v>8</v>
      </c>
      <c r="L30" s="3">
        <v>5</v>
      </c>
      <c r="M30" s="3">
        <v>4</v>
      </c>
      <c r="P30" s="3"/>
    </row>
    <row r="31" spans="3:16" x14ac:dyDescent="0.2">
      <c r="C31" s="3" t="s">
        <v>306</v>
      </c>
      <c r="D31" s="3" t="s">
        <v>3</v>
      </c>
      <c r="E31" s="3" t="s">
        <v>3</v>
      </c>
      <c r="F31" s="3">
        <v>0</v>
      </c>
      <c r="G31" s="3">
        <v>2.6859999999999998E-2</v>
      </c>
      <c r="H31" s="3">
        <v>2.5139999999999999E-2</v>
      </c>
      <c r="I31" s="3">
        <v>2.7300000000000001E-2</v>
      </c>
      <c r="J31" s="3">
        <v>5.194E-2</v>
      </c>
      <c r="K31" s="3">
        <v>0.1018</v>
      </c>
      <c r="L31" s="3">
        <v>0.1265</v>
      </c>
      <c r="M31" s="3">
        <v>0.13539999999999999</v>
      </c>
      <c r="P31" s="3"/>
    </row>
    <row r="32" spans="3:16" x14ac:dyDescent="0.2">
      <c r="C32" s="3" t="s">
        <v>307</v>
      </c>
      <c r="D32" s="3" t="s">
        <v>3</v>
      </c>
      <c r="E32" s="3" t="s">
        <v>3</v>
      </c>
      <c r="F32" s="3" t="s">
        <v>308</v>
      </c>
      <c r="G32" s="3" t="s">
        <v>308</v>
      </c>
      <c r="H32" s="3" t="s">
        <v>308</v>
      </c>
      <c r="I32" s="3" t="s">
        <v>308</v>
      </c>
      <c r="J32" s="3" t="s">
        <v>308</v>
      </c>
      <c r="K32" s="3" t="s">
        <v>308</v>
      </c>
      <c r="L32" s="3" t="s">
        <v>308</v>
      </c>
      <c r="M32" s="3" t="s">
        <v>308</v>
      </c>
      <c r="P32" s="3"/>
    </row>
    <row r="33" spans="3:1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P33" s="3"/>
    </row>
    <row r="34" spans="3:1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P34" s="3"/>
    </row>
    <row r="35" spans="3:1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P35" s="3"/>
    </row>
    <row r="37" spans="3:1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P37" s="3"/>
    </row>
    <row r="38" spans="3:1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P38" s="3"/>
    </row>
    <row r="39" spans="3:1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P39" s="3"/>
    </row>
    <row r="40" spans="3:1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P40" s="3"/>
    </row>
    <row r="42" spans="3:1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P42" s="3"/>
    </row>
    <row r="43" spans="3:1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P43" s="3"/>
    </row>
    <row r="44" spans="3:1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P44" s="3"/>
    </row>
    <row r="45" spans="3:1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P45" s="3"/>
    </row>
    <row r="46" spans="3:1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P46" s="3"/>
    </row>
    <row r="47" spans="3:1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P47" s="3"/>
    </row>
    <row r="48" spans="3:1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P48" s="3"/>
    </row>
    <row r="49" spans="3:1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P49" s="3"/>
    </row>
    <row r="50" spans="3:1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P50" s="3"/>
    </row>
    <row r="51" spans="3:1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P51" s="3"/>
    </row>
    <row r="53" spans="3:1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P53" s="3"/>
    </row>
    <row r="55" spans="3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P55" s="3"/>
    </row>
    <row r="56" spans="3:1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P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7FE0-9A63-46D5-B779-C70F4184DC95}">
  <dimension ref="A3:BJ22"/>
  <sheetViews>
    <sheetView showGridLines="0" tabSelected="1" topLeftCell="X1" workbookViewId="0">
      <selection activeCell="AN23" sqref="AN23"/>
    </sheetView>
  </sheetViews>
  <sheetFormatPr defaultRowHeight="15.75" x14ac:dyDescent="0.2"/>
  <cols>
    <col min="1" max="1" width="21.42578125" style="10" customWidth="1"/>
    <col min="2" max="2" width="32.7109375" style="10" customWidth="1"/>
    <col min="3" max="3" width="32.7109375" style="30" customWidth="1"/>
    <col min="4" max="6" width="32.7109375" style="12" customWidth="1"/>
    <col min="7" max="7" width="10" style="12" customWidth="1"/>
    <col min="8" max="12" width="31.28515625" style="12" customWidth="1"/>
    <col min="13" max="13" width="8.5703125" style="12" customWidth="1"/>
    <col min="14" max="17" width="19.28515625" style="14" customWidth="1"/>
    <col min="18" max="20" width="19.5703125" style="14" customWidth="1"/>
    <col min="21" max="21" width="9.140625" style="14"/>
    <col min="22" max="25" width="21.28515625" style="14" customWidth="1"/>
    <col min="26" max="26" width="9.140625" style="14"/>
    <col min="27" max="35" width="16.140625" style="14" customWidth="1"/>
    <col min="36" max="36" width="2.85546875" style="14" customWidth="1"/>
    <col min="37" max="38" width="16.140625" style="14" customWidth="1"/>
    <col min="39" max="41" width="9.140625" style="14"/>
    <col min="42" max="16384" width="9.140625" style="15"/>
  </cols>
  <sheetData>
    <row r="3" spans="1:62" ht="18" x14ac:dyDescent="0.2">
      <c r="B3" s="11" t="s">
        <v>309</v>
      </c>
      <c r="C3" s="11"/>
      <c r="D3" s="11"/>
      <c r="E3" s="11"/>
      <c r="F3" s="11"/>
      <c r="H3" s="11" t="s">
        <v>310</v>
      </c>
      <c r="I3" s="11"/>
      <c r="J3" s="11"/>
      <c r="K3" s="11"/>
      <c r="L3" s="11"/>
      <c r="N3" s="13" t="s">
        <v>311</v>
      </c>
      <c r="O3" s="13"/>
      <c r="P3" s="13"/>
      <c r="Q3" s="13"/>
      <c r="R3" s="13"/>
      <c r="S3" s="13"/>
      <c r="T3" s="13"/>
      <c r="V3" s="11" t="s">
        <v>312</v>
      </c>
      <c r="W3" s="11"/>
      <c r="X3" s="11"/>
      <c r="Y3" s="11"/>
      <c r="AA3" s="11" t="s">
        <v>313</v>
      </c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</row>
    <row r="4" spans="1:62" ht="47.25" x14ac:dyDescent="0.2">
      <c r="B4" s="16" t="s">
        <v>314</v>
      </c>
      <c r="C4" s="17" t="s">
        <v>315</v>
      </c>
      <c r="D4" s="16" t="s">
        <v>316</v>
      </c>
      <c r="E4" s="17" t="s">
        <v>317</v>
      </c>
      <c r="F4" s="16" t="s">
        <v>318</v>
      </c>
      <c r="H4" s="18" t="s">
        <v>319</v>
      </c>
      <c r="I4" s="19" t="s">
        <v>320</v>
      </c>
      <c r="J4" s="18" t="s">
        <v>321</v>
      </c>
      <c r="K4" s="19" t="s">
        <v>322</v>
      </c>
      <c r="L4" s="18" t="s">
        <v>323</v>
      </c>
      <c r="N4" s="20" t="s">
        <v>324</v>
      </c>
      <c r="O4" s="21" t="s">
        <v>325</v>
      </c>
      <c r="P4" s="20" t="s">
        <v>326</v>
      </c>
      <c r="Q4" s="21" t="s">
        <v>327</v>
      </c>
      <c r="R4" s="20" t="s">
        <v>328</v>
      </c>
      <c r="S4" s="21" t="s">
        <v>329</v>
      </c>
      <c r="T4" s="20" t="s">
        <v>330</v>
      </c>
      <c r="V4" s="21" t="s">
        <v>331</v>
      </c>
      <c r="W4" s="20" t="s">
        <v>332</v>
      </c>
      <c r="X4" s="21" t="s">
        <v>333</v>
      </c>
      <c r="Y4" s="20" t="s">
        <v>334</v>
      </c>
      <c r="AA4" s="22" t="s">
        <v>163</v>
      </c>
      <c r="AB4" s="23" t="s">
        <v>217</v>
      </c>
      <c r="AC4" s="22" t="s">
        <v>228</v>
      </c>
      <c r="AD4" s="23" t="s">
        <v>250</v>
      </c>
      <c r="AE4" s="22" t="s">
        <v>261</v>
      </c>
      <c r="AF4" s="23" t="s">
        <v>270</v>
      </c>
      <c r="AG4" s="22" t="s">
        <v>278</v>
      </c>
      <c r="AH4" s="23" t="s">
        <v>289</v>
      </c>
      <c r="AI4" s="22" t="s">
        <v>306</v>
      </c>
      <c r="AJ4" s="24"/>
      <c r="AK4" s="23" t="s">
        <v>304</v>
      </c>
      <c r="AL4" s="22" t="s">
        <v>305</v>
      </c>
    </row>
    <row r="5" spans="1:62" ht="63" x14ac:dyDescent="0.2">
      <c r="A5" s="25" t="s">
        <v>335</v>
      </c>
      <c r="B5" s="20" t="s">
        <v>336</v>
      </c>
      <c r="C5" s="26" t="s">
        <v>337</v>
      </c>
      <c r="D5" s="27" t="s">
        <v>338</v>
      </c>
      <c r="E5" s="21" t="s">
        <v>339</v>
      </c>
      <c r="F5" s="20" t="s">
        <v>336</v>
      </c>
      <c r="H5" s="21" t="s">
        <v>340</v>
      </c>
      <c r="I5" s="20" t="s">
        <v>341</v>
      </c>
      <c r="J5" s="21" t="s">
        <v>342</v>
      </c>
      <c r="K5" s="20" t="s">
        <v>343</v>
      </c>
      <c r="L5" s="21" t="s">
        <v>344</v>
      </c>
      <c r="N5" s="20" t="s">
        <v>345</v>
      </c>
      <c r="O5" s="21" t="s">
        <v>346</v>
      </c>
      <c r="P5" s="20" t="s">
        <v>347</v>
      </c>
      <c r="Q5" s="21" t="s">
        <v>348</v>
      </c>
      <c r="R5" s="20" t="s">
        <v>349</v>
      </c>
      <c r="S5" s="21" t="s">
        <v>350</v>
      </c>
      <c r="T5" s="20" t="s">
        <v>351</v>
      </c>
      <c r="V5" s="21" t="s">
        <v>352</v>
      </c>
      <c r="W5" s="20" t="s">
        <v>353</v>
      </c>
      <c r="X5" s="21" t="s">
        <v>354</v>
      </c>
      <c r="Y5" s="20" t="s">
        <v>355</v>
      </c>
      <c r="AA5" s="28"/>
      <c r="AB5" s="29"/>
      <c r="AC5" s="28"/>
      <c r="AD5" s="29"/>
      <c r="AE5" s="28"/>
      <c r="AF5" s="29"/>
      <c r="AG5" s="28"/>
      <c r="AH5" s="29"/>
      <c r="AI5" s="28"/>
      <c r="AK5" s="29"/>
      <c r="AL5" s="28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</row>
    <row r="6" spans="1:62" x14ac:dyDescent="0.2">
      <c r="G6" s="31"/>
      <c r="H6" s="31"/>
      <c r="I6" s="31"/>
      <c r="J6" s="31"/>
      <c r="K6" s="31"/>
      <c r="L6" s="31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</row>
    <row r="7" spans="1:62" ht="18" x14ac:dyDescent="0.2">
      <c r="A7" s="32">
        <v>2013</v>
      </c>
      <c r="B7" s="33">
        <f>sheet!D18/sheet!D35</f>
        <v>2.557298108478042</v>
      </c>
      <c r="C7" s="33">
        <f>(sheet!D18-sheet!D15)/sheet!D35</f>
        <v>1.8158528339847293</v>
      </c>
      <c r="D7" s="33">
        <f>sheet!D12/sheet!D35</f>
        <v>1.2495918468312472</v>
      </c>
      <c r="E7" s="33">
        <f>Sheet2!D20/sheet!D35</f>
        <v>0.55418954798067244</v>
      </c>
      <c r="F7" s="33">
        <f>sheet!D18/sheet!D35</f>
        <v>2.557298108478042</v>
      </c>
      <c r="G7" s="31"/>
      <c r="H7" s="34">
        <f>Sheet1!D33/sheet!D51</f>
        <v>-9.8870996444091586E-2</v>
      </c>
      <c r="I7" s="34">
        <f>Sheet1!D33/Sheet1!D12</f>
        <v>-0.77656248707748554</v>
      </c>
      <c r="J7" s="34">
        <f>Sheet1!D12/sheet!D27</f>
        <v>9.2442403641640331E-2</v>
      </c>
      <c r="K7" s="34">
        <f>Sheet1!D30/sheet!D27</f>
        <v>-7.1787302883373011E-2</v>
      </c>
      <c r="L7" s="34">
        <f>Sheet1!D38</f>
        <v>-0.75</v>
      </c>
      <c r="M7" s="31"/>
      <c r="N7" s="34">
        <f>sheet!D40/sheet!D27</f>
        <v>0.27392922838387684</v>
      </c>
      <c r="O7" s="34">
        <f>sheet!D51/sheet!D27</f>
        <v>0.72607038934786572</v>
      </c>
      <c r="P7" s="34">
        <f>sheet!D40/sheet!D51</f>
        <v>0.37727640791123812</v>
      </c>
      <c r="Q7" s="33">
        <f>Sheet1!D24/Sheet1!D26</f>
        <v>88.880476190476188</v>
      </c>
      <c r="R7" s="33">
        <f>ABS(Sheet2!D20/(Sheet1!D26+Sheet2!D30))</f>
        <v>9.2462512037419167</v>
      </c>
      <c r="S7" s="33">
        <f>sheet!D40/Sheet1!D43</f>
        <v>-17.138357409356168</v>
      </c>
      <c r="T7" s="33">
        <f>Sheet2!D20/sheet!D40</f>
        <v>9.3792955236544226E-2</v>
      </c>
      <c r="V7" s="33">
        <f>ABS(Sheet1!D15/sheet!D15)</f>
        <v>1.4117947976557199</v>
      </c>
      <c r="W7" s="33">
        <f>Sheet1!D12/sheet!D14</f>
        <v>224.95441860465115</v>
      </c>
      <c r="X7" s="33">
        <f>Sheet1!D12/sheet!D27</f>
        <v>9.2442403641640331E-2</v>
      </c>
      <c r="Y7" s="33">
        <f>Sheet1!D12/(sheet!D18-sheet!D35)</f>
        <v>1.2804104497368505</v>
      </c>
      <c r="AA7" s="19">
        <f>Sheet1!D43</f>
        <v>-41.811999999999998</v>
      </c>
      <c r="AB7" s="19" t="str">
        <f>Sheet3!D17</f>
        <v>97.0x</v>
      </c>
      <c r="AC7" s="19" t="str">
        <f>Sheet3!D18</f>
        <v>-16.8x</v>
      </c>
      <c r="AD7" s="19" t="str">
        <f>Sheet3!D20</f>
        <v>3.1x</v>
      </c>
      <c r="AE7" s="19" t="str">
        <f>Sheet3!D21</f>
        <v>0.5x</v>
      </c>
      <c r="AF7" s="19" t="str">
        <f>Sheet3!D22</f>
        <v>3.9x</v>
      </c>
      <c r="AG7" s="19" t="str">
        <f>Sheet3!D24</f>
        <v>-4.4x</v>
      </c>
      <c r="AH7" s="19" t="str">
        <f>Sheet3!D25</f>
        <v>0.5x</v>
      </c>
      <c r="AI7" s="19" t="str">
        <f>Sheet3!D31</f>
        <v/>
      </c>
      <c r="AK7" s="19">
        <f>Sheet3!D29</f>
        <v>5.7</v>
      </c>
      <c r="AL7" s="19">
        <f>Sheet3!D30</f>
        <v>4</v>
      </c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62" s="39" customFormat="1" ht="18" x14ac:dyDescent="0.2">
      <c r="A8" s="35">
        <v>2014</v>
      </c>
      <c r="B8" s="36">
        <f>sheet!E18/sheet!E35</f>
        <v>3.538442377947526</v>
      </c>
      <c r="C8" s="36">
        <f>(sheet!E18-sheet!E15)/sheet!E35</f>
        <v>2.1326801727000997</v>
      </c>
      <c r="D8" s="36">
        <f>sheet!E12/sheet!E35</f>
        <v>1.7115244104948522</v>
      </c>
      <c r="E8" s="36">
        <f>Sheet2!E20/sheet!E35</f>
        <v>1.4884589837263369</v>
      </c>
      <c r="F8" s="36">
        <f>sheet!E18/sheet!E35</f>
        <v>3.538442377947526</v>
      </c>
      <c r="G8" s="31"/>
      <c r="H8" s="37">
        <f>Sheet1!E33/sheet!E51</f>
        <v>-0.10396631307035931</v>
      </c>
      <c r="I8" s="37">
        <f>Sheet1!E33/Sheet1!E12</f>
        <v>-0.58827634542579188</v>
      </c>
      <c r="J8" s="37">
        <f>Sheet1!E12/sheet!E27</f>
        <v>0.12634778488725004</v>
      </c>
      <c r="K8" s="37">
        <f>Sheet1!E30/sheet!E27</f>
        <v>-7.4327413146115545E-2</v>
      </c>
      <c r="L8" s="37">
        <f>Sheet1!E38</f>
        <v>-1.56</v>
      </c>
      <c r="M8" s="31"/>
      <c r="N8" s="37">
        <f>sheet!E40/sheet!E27</f>
        <v>0.28508214240843088</v>
      </c>
      <c r="O8" s="37">
        <f>sheet!E51/sheet!E27</f>
        <v>0.71491823602337801</v>
      </c>
      <c r="P8" s="37">
        <f>sheet!E40/sheet!E51</f>
        <v>0.3987618835884732</v>
      </c>
      <c r="Q8" s="36">
        <f>Sheet1!E24/Sheet1!E26</f>
        <v>9.5637056770163529</v>
      </c>
      <c r="R8" s="36">
        <f>ABS(Sheet2!E20/(Sheet1!E26+Sheet2!E30))</f>
        <v>0.28351779043690878</v>
      </c>
      <c r="S8" s="36">
        <f>sheet!E40/Sheet1!E43</f>
        <v>6.8545782112992608</v>
      </c>
      <c r="T8" s="36">
        <f>Sheet2!E20/sheet!E40</f>
        <v>0.11898582948926426</v>
      </c>
      <c r="U8" s="14"/>
      <c r="V8" s="36">
        <f>ABS(Sheet1!E15/sheet!E15)</f>
        <v>2.4596420766641072</v>
      </c>
      <c r="W8" s="36">
        <f>Sheet1!E12/sheet!E14</f>
        <v>165.73442541573593</v>
      </c>
      <c r="X8" s="36">
        <f>Sheet1!E12/sheet!E27</f>
        <v>0.12634778488725004</v>
      </c>
      <c r="Y8" s="36">
        <f>Sheet1!E12/(sheet!E18-sheet!E35)</f>
        <v>2.1840970791221013</v>
      </c>
      <c r="Z8" s="14"/>
      <c r="AA8" s="38">
        <f>Sheet1!E43</f>
        <v>109.901</v>
      </c>
      <c r="AB8" s="38" t="str">
        <f>Sheet3!E17</f>
        <v>24.4x</v>
      </c>
      <c r="AC8" s="38" t="str">
        <f>Sheet3!E18</f>
        <v>-10.6x</v>
      </c>
      <c r="AD8" s="38" t="str">
        <f>Sheet3!E20</f>
        <v>-6.3x</v>
      </c>
      <c r="AE8" s="38" t="str">
        <f>Sheet3!E21</f>
        <v>0.5x</v>
      </c>
      <c r="AF8" s="38" t="str">
        <f>Sheet3!E22</f>
        <v>3.9x</v>
      </c>
      <c r="AG8" s="38" t="str">
        <f>Sheet3!E24</f>
        <v>-4.9x</v>
      </c>
      <c r="AH8" s="38" t="str">
        <f>Sheet3!E25</f>
        <v>0.5x</v>
      </c>
      <c r="AI8" s="38" t="str">
        <f>Sheet3!E31</f>
        <v/>
      </c>
      <c r="AK8" s="38">
        <f>Sheet3!E29</f>
        <v>5.2</v>
      </c>
      <c r="AL8" s="38">
        <f>Sheet3!E30</f>
        <v>5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62" ht="18" x14ac:dyDescent="0.2">
      <c r="A9" s="32">
        <v>2015</v>
      </c>
      <c r="B9" s="33">
        <f>sheet!F18/sheet!F35</f>
        <v>4.8368432064295961</v>
      </c>
      <c r="C9" s="33">
        <f>(sheet!F18-sheet!F15)/sheet!F35</f>
        <v>3.5745802942088889</v>
      </c>
      <c r="D9" s="33">
        <f>sheet!F12/sheet!F35</f>
        <v>2.8318363165451013</v>
      </c>
      <c r="E9" s="33">
        <f>Sheet2!F20/sheet!F35</f>
        <v>0.60060313543853572</v>
      </c>
      <c r="F9" s="33">
        <f>sheet!F18/sheet!F35</f>
        <v>4.8368432064295961</v>
      </c>
      <c r="G9" s="31"/>
      <c r="H9" s="34">
        <f>Sheet1!F33/sheet!F51</f>
        <v>-0.29515155543238225</v>
      </c>
      <c r="I9" s="34">
        <f>Sheet1!F33/Sheet1!F12</f>
        <v>-1.4331187308958502</v>
      </c>
      <c r="J9" s="34">
        <f>Sheet1!F12/sheet!F27</f>
        <v>0.14422058319451164</v>
      </c>
      <c r="K9" s="34">
        <f>Sheet1!F30/sheet!F27</f>
        <v>-0.20668521915677793</v>
      </c>
      <c r="L9" s="34">
        <f>Sheet1!F38</f>
        <v>-3.64</v>
      </c>
      <c r="M9" s="31"/>
      <c r="N9" s="34">
        <f>sheet!F40/sheet!F27</f>
        <v>0.29973189924750887</v>
      </c>
      <c r="O9" s="34">
        <f>sheet!F51/sheet!F27</f>
        <v>0.70026810075249113</v>
      </c>
      <c r="P9" s="34">
        <f>sheet!F40/sheet!F51</f>
        <v>0.42802449365525042</v>
      </c>
      <c r="Q9" s="33">
        <f>Sheet1!F24/Sheet1!F26</f>
        <v>23.081578129853995</v>
      </c>
      <c r="R9" s="33">
        <f>ABS(Sheet2!F20/(Sheet1!F26+Sheet2!F30))</f>
        <v>1.9543853882993709</v>
      </c>
      <c r="S9" s="33">
        <f>sheet!F40/Sheet1!F43</f>
        <v>8.8172080046843249</v>
      </c>
      <c r="T9" s="33">
        <f>Sheet2!F20/sheet!F40</f>
        <v>8.1301027383882174E-2</v>
      </c>
      <c r="V9" s="33">
        <f>ABS(Sheet1!F15/sheet!F15)</f>
        <v>1.8762924308845972</v>
      </c>
      <c r="W9" s="33">
        <f>Sheet1!F12/sheet!F14</f>
        <v>198.32706048103049</v>
      </c>
      <c r="X9" s="33">
        <f>Sheet1!F12/sheet!F27</f>
        <v>0.14422058319451164</v>
      </c>
      <c r="Y9" s="33">
        <f>Sheet1!F12/(sheet!F18-sheet!F35)</f>
        <v>0.92642825311524013</v>
      </c>
      <c r="AA9" s="19">
        <f>Sheet1!F43</f>
        <v>116.13200000000001</v>
      </c>
      <c r="AB9" s="19" t="str">
        <f>Sheet3!F17</f>
        <v>10.1x</v>
      </c>
      <c r="AC9" s="19" t="str">
        <f>Sheet3!F18</f>
        <v>-3.8x</v>
      </c>
      <c r="AD9" s="19" t="str">
        <f>Sheet3!F20</f>
        <v>-19.7x</v>
      </c>
      <c r="AE9" s="19" t="str">
        <f>Sheet3!F21</f>
        <v>0.4x</v>
      </c>
      <c r="AF9" s="19" t="str">
        <f>Sheet3!F22</f>
        <v>2.7x</v>
      </c>
      <c r="AG9" s="19" t="str">
        <f>Sheet3!F24</f>
        <v>-1.5x</v>
      </c>
      <c r="AH9" s="19" t="str">
        <f>Sheet3!F25</f>
        <v>0.5x</v>
      </c>
      <c r="AI9" s="19">
        <f>Sheet3!F31</f>
        <v>0</v>
      </c>
      <c r="AK9" s="19">
        <f>Sheet3!F29</f>
        <v>4.8</v>
      </c>
      <c r="AL9" s="19">
        <f>Sheet3!F30</f>
        <v>5</v>
      </c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62" s="39" customFormat="1" ht="18" x14ac:dyDescent="0.2">
      <c r="A10" s="35">
        <v>2016</v>
      </c>
      <c r="B10" s="36">
        <f>sheet!G18/sheet!G35</f>
        <v>4.5632509626528091</v>
      </c>
      <c r="C10" s="36">
        <f>(sheet!G18-sheet!G15)/sheet!G35</f>
        <v>3.2409660174212123</v>
      </c>
      <c r="D10" s="36">
        <f>sheet!G12/sheet!G35</f>
        <v>2.5321245654043141</v>
      </c>
      <c r="E10" s="36">
        <f>Sheet2!G20/sheet!G35</f>
        <v>1.3624509327451493</v>
      </c>
      <c r="F10" s="36">
        <f>sheet!G18/sheet!G35</f>
        <v>4.5632509626528091</v>
      </c>
      <c r="G10" s="31"/>
      <c r="H10" s="37">
        <f>Sheet1!G33/sheet!G51</f>
        <v>-1.0173718486487951E-2</v>
      </c>
      <c r="I10" s="37">
        <f>Sheet1!G33/Sheet1!G12</f>
        <v>-3.7120776886154304E-2</v>
      </c>
      <c r="J10" s="37">
        <f>Sheet1!G12/sheet!G27</f>
        <v>0.19348372784601336</v>
      </c>
      <c r="K10" s="37">
        <f>Sheet1!G30/sheet!G27</f>
        <v>-7.1822662924732623E-3</v>
      </c>
      <c r="L10" s="37">
        <f>Sheet1!G38</f>
        <v>-9.0999999999999998E-2</v>
      </c>
      <c r="M10" s="31"/>
      <c r="N10" s="37">
        <f>sheet!G40/sheet!G27</f>
        <v>0.29403724881789628</v>
      </c>
      <c r="O10" s="37">
        <f>sheet!G51/sheet!G27</f>
        <v>0.70596275118210372</v>
      </c>
      <c r="P10" s="37">
        <f>sheet!G40/sheet!G51</f>
        <v>0.41650533023951158</v>
      </c>
      <c r="Q10" s="36">
        <f>Sheet1!G24/Sheet1!G26</f>
        <v>-0.65295157780195867</v>
      </c>
      <c r="R10" s="36">
        <f>ABS(Sheet2!G20/(Sheet1!G26+Sheet2!G30))</f>
        <v>4.2943228147903758</v>
      </c>
      <c r="S10" s="36">
        <f>sheet!G40/Sheet1!G43</f>
        <v>5.2230809244259495</v>
      </c>
      <c r="T10" s="36">
        <f>Sheet2!G20/sheet!G40</f>
        <v>0.18518055564024236</v>
      </c>
      <c r="U10" s="14"/>
      <c r="V10" s="36">
        <f>ABS(Sheet1!G15/sheet!G15)</f>
        <v>2.3492866795967182</v>
      </c>
      <c r="W10" s="36">
        <f>Sheet1!G12/sheet!G14</f>
        <v>219.19702098849018</v>
      </c>
      <c r="X10" s="36">
        <f>Sheet1!G12/sheet!G27</f>
        <v>0.19348372784601336</v>
      </c>
      <c r="Y10" s="36">
        <f>Sheet1!G12/(sheet!G18-sheet!G35)</f>
        <v>1.3586924818545976</v>
      </c>
      <c r="Z10" s="14"/>
      <c r="AA10" s="38">
        <f>Sheet1!G43</f>
        <v>188.398</v>
      </c>
      <c r="AB10" s="38" t="str">
        <f>Sheet3!G17</f>
        <v>14.0x</v>
      </c>
      <c r="AC10" s="38" t="str">
        <f>Sheet3!G18</f>
        <v>105.8x</v>
      </c>
      <c r="AD10" s="38" t="str">
        <f>Sheet3!G20</f>
        <v>-212.1x</v>
      </c>
      <c r="AE10" s="38" t="str">
        <f>Sheet3!G21</f>
        <v>0.9x</v>
      </c>
      <c r="AF10" s="38" t="str">
        <f>Sheet3!G22</f>
        <v>4.0x</v>
      </c>
      <c r="AG10" s="38" t="str">
        <f>Sheet3!G24</f>
        <v>-31.9x</v>
      </c>
      <c r="AH10" s="38" t="str">
        <f>Sheet3!G25</f>
        <v>1.0x</v>
      </c>
      <c r="AI10" s="38">
        <f>Sheet3!G31</f>
        <v>2.6859999999999998E-2</v>
      </c>
      <c r="AK10" s="38">
        <f>Sheet3!G29</f>
        <v>5.3</v>
      </c>
      <c r="AL10" s="38">
        <f>Sheet3!G30</f>
        <v>6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62" ht="18" x14ac:dyDescent="0.2">
      <c r="A11" s="32">
        <v>2017</v>
      </c>
      <c r="B11" s="33">
        <f>sheet!H18/sheet!H35</f>
        <v>4.0035344379330216</v>
      </c>
      <c r="C11" s="33">
        <f>(sheet!H18-sheet!H15)/sheet!H35</f>
        <v>2.5795072867040489</v>
      </c>
      <c r="D11" s="33">
        <f>sheet!H12/sheet!H35</f>
        <v>1.7738521860112146</v>
      </c>
      <c r="E11" s="33">
        <f>Sheet2!H20/sheet!H35</f>
        <v>1.4443484126649522</v>
      </c>
      <c r="F11" s="33">
        <f>sheet!H18/sheet!H35</f>
        <v>4.0035344379330216</v>
      </c>
      <c r="G11" s="31"/>
      <c r="H11" s="34">
        <f>Sheet1!H33/sheet!H51</f>
        <v>9.9208550666938025E-3</v>
      </c>
      <c r="I11" s="34">
        <f>Sheet1!H33/Sheet1!H12</f>
        <v>4.9004766977870852E-2</v>
      </c>
      <c r="J11" s="34">
        <f>Sheet1!H12/sheet!H27</f>
        <v>0.1634792662055537</v>
      </c>
      <c r="K11" s="34">
        <f>Sheet1!H30/sheet!H27</f>
        <v>8.0112633461164751E-3</v>
      </c>
      <c r="L11" s="34">
        <f>Sheet1!H38</f>
        <v>0.11</v>
      </c>
      <c r="M11" s="31"/>
      <c r="N11" s="34">
        <f>sheet!H40/sheet!H27</f>
        <v>0.19248257410676128</v>
      </c>
      <c r="O11" s="34">
        <f>sheet!H51/sheet!H27</f>
        <v>0.80751742589323872</v>
      </c>
      <c r="P11" s="34">
        <f>sheet!H40/sheet!H51</f>
        <v>0.23836336893144552</v>
      </c>
      <c r="Q11" s="33">
        <f>Sheet1!H24/Sheet1!H26</f>
        <v>-4.3638664577558153</v>
      </c>
      <c r="R11" s="33">
        <f>ABS(Sheet2!H20/(Sheet1!H26+Sheet2!H30))</f>
        <v>0.48344352170016996</v>
      </c>
      <c r="S11" s="33">
        <f>sheet!H40/Sheet1!H43</f>
        <v>3.5192679999649594</v>
      </c>
      <c r="T11" s="33">
        <f>Sheet2!H20/sheet!H40</f>
        <v>0.25582909131641501</v>
      </c>
      <c r="V11" s="33">
        <f>ABS(Sheet1!H15/sheet!H15)</f>
        <v>2.0483866988389368</v>
      </c>
      <c r="W11" s="33">
        <f>Sheet1!H12/sheet!H14</f>
        <v>169.62540392741738</v>
      </c>
      <c r="X11" s="33">
        <f>Sheet1!H12/sheet!H27</f>
        <v>0.1634792662055537</v>
      </c>
      <c r="Y11" s="33">
        <f>Sheet1!H12/(sheet!H18-sheet!H35)</f>
        <v>1.5964697212506871</v>
      </c>
      <c r="AA11" s="19">
        <f>Sheet1!H43</f>
        <v>228.30600000000001</v>
      </c>
      <c r="AB11" s="19" t="str">
        <f>Sheet3!H17</f>
        <v>15.0x</v>
      </c>
      <c r="AC11" s="19" t="str">
        <f>Sheet3!H18</f>
        <v>55.9x</v>
      </c>
      <c r="AD11" s="19" t="str">
        <f>Sheet3!H20</f>
        <v>-51.8x</v>
      </c>
      <c r="AE11" s="19" t="str">
        <f>Sheet3!H21</f>
        <v>1.2x</v>
      </c>
      <c r="AF11" s="19" t="str">
        <f>Sheet3!H22</f>
        <v>4.6x</v>
      </c>
      <c r="AG11" s="19" t="str">
        <f>Sheet3!H24</f>
        <v>236.9x</v>
      </c>
      <c r="AH11" s="19" t="str">
        <f>Sheet3!H25</f>
        <v>1.2x</v>
      </c>
      <c r="AI11" s="19">
        <f>Sheet3!H31</f>
        <v>2.5139999999999999E-2</v>
      </c>
      <c r="AK11" s="19">
        <f>Sheet3!H29</f>
        <v>7.3</v>
      </c>
      <c r="AL11" s="19">
        <f>Sheet3!H30</f>
        <v>6</v>
      </c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62" s="39" customFormat="1" ht="18" x14ac:dyDescent="0.2">
      <c r="A12" s="35">
        <v>2018</v>
      </c>
      <c r="B12" s="36">
        <f>sheet!I18/sheet!I35</f>
        <v>2.9340372470715002</v>
      </c>
      <c r="C12" s="36">
        <f>(sheet!I18-sheet!I15)/sheet!I35</f>
        <v>2.0985553290639354</v>
      </c>
      <c r="D12" s="36">
        <f>sheet!I12/sheet!I35</f>
        <v>1.5617887036841607</v>
      </c>
      <c r="E12" s="36">
        <f>Sheet2!I20/sheet!I35</f>
        <v>1.6216806171927505</v>
      </c>
      <c r="F12" s="36">
        <f>sheet!I18/sheet!I35</f>
        <v>2.9340372470715002</v>
      </c>
      <c r="G12" s="31"/>
      <c r="H12" s="37">
        <f>Sheet1!I33/sheet!I51</f>
        <v>-2.7898528386269817E-2</v>
      </c>
      <c r="I12" s="37">
        <f>Sheet1!I33/Sheet1!I12</f>
        <v>-0.11138436361265784</v>
      </c>
      <c r="J12" s="37">
        <f>Sheet1!I12/sheet!I27</f>
        <v>0.19919319160826132</v>
      </c>
      <c r="K12" s="37">
        <f>Sheet1!I30/sheet!I27</f>
        <v>-2.2187006883260404E-2</v>
      </c>
      <c r="L12" s="37">
        <f>Sheet1!I38</f>
        <v>-0.25</v>
      </c>
      <c r="M12" s="31"/>
      <c r="N12" s="37">
        <f>sheet!I40/sheet!I27</f>
        <v>0.20472460689472352</v>
      </c>
      <c r="O12" s="37">
        <f>sheet!I51/sheet!I27</f>
        <v>0.79527516921572383</v>
      </c>
      <c r="P12" s="37">
        <f>sheet!I40/sheet!I51</f>
        <v>0.25742612723168096</v>
      </c>
      <c r="Q12" s="36">
        <f>Sheet1!I24/Sheet1!I26</f>
        <v>11.7997557997558</v>
      </c>
      <c r="R12" s="36">
        <f>ABS(Sheet2!I20/(Sheet1!I26+Sheet2!I30))</f>
        <v>30.127850583015171</v>
      </c>
      <c r="S12" s="36">
        <f>sheet!I40/Sheet1!I43</f>
        <v>4.6520856545429572</v>
      </c>
      <c r="T12" s="36">
        <f>Sheet2!I20/sheet!I40</f>
        <v>0.31930118110236222</v>
      </c>
      <c r="U12" s="14"/>
      <c r="V12" s="36">
        <f>ABS(Sheet1!I15/sheet!I15)</f>
        <v>4.2794889011507706</v>
      </c>
      <c r="W12" s="36">
        <f>Sheet1!I12/sheet!I14</f>
        <v>283.43230328129977</v>
      </c>
      <c r="X12" s="36">
        <f>Sheet1!I12/sheet!I27</f>
        <v>0.19919319160826132</v>
      </c>
      <c r="Y12" s="36">
        <f>Sheet1!I12/(sheet!I18-sheet!I35)</f>
        <v>2.5550794644549493</v>
      </c>
      <c r="Z12" s="14"/>
      <c r="AA12" s="38">
        <f>Sheet1!I43</f>
        <v>196.55699999999999</v>
      </c>
      <c r="AB12" s="38" t="str">
        <f>Sheet3!I17</f>
        <v>5.6x</v>
      </c>
      <c r="AC12" s="38" t="str">
        <f>Sheet3!I18</f>
        <v>26.1x</v>
      </c>
      <c r="AD12" s="38" t="str">
        <f>Sheet3!I20</f>
        <v>34.6x</v>
      </c>
      <c r="AE12" s="38" t="str">
        <f>Sheet3!I21</f>
        <v>0.4x</v>
      </c>
      <c r="AF12" s="38" t="str">
        <f>Sheet3!I22</f>
        <v>1.8x</v>
      </c>
      <c r="AG12" s="38" t="str">
        <f>Sheet3!I24</f>
        <v>-242.6x</v>
      </c>
      <c r="AH12" s="38" t="str">
        <f>Sheet3!I25</f>
        <v>0.5x</v>
      </c>
      <c r="AI12" s="38">
        <f>Sheet3!I31</f>
        <v>2.7300000000000001E-2</v>
      </c>
      <c r="AK12" s="38">
        <f>Sheet3!I29</f>
        <v>6.6</v>
      </c>
      <c r="AL12" s="38">
        <f>Sheet3!I30</f>
        <v>4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62" ht="18" x14ac:dyDescent="0.2">
      <c r="A13" s="32">
        <v>2019</v>
      </c>
      <c r="B13" s="33">
        <f>sheet!J18/sheet!J35</f>
        <v>3.0974058972280365</v>
      </c>
      <c r="C13" s="33">
        <f>(sheet!J18-sheet!J15)/sheet!J35</f>
        <v>2.1005517308134398</v>
      </c>
      <c r="D13" s="33">
        <f>sheet!J12/sheet!J35</f>
        <v>1.4359762368570703</v>
      </c>
      <c r="E13" s="33">
        <f>Sheet2!J20/sheet!J35</f>
        <v>2.0455601398686012</v>
      </c>
      <c r="F13" s="33">
        <f>sheet!J18/sheet!J35</f>
        <v>3.0974058972280365</v>
      </c>
      <c r="G13" s="31"/>
      <c r="H13" s="34">
        <f>Sheet1!J33/sheet!J51</f>
        <v>3.5654690812670364E-2</v>
      </c>
      <c r="I13" s="34">
        <f>Sheet1!J33/Sheet1!J12</f>
        <v>0.14068223301266405</v>
      </c>
      <c r="J13" s="34">
        <f>Sheet1!J12/sheet!J27</f>
        <v>0.20111892082231658</v>
      </c>
      <c r="K13" s="34">
        <f>Sheet1!J30/sheet!J27</f>
        <v>2.829385888238067E-2</v>
      </c>
      <c r="L13" s="34">
        <f>Sheet1!J38</f>
        <v>0.32</v>
      </c>
      <c r="M13" s="31"/>
      <c r="N13" s="34">
        <f>sheet!J40/sheet!J27</f>
        <v>0.20644778463971217</v>
      </c>
      <c r="O13" s="34">
        <f>sheet!J51/sheet!J27</f>
        <v>0.79355221536028786</v>
      </c>
      <c r="P13" s="34">
        <f>sheet!J40/sheet!J51</f>
        <v>0.26015652233543435</v>
      </c>
      <c r="Q13" s="33">
        <f>Sheet1!J24/Sheet1!J26</f>
        <v>-52.563770794824407</v>
      </c>
      <c r="R13" s="33">
        <f>ABS(Sheet2!J20/(Sheet1!J26+Sheet2!J30))</f>
        <v>44.898021511087499</v>
      </c>
      <c r="S13" s="33">
        <f>sheet!J40/Sheet1!J43</f>
        <v>2.4187662047859906</v>
      </c>
      <c r="T13" s="33">
        <f>Sheet2!J20/sheet!J40</f>
        <v>0.37136367779936541</v>
      </c>
      <c r="V13" s="33">
        <f>ABS(Sheet1!J15/sheet!J15)</f>
        <v>2.8006347934797122</v>
      </c>
      <c r="W13" s="33">
        <f>Sheet1!J12/sheet!J14</f>
        <v>247.69589500139631</v>
      </c>
      <c r="X13" s="33">
        <f>Sheet1!J12/sheet!J27</f>
        <v>0.20111892082231658</v>
      </c>
      <c r="Y13" s="33">
        <f>Sheet1!J12/(sheet!J18-sheet!J35)</f>
        <v>2.5584270991672846</v>
      </c>
      <c r="AA13" s="19">
        <f>Sheet1!J43</f>
        <v>376.43200000000002</v>
      </c>
      <c r="AB13" s="19" t="str">
        <f>Sheet3!J17</f>
        <v>11.0x</v>
      </c>
      <c r="AC13" s="19" t="str">
        <f>Sheet3!J18</f>
        <v>65.0x</v>
      </c>
      <c r="AD13" s="19" t="str">
        <f>Sheet3!J20</f>
        <v>-47.2x</v>
      </c>
      <c r="AE13" s="19" t="str">
        <f>Sheet3!J21</f>
        <v>0.8x</v>
      </c>
      <c r="AF13" s="19" t="str">
        <f>Sheet3!J22</f>
        <v>3.3x</v>
      </c>
      <c r="AG13" s="19" t="str">
        <f>Sheet3!J24</f>
        <v>-176.0x</v>
      </c>
      <c r="AH13" s="19" t="str">
        <f>Sheet3!J25</f>
        <v>0.9x</v>
      </c>
      <c r="AI13" s="19">
        <f>Sheet3!J31</f>
        <v>5.194E-2</v>
      </c>
      <c r="AK13" s="19">
        <f>Sheet3!J29</f>
        <v>7</v>
      </c>
      <c r="AL13" s="19">
        <f>Sheet3!J30</f>
        <v>8</v>
      </c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62" s="39" customFormat="1" ht="18" x14ac:dyDescent="0.2">
      <c r="A14" s="35">
        <v>2020</v>
      </c>
      <c r="B14" s="36">
        <f>sheet!K18/sheet!K35</f>
        <v>3.2226109844958755</v>
      </c>
      <c r="C14" s="36">
        <f>(sheet!K18-sheet!K15)/sheet!K35</f>
        <v>2.2117185075808643</v>
      </c>
      <c r="D14" s="36">
        <f>sheet!K12/sheet!K35</f>
        <v>1.5010271883927713</v>
      </c>
      <c r="E14" s="36">
        <f>Sheet2!K20/sheet!K35</f>
        <v>2.5078376614344258</v>
      </c>
      <c r="F14" s="36">
        <f>sheet!K18/sheet!K35</f>
        <v>3.2226109844958755</v>
      </c>
      <c r="G14" s="31"/>
      <c r="H14" s="37">
        <f>Sheet1!K33/sheet!K51</f>
        <v>5.0569880269194498E-2</v>
      </c>
      <c r="I14" s="37">
        <f>Sheet1!K33/Sheet1!K12</f>
        <v>0.19275509850330444</v>
      </c>
      <c r="J14" s="37">
        <f>Sheet1!K12/sheet!K27</f>
        <v>0.20571971330115377</v>
      </c>
      <c r="K14" s="37">
        <f>Sheet1!K30/sheet!K27</f>
        <v>3.9653523601435439E-2</v>
      </c>
      <c r="L14" s="37">
        <f>Sheet1!K38</f>
        <v>0.47</v>
      </c>
      <c r="M14" s="31"/>
      <c r="N14" s="37">
        <f>sheet!K40/sheet!K27</f>
        <v>0.21586698522094031</v>
      </c>
      <c r="O14" s="37">
        <f>sheet!K51/sheet!K27</f>
        <v>0.78413323089457787</v>
      </c>
      <c r="P14" s="37">
        <f>sheet!K40/sheet!K51</f>
        <v>0.27529375967738112</v>
      </c>
      <c r="Q14" s="36">
        <f>Sheet1!K24/Sheet1!K26</f>
        <v>-51.747943703162129</v>
      </c>
      <c r="R14" s="36">
        <f>ABS(Sheet2!K20/(Sheet1!K26+Sheet2!K30))</f>
        <v>76.757818896348454</v>
      </c>
      <c r="S14" s="36">
        <f>sheet!K40/Sheet1!K43</f>
        <v>2.023716904524568</v>
      </c>
      <c r="T14" s="36">
        <f>Sheet2!K20/sheet!K40</f>
        <v>0.46929969464884613</v>
      </c>
      <c r="U14" s="14"/>
      <c r="V14" s="36">
        <f>ABS(Sheet1!K15/sheet!K15)</f>
        <v>2.1649872455729966</v>
      </c>
      <c r="W14" s="36">
        <f>Sheet1!K12/sheet!K14</f>
        <v>283.30267857142866</v>
      </c>
      <c r="X14" s="36">
        <f>Sheet1!K12/sheet!K27</f>
        <v>0.20571971330115377</v>
      </c>
      <c r="Y14" s="36">
        <f>Sheet1!K12/(sheet!K18-sheet!K35)</f>
        <v>2.2912652907959159</v>
      </c>
      <c r="Z14" s="14"/>
      <c r="AA14" s="38">
        <f>Sheet1!K43</f>
        <v>493.572</v>
      </c>
      <c r="AB14" s="38" t="str">
        <f>Sheet3!K17</f>
        <v>9.3x</v>
      </c>
      <c r="AC14" s="38" t="str">
        <f>Sheet3!K18</f>
        <v>16.5x</v>
      </c>
      <c r="AD14" s="38" t="str">
        <f>Sheet3!K20</f>
        <v>-103.1x</v>
      </c>
      <c r="AE14" s="38" t="str">
        <f>Sheet3!K21</f>
        <v>1.1x</v>
      </c>
      <c r="AF14" s="38" t="str">
        <f>Sheet3!K22</f>
        <v>4.5x</v>
      </c>
      <c r="AG14" s="38" t="str">
        <f>Sheet3!K24</f>
        <v>32.6x</v>
      </c>
      <c r="AH14" s="38" t="str">
        <f>Sheet3!K25</f>
        <v>1.2x</v>
      </c>
      <c r="AI14" s="38">
        <f>Sheet3!K31</f>
        <v>0.1018</v>
      </c>
      <c r="AK14" s="38">
        <f>Sheet3!K29</f>
        <v>7.2</v>
      </c>
      <c r="AL14" s="38">
        <f>Sheet3!K30</f>
        <v>8</v>
      </c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62" ht="18" x14ac:dyDescent="0.2">
      <c r="A15" s="32">
        <v>2021</v>
      </c>
      <c r="B15" s="33">
        <f>sheet!L18/sheet!L35</f>
        <v>2.918678436672578</v>
      </c>
      <c r="C15" s="33">
        <f>(sheet!L18-sheet!L15)/sheet!L35</f>
        <v>1.6543858679541994</v>
      </c>
      <c r="D15" s="33">
        <f>sheet!L12/sheet!L35</f>
        <v>1.0959319121570361</v>
      </c>
      <c r="E15" s="33">
        <f>Sheet2!L20/sheet!L35</f>
        <v>2.264930641036591</v>
      </c>
      <c r="F15" s="33">
        <f>sheet!L18/sheet!L35</f>
        <v>2.918678436672578</v>
      </c>
      <c r="G15" s="31"/>
      <c r="H15" s="34">
        <f>Sheet1!L33/sheet!L51</f>
        <v>-2.4382177860621728E-2</v>
      </c>
      <c r="I15" s="34">
        <f>Sheet1!L33/Sheet1!L12</f>
        <v>-8.0985763351119136E-2</v>
      </c>
      <c r="J15" s="34">
        <f>Sheet1!L12/sheet!L27</f>
        <v>0.22741961722853724</v>
      </c>
      <c r="K15" s="34">
        <f>Sheet1!L30/sheet!L27</f>
        <v>-1.8417751302272412E-2</v>
      </c>
      <c r="L15" s="34">
        <f>Sheet1!L38</f>
        <v>-0.21</v>
      </c>
      <c r="M15" s="31"/>
      <c r="N15" s="34">
        <f>sheet!L40/sheet!L27</f>
        <v>0.24462238740297787</v>
      </c>
      <c r="O15" s="34">
        <f>sheet!L51/sheet!L27</f>
        <v>0.75537761259702219</v>
      </c>
      <c r="P15" s="34">
        <f>sheet!L40/sheet!L51</f>
        <v>0.32384119323043625</v>
      </c>
      <c r="Q15" s="33">
        <f>Sheet1!L24/Sheet1!L26</f>
        <v>-1.5112478031634446</v>
      </c>
      <c r="R15" s="33">
        <f>ABS(Sheet2!L20/(Sheet1!L26+Sheet2!L30))</f>
        <v>75.854787144539785</v>
      </c>
      <c r="S15" s="33">
        <f>sheet!L40/Sheet1!L43</f>
        <v>2.160203554294001</v>
      </c>
      <c r="T15" s="33">
        <f>Sheet2!L20/sheet!L40</f>
        <v>0.40241571724807118</v>
      </c>
      <c r="V15" s="33">
        <f>ABS(Sheet1!L15/sheet!L15)</f>
        <v>1.8196001446505141</v>
      </c>
      <c r="W15" s="33">
        <f>Sheet1!L12/sheet!L14</f>
        <v>300.09134130528747</v>
      </c>
      <c r="X15" s="33">
        <f>Sheet1!L12/sheet!L27</f>
        <v>0.22741961722853724</v>
      </c>
      <c r="Y15" s="33">
        <f>Sheet1!L12/(sheet!L18-sheet!L35)</f>
        <v>2.727152987263282</v>
      </c>
      <c r="AA15" s="19">
        <f>Sheet1!L43</f>
        <v>518.58399999999995</v>
      </c>
      <c r="AB15" s="19" t="str">
        <f>Sheet3!L17</f>
        <v>6.3x</v>
      </c>
      <c r="AC15" s="19" t="str">
        <f>Sheet3!L18</f>
        <v>10.3x</v>
      </c>
      <c r="AD15" s="19" t="str">
        <f>Sheet3!L20</f>
        <v>-206.2x</v>
      </c>
      <c r="AE15" s="19" t="str">
        <f>Sheet3!L21</f>
        <v>1.0x</v>
      </c>
      <c r="AF15" s="19" t="str">
        <f>Sheet3!L22</f>
        <v>3.3x</v>
      </c>
      <c r="AG15" s="19" t="str">
        <f>Sheet3!L24</f>
        <v>-156.3x</v>
      </c>
      <c r="AH15" s="19" t="str">
        <f>Sheet3!L25</f>
        <v>1.1x</v>
      </c>
      <c r="AI15" s="19">
        <f>Sheet3!L31</f>
        <v>0.1265</v>
      </c>
      <c r="AK15" s="19">
        <f>Sheet3!L29</f>
        <v>6.5</v>
      </c>
      <c r="AL15" s="19">
        <f>Sheet3!L30</f>
        <v>5</v>
      </c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62" s="39" customFormat="1" ht="18" x14ac:dyDescent="0.2">
      <c r="A16" s="35">
        <v>2022</v>
      </c>
      <c r="B16" s="36">
        <f>sheet!M18/sheet!M35</f>
        <v>2.4244043462019458</v>
      </c>
      <c r="C16" s="36">
        <f>(sheet!M18-sheet!M15)/sheet!M35</f>
        <v>1.1368866836660114</v>
      </c>
      <c r="D16" s="36">
        <f>sheet!M12/sheet!M35</f>
        <v>0.71357863279790812</v>
      </c>
      <c r="E16" s="36">
        <f>Sheet2!M20/sheet!M35</f>
        <v>1.6410079420506407</v>
      </c>
      <c r="F16" s="36">
        <f>sheet!M18/sheet!M35</f>
        <v>2.4244043462019458</v>
      </c>
      <c r="G16" s="31"/>
      <c r="H16" s="37">
        <f>Sheet1!M33/sheet!M51</f>
        <v>1.3634316830667332E-2</v>
      </c>
      <c r="I16" s="37">
        <f>Sheet1!M33/Sheet1!M12</f>
        <v>4.5178187260312412E-2</v>
      </c>
      <c r="J16" s="37">
        <f>Sheet1!M12/sheet!M27</f>
        <v>0.22350449264807426</v>
      </c>
      <c r="K16" s="37">
        <f>Sheet1!M30/sheet!M27</f>
        <v>1.0097527822375817E-2</v>
      </c>
      <c r="L16" s="37">
        <f>Sheet1!M38</f>
        <v>0.13</v>
      </c>
      <c r="M16" s="31"/>
      <c r="N16" s="37">
        <f>sheet!M40/sheet!M27</f>
        <v>0.25940346349707105</v>
      </c>
      <c r="O16" s="37">
        <f>sheet!M51/sheet!M27</f>
        <v>0.740596536502929</v>
      </c>
      <c r="P16" s="37">
        <f>sheet!M40/sheet!M51</f>
        <v>0.35026286339653329</v>
      </c>
      <c r="Q16" s="36">
        <f>Sheet1!M24/Sheet1!M26</f>
        <v>-18.963721171287897</v>
      </c>
      <c r="R16" s="36">
        <f>ABS(Sheet2!M20/(Sheet1!M26+Sheet2!M30))</f>
        <v>49.513506891271057</v>
      </c>
      <c r="S16" s="36">
        <f>sheet!M40/Sheet1!M43</f>
        <v>2.9673088995122896</v>
      </c>
      <c r="T16" s="36">
        <f>Sheet2!M20/sheet!M40</f>
        <v>0.31318842264326396</v>
      </c>
      <c r="U16" s="14"/>
      <c r="V16" s="36">
        <f>ABS(Sheet1!M15/sheet!M15)</f>
        <v>1.8625112348034498</v>
      </c>
      <c r="W16" s="36">
        <f>Sheet1!M12/sheet!M14</f>
        <v>325.55859746724258</v>
      </c>
      <c r="X16" s="36">
        <f>Sheet1!M12/sheet!M27</f>
        <v>0.22350449264807426</v>
      </c>
      <c r="Y16" s="36">
        <f>Sheet1!M12/(sheet!M18-sheet!M35)</f>
        <v>3.1694374130578553</v>
      </c>
      <c r="Z16" s="14"/>
      <c r="AA16" s="38">
        <f>Sheet1!M43</f>
        <v>434.88900000000001</v>
      </c>
      <c r="AB16" s="38" t="str">
        <f>Sheet3!M17</f>
        <v>15.6x</v>
      </c>
      <c r="AC16" s="38" t="str">
        <f>Sheet3!M18</f>
        <v>33.5x</v>
      </c>
      <c r="AD16" s="38" t="str">
        <f>Sheet3!M20</f>
        <v>-118.1x</v>
      </c>
      <c r="AE16" s="38" t="str">
        <f>Sheet3!M21</f>
        <v>1.8x</v>
      </c>
      <c r="AF16" s="38" t="str">
        <f>Sheet3!M22</f>
        <v>6.1x</v>
      </c>
      <c r="AG16" s="38" t="str">
        <f>Sheet3!M24</f>
        <v>139.4x</v>
      </c>
      <c r="AH16" s="38" t="str">
        <f>Sheet3!M25</f>
        <v>1.9x</v>
      </c>
      <c r="AI16" s="38">
        <f>Sheet3!M31</f>
        <v>0.13539999999999999</v>
      </c>
      <c r="AK16" s="38">
        <f>Sheet3!M29</f>
        <v>6.1</v>
      </c>
      <c r="AL16" s="38">
        <f>Sheet3!M30</f>
        <v>4</v>
      </c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2:62" x14ac:dyDescent="0.2">
      <c r="G17" s="31"/>
      <c r="K17" s="31"/>
      <c r="M17" s="31"/>
      <c r="R17" s="31"/>
      <c r="S17" s="31"/>
      <c r="AC17" s="40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2:62" x14ac:dyDescent="0.2"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2:62" x14ac:dyDescent="0.2">
      <c r="E19" s="31"/>
    </row>
    <row r="21" spans="2:62" x14ac:dyDescent="0.2">
      <c r="D21" s="31"/>
    </row>
    <row r="22" spans="2:62" x14ac:dyDescent="0.2">
      <c r="B22" s="30"/>
      <c r="J22" s="31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2023-04-19T19:50:25Z</dcterms:created>
  <dcterms:modified xsi:type="dcterms:W3CDTF">2023-05-07T01:48:40Z</dcterms:modified>
  <cp:category/>
  <dc:identifier/>
  <cp:version/>
</cp:coreProperties>
</file>