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11" documentId="8_{48CDE013-F19D-4659-85D1-436B20FF8A90}" xr6:coauthVersionLast="47" xr6:coauthVersionMax="47" xr10:uidLastSave="{F59878A0-72F2-4017-B88E-128DA6ACAB84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3" l="1"/>
  <c r="R11" i="5" s="1"/>
  <c r="F30" i="3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<sst xmlns="http://schemas.openxmlformats.org/spreadsheetml/2006/main" count="685" uniqueCount="407">
  <si>
    <t>Eldorado Gold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</si>
  <si>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</si>
  <si>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</si>
  <si>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</si>
  <si>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</si>
  <si>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</si>
  <si>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</si>
  <si>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</si>
  <si>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</si>
  <si>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</si>
  <si>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</si>
  <si>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</si>
  <si>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</si>
  <si>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</si>
  <si>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</si>
  <si>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</si>
  <si>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</si>
  <si>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</si>
  <si>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</si>
  <si>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</si>
  <si>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</si>
  <si>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</si>
  <si>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</si>
  <si>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</si>
  <si>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</si>
  <si>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</si>
  <si>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1,185.94</t>
  </si>
  <si>
    <t>Short Term Investments</t>
  </si>
  <si>
    <t>Accounts Receivable, Net</t>
  </si>
  <si>
    <t>Inventory</t>
  </si>
  <si>
    <t>Prepaid Expenses</t>
  </si>
  <si>
    <t>Other Current Assets</t>
  </si>
  <si>
    <t>Total Current Assets</t>
  </si>
  <si>
    <t>1,021.782</t>
  </si>
  <si>
    <t>1,466.594</t>
  </si>
  <si>
    <t>Property Plant And Equipment, Net</t>
  </si>
  <si>
    <t>6,038.86</t>
  </si>
  <si>
    <t>6,906.279</t>
  </si>
  <si>
    <t>6,587.421</t>
  </si>
  <si>
    <t>4,895.689</t>
  </si>
  <si>
    <t>5,314.641</t>
  </si>
  <si>
    <t>5,444.19</t>
  </si>
  <si>
    <t>5,308.489</t>
  </si>
  <si>
    <t>5,143.375</t>
  </si>
  <si>
    <t>5,062.18</t>
  </si>
  <si>
    <t>4,869.159</t>
  </si>
  <si>
    <t>Real Estate Owned</t>
  </si>
  <si>
    <t/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</si>
  <si>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</si>
  <si>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</si>
  <si>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</si>
  <si>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</si>
  <si>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</si>
  <si>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</si>
  <si>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7,686.432</t>
  </si>
  <si>
    <t>8,562.353</t>
  </si>
  <si>
    <t>7,582.408</t>
  </si>
  <si>
    <t>6,442.742</t>
  </si>
  <si>
    <t>6,399.507</t>
  </si>
  <si>
    <t>6,318.391</t>
  </si>
  <si>
    <t>6,036.576</t>
  </si>
  <si>
    <t>6,273.724</t>
  </si>
  <si>
    <t>6,235.061</t>
  </si>
  <si>
    <t>6,035.795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</si>
  <si>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</si>
  <si>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</si>
  <si>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</si>
  <si>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</si>
  <si>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</si>
  <si>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</si>
  <si>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</si>
  <si>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</si>
  <si>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</si>
  <si>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</si>
  <si>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1,189.882</t>
  </si>
  <si>
    <t>Total Liabilities</t>
  </si>
  <si>
    <t>1,848.908</t>
  </si>
  <si>
    <t>2,102.738</t>
  </si>
  <si>
    <t>2,141.494</t>
  </si>
  <si>
    <t>1,646.908</t>
  </si>
  <si>
    <t>1,718.383</t>
  </si>
  <si>
    <t>1,749.686</t>
  </si>
  <si>
    <t>1,525.865</t>
  </si>
  <si>
    <t>1,582.254</t>
  </si>
  <si>
    <t>1,632.27</t>
  </si>
  <si>
    <t>1,701.98</t>
  </si>
  <si>
    <t>Common Stock</t>
  </si>
  <si>
    <t>5,646.007</t>
  </si>
  <si>
    <t>6,159.716</t>
  </si>
  <si>
    <t>7,380.146</t>
  </si>
  <si>
    <t>3,785.545</t>
  </si>
  <si>
    <t>3,781.532</t>
  </si>
  <si>
    <t>4,105.756</t>
  </si>
  <si>
    <t>3,966.32</t>
  </si>
  <si>
    <t>4,001.308</t>
  </si>
  <si>
    <t>4,078.521</t>
  </si>
  <si>
    <t>4,389.024</t>
  </si>
  <si>
    <t>Additional Paid In Capital</t>
  </si>
  <si>
    <t>3,500.15</t>
  </si>
  <si>
    <t>3,289.555</t>
  </si>
  <si>
    <t>3,577.338</t>
  </si>
  <si>
    <t>3,411.706</t>
  </si>
  <si>
    <t>3,356.654</t>
  </si>
  <si>
    <t>3,307.326</t>
  </si>
  <si>
    <t>3,544.928</t>
  </si>
  <si>
    <t>Retained Earnings</t>
  </si>
  <si>
    <t>-2,197.592</t>
  </si>
  <si>
    <t>-2,588.989</t>
  </si>
  <si>
    <t>-2,449.721</t>
  </si>
  <si>
    <t>-3,153.722</t>
  </si>
  <si>
    <t>-2,895.46</t>
  </si>
  <si>
    <t>-2,676.161</t>
  </si>
  <si>
    <t>-2,831.568</t>
  </si>
  <si>
    <t>-3,510.86</t>
  </si>
  <si>
    <t>Treasury Stock</t>
  </si>
  <si>
    <t>Other Common Equity Adj</t>
  </si>
  <si>
    <t>Common Equity</t>
  </si>
  <si>
    <t>5,547.363</t>
  </si>
  <si>
    <t>6,131.498</t>
  </si>
  <si>
    <t>5,205.382</t>
  </si>
  <si>
    <t>4,676.61</t>
  </si>
  <si>
    <t>4,580.625</t>
  </si>
  <si>
    <t>4,482.147</t>
  </si>
  <si>
    <t>4,433.706</t>
  </si>
  <si>
    <t>4,639.462</t>
  </si>
  <si>
    <t>4,514.834</t>
  </si>
  <si>
    <t>4,338.148</t>
  </si>
  <si>
    <t>Total Preferred Equity</t>
  </si>
  <si>
    <t>Minority Interest, Total</t>
  </si>
  <si>
    <t>Other Equity</t>
  </si>
  <si>
    <t>Total Equity</t>
  </si>
  <si>
    <t>5,837.524</t>
  </si>
  <si>
    <t>6,459.615</t>
  </si>
  <si>
    <t>5,440.914</t>
  </si>
  <si>
    <t>4,795.833</t>
  </si>
  <si>
    <t>4,681.124</t>
  </si>
  <si>
    <t>4,568.705</t>
  </si>
  <si>
    <t>4,510.711</t>
  </si>
  <si>
    <t>4,691.47</t>
  </si>
  <si>
    <t>4,602.791</t>
  </si>
  <si>
    <t>4,333.815</t>
  </si>
  <si>
    <t>Total Liabilities And Equity</t>
  </si>
  <si>
    <t>Cash And Short Term Investments</t>
  </si>
  <si>
    <t>1,231.084</t>
  </si>
  <si>
    <t>Total Debt</t>
  </si>
  <si>
    <t>Income Statement</t>
  </si>
  <si>
    <t>Revenue</t>
  </si>
  <si>
    <t>1,194.084</t>
  </si>
  <si>
    <t>1,236.702</t>
  </si>
  <si>
    <t>1,306.375</t>
  </si>
  <si>
    <t>1,189.814</t>
  </si>
  <si>
    <t>1,180.623</t>
  </si>
  <si>
    <t>Revenue Growth (YoY)</t>
  </si>
  <si>
    <t>-2.1%</t>
  </si>
  <si>
    <t>-5.0%</t>
  </si>
  <si>
    <t>-55.1%</t>
  </si>
  <si>
    <t>-9.7%</t>
  </si>
  <si>
    <t>-9.5%</t>
  </si>
  <si>
    <t>17.3%</t>
  </si>
  <si>
    <t>34.6%</t>
  </si>
  <si>
    <t>66.2%</t>
  </si>
  <si>
    <t>-8.4%</t>
  </si>
  <si>
    <t>-7.3%</t>
  </si>
  <si>
    <t>Cost of Revenues</t>
  </si>
  <si>
    <t>Gross Profit</t>
  </si>
  <si>
    <t>Gross Profit Margin</t>
  </si>
  <si>
    <t>57.1%</t>
  </si>
  <si>
    <t>51.1%</t>
  </si>
  <si>
    <t>42.7%</t>
  </si>
  <si>
    <t>51.3%</t>
  </si>
  <si>
    <t>49.4%</t>
  </si>
  <si>
    <t>37.7%</t>
  </si>
  <si>
    <t>43.0%</t>
  </si>
  <si>
    <t>55.6%</t>
  </si>
  <si>
    <t>50.6%</t>
  </si>
  <si>
    <t>43.4%</t>
  </si>
  <si>
    <t>R&amp;D Expenses</t>
  </si>
  <si>
    <t>Selling and Marketing Expense</t>
  </si>
  <si>
    <t>General &amp; Admin Expenses</t>
  </si>
  <si>
    <t>Other Inc / (Exp)</t>
  </si>
  <si>
    <t>-1,110.125</t>
  </si>
  <si>
    <t>-2,768.268</t>
  </si>
  <si>
    <t>Operating Expenses</t>
  </si>
  <si>
    <t>-1,182.674</t>
  </si>
  <si>
    <t>-2,829.421</t>
  </si>
  <si>
    <t>Operating Income</t>
  </si>
  <si>
    <t>-2,545.419</t>
  </si>
  <si>
    <t>Net Interest Expenses</t>
  </si>
  <si>
    <t>EBT, Incl. Unusual Items</t>
  </si>
  <si>
    <t>-2,558.699</t>
  </si>
  <si>
    <t>Earnings of Discontinued Ops.</t>
  </si>
  <si>
    <t>Income Tax Expense</t>
  </si>
  <si>
    <t>Net Income to Company</t>
  </si>
  <si>
    <t>-2,282.602</t>
  </si>
  <si>
    <t>Minority Interest in Earnings</t>
  </si>
  <si>
    <t>Net Income to Stockholders</t>
  </si>
  <si>
    <t>-2,137.961</t>
  </si>
  <si>
    <t>Preferred Dividends &amp; Other Adj.</t>
  </si>
  <si>
    <t>Net Income to Common Excl Extra Items</t>
  </si>
  <si>
    <t>-2,106.884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</si>
  <si>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</si>
  <si>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</si>
  <si>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</si>
  <si>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</si>
  <si>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</si>
  <si>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</si>
  <si>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-1,691.552</t>
  </si>
  <si>
    <t>Revenue (Reported)</t>
  </si>
  <si>
    <t>Operating Income (Reported)</t>
  </si>
  <si>
    <t>-2,541.73</t>
  </si>
  <si>
    <t>Operating Income (Adjusted)</t>
  </si>
  <si>
    <t>Cash Flow Statement</t>
  </si>
  <si>
    <t>Depreciation &amp; Amortization (CF)</t>
  </si>
  <si>
    <t>1,865.665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</si>
  <si>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</si>
  <si>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</si>
  <si>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</si>
  <si>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</si>
  <si>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</si>
  <si>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</si>
  <si>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</si>
  <si>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</si>
  <si>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</si>
  <si>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</si>
  <si>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1,046.848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</si>
  <si>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</si>
  <si>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</si>
  <si>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</si>
  <si>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</si>
  <si>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</si>
  <si>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</si>
  <si>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</si>
  <si>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</si>
  <si>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</si>
  <si>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</si>
  <si>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</si>
  <si>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</si>
  <si>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</si>
  <si>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</si>
  <si>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</si>
  <si>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</si>
  <si>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</si>
  <si>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4,313.284</t>
  </si>
  <si>
    <t>5,063.51</t>
  </si>
  <si>
    <t>2,934.231</t>
  </si>
  <si>
    <t>3,093.283</t>
  </si>
  <si>
    <t>1,441.994</t>
  </si>
  <si>
    <t>1,652.759</t>
  </si>
  <si>
    <t>2,939.332</t>
  </si>
  <si>
    <t>2,163.154</t>
  </si>
  <si>
    <t>2,082.115</t>
  </si>
  <si>
    <t>Total Enterprise Value (TEV)</t>
  </si>
  <si>
    <t>4,467.663</t>
  </si>
  <si>
    <t>5,444.6</t>
  </si>
  <si>
    <t>3,582.308</t>
  </si>
  <si>
    <t>3,543.442</t>
  </si>
  <si>
    <t>1,595.838</t>
  </si>
  <si>
    <t>1,007.335</t>
  </si>
  <si>
    <t>2,223.24</t>
  </si>
  <si>
    <t>3,073.998</t>
  </si>
  <si>
    <t>2,287.311</t>
  </si>
  <si>
    <t>2,366.905</t>
  </si>
  <si>
    <t>Enterprise Value (EV)</t>
  </si>
  <si>
    <t>2,933.059</t>
  </si>
  <si>
    <t>EV/EBITDA</t>
  </si>
  <si>
    <t>6.8x</t>
  </si>
  <si>
    <t>11.0x</t>
  </si>
  <si>
    <t>12.5x</t>
  </si>
  <si>
    <t>20.3x</t>
  </si>
  <si>
    <t>8.9x</t>
  </si>
  <si>
    <t>8.8x</t>
  </si>
  <si>
    <t>12.4x</t>
  </si>
  <si>
    <t>5.4x</t>
  </si>
  <si>
    <t>4.1x</t>
  </si>
  <si>
    <t>7.2x</t>
  </si>
  <si>
    <t>EV / EBIT</t>
  </si>
  <si>
    <t>9.0x</t>
  </si>
  <si>
    <t>18.1x</t>
  </si>
  <si>
    <t>28.5x</t>
  </si>
  <si>
    <t>-2.2x</t>
  </si>
  <si>
    <t>19.0x</t>
  </si>
  <si>
    <t>-34.6x</t>
  </si>
  <si>
    <t>-5.2x</t>
  </si>
  <si>
    <t>9.8x</t>
  </si>
  <si>
    <t>7.9x</t>
  </si>
  <si>
    <t>34.7x</t>
  </si>
  <si>
    <t>EV / LTM EBITDA - CAPEX</t>
  </si>
  <si>
    <t>27.1x</t>
  </si>
  <si>
    <t>-516.5x</t>
  </si>
  <si>
    <t>-19.0x</t>
  </si>
  <si>
    <t>-13.1x</t>
  </si>
  <si>
    <t>-6.7x</t>
  </si>
  <si>
    <t>-3.8x</t>
  </si>
  <si>
    <t>-15.8x</t>
  </si>
  <si>
    <t>9.5x</t>
  </si>
  <si>
    <t>10.2x</t>
  </si>
  <si>
    <t>184.3x</t>
  </si>
  <si>
    <t>EV / Free Cash Flow</t>
  </si>
  <si>
    <t>-19,648.7x</t>
  </si>
  <si>
    <t>-44.5x</t>
  </si>
  <si>
    <t>-27.3x</t>
  </si>
  <si>
    <t>-5.4x</t>
  </si>
  <si>
    <t>3.6x</t>
  </si>
  <si>
    <t>-4.8x</t>
  </si>
  <si>
    <t>-187.2x</t>
  </si>
  <si>
    <t>109.3x</t>
  </si>
  <si>
    <t>-30.2x</t>
  </si>
  <si>
    <t>EV / Invested Capital</t>
  </si>
  <si>
    <t>0.6x</t>
  </si>
  <si>
    <t>0.8x</t>
  </si>
  <si>
    <t>0.4x</t>
  </si>
  <si>
    <t>0.3x</t>
  </si>
  <si>
    <t>0.2x</t>
  </si>
  <si>
    <t>EV / Revenue</t>
  </si>
  <si>
    <t>3.4x</t>
  </si>
  <si>
    <t>4.5x</t>
  </si>
  <si>
    <t>6.2x</t>
  </si>
  <si>
    <t>3.1x</t>
  </si>
  <si>
    <t>1.6x</t>
  </si>
  <si>
    <t>3.3x</t>
  </si>
  <si>
    <t>2.6x</t>
  </si>
  <si>
    <t>1.9x</t>
  </si>
  <si>
    <t>2.5x</t>
  </si>
  <si>
    <t>P/E Ratio</t>
  </si>
  <si>
    <t>27.2x</t>
  </si>
  <si>
    <t>-7.3x</t>
  </si>
  <si>
    <t>-2.0x</t>
  </si>
  <si>
    <t>-120.7x</t>
  </si>
  <si>
    <t>-2.8x</t>
  </si>
  <si>
    <t>-5.6x</t>
  </si>
  <si>
    <t>12.0x</t>
  </si>
  <si>
    <t>20.4x</t>
  </si>
  <si>
    <t>86.0x</t>
  </si>
  <si>
    <t>Price/Book</t>
  </si>
  <si>
    <t>0.7x</t>
  </si>
  <si>
    <t>0.1x</t>
  </si>
  <si>
    <t>0.5x</t>
  </si>
  <si>
    <t>Price / Operating Cash Flow</t>
  </si>
  <si>
    <t>9.4x</t>
  </si>
  <si>
    <t>16.1x</t>
  </si>
  <si>
    <t>21.6x</t>
  </si>
  <si>
    <t>18.5x</t>
  </si>
  <si>
    <t>6.0x</t>
  </si>
  <si>
    <t>11.9x</t>
  </si>
  <si>
    <t>5.6x</t>
  </si>
  <si>
    <t>4.6x</t>
  </si>
  <si>
    <t>9.6x</t>
  </si>
  <si>
    <t>Price / LTM Sales</t>
  </si>
  <si>
    <t>4.2x</t>
  </si>
  <si>
    <t>2.8x</t>
  </si>
  <si>
    <t>1.0x</t>
  </si>
  <si>
    <t>1.8x</t>
  </si>
  <si>
    <t>2.3x</t>
  </si>
  <si>
    <t>Altman Z-Score</t>
  </si>
  <si>
    <t>Piotroski Score</t>
  </si>
  <si>
    <t>Dividend Per Share</t>
  </si>
  <si>
    <t>Dividend Yield</t>
  </si>
  <si>
    <t>0.0%</t>
  </si>
  <si>
    <t>0.3%</t>
  </si>
  <si>
    <t>0.5%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</si>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</sst>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0" applyFont="1" applyFill="1"/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D4034718-58D1-B6BA-3DBD-242F6BF0F48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sqref="A1:M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6" t="s">
        <v>0</v>
      </c>
      <c r="D2" s="7"/>
      <c r="E2" s="7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8" t="s">
        <v>2</v>
      </c>
      <c r="D6" s="9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625.92100000000005</v>
      </c>
      <c r="E12" s="3">
        <v>577.31399999999996</v>
      </c>
      <c r="F12" s="3">
        <v>399.85599999999999</v>
      </c>
      <c r="G12" s="3" t="s">
        <v>26</v>
      </c>
      <c r="H12" s="3">
        <v>602.82399999999996</v>
      </c>
      <c r="I12" s="3">
        <v>390.81</v>
      </c>
      <c r="J12" s="3">
        <v>230.79599999999999</v>
      </c>
      <c r="K12" s="3">
        <v>575.08500000000004</v>
      </c>
      <c r="L12" s="3">
        <v>608.65200000000004</v>
      </c>
      <c r="M12" s="3">
        <v>378.74700000000001</v>
      </c>
    </row>
    <row r="13" spans="3:13" ht="12.75" x14ac:dyDescent="0.2">
      <c r="C13" s="3" t="s">
        <v>27</v>
      </c>
      <c r="D13" s="3">
        <v>41.527000000000001</v>
      </c>
      <c r="E13" s="3">
        <v>8.1660000000000004</v>
      </c>
      <c r="F13" s="3">
        <v>31.513999999999999</v>
      </c>
      <c r="G13" s="3">
        <v>45.143999999999998</v>
      </c>
      <c r="H13" s="3">
        <v>13.223000000000001</v>
      </c>
      <c r="I13" s="3">
        <v>12.582000000000001</v>
      </c>
      <c r="J13" s="3">
        <v>9.2230000000000008</v>
      </c>
      <c r="K13" s="3">
        <v>75.363</v>
      </c>
      <c r="L13" s="3">
        <v>0.20599999999999999</v>
      </c>
      <c r="M13" s="3">
        <v>47.575000000000003</v>
      </c>
    </row>
    <row r="14" spans="3:13" ht="12.75" x14ac:dyDescent="0.2">
      <c r="C14" s="3" t="s">
        <v>28</v>
      </c>
      <c r="D14" s="3">
        <v>22.850999999999999</v>
      </c>
      <c r="E14" s="3">
        <v>22.896000000000001</v>
      </c>
      <c r="F14" s="3">
        <v>22.39</v>
      </c>
      <c r="G14" s="3">
        <v>14.842000000000001</v>
      </c>
      <c r="H14" s="3">
        <v>9.7379999999999995</v>
      </c>
      <c r="I14" s="3">
        <v>30.128</v>
      </c>
      <c r="J14" s="3">
        <v>45.585999999999999</v>
      </c>
      <c r="K14" s="3">
        <v>45.360999999999997</v>
      </c>
      <c r="L14" s="3">
        <v>29.109000000000002</v>
      </c>
      <c r="M14" s="3">
        <v>45.69</v>
      </c>
    </row>
    <row r="15" spans="3:13" ht="12.75" x14ac:dyDescent="0.2">
      <c r="C15" s="3" t="s">
        <v>29</v>
      </c>
      <c r="D15" s="3">
        <v>259.26</v>
      </c>
      <c r="E15" s="3">
        <v>258.72699999999998</v>
      </c>
      <c r="F15" s="3">
        <v>243.678</v>
      </c>
      <c r="G15" s="3">
        <v>162.25299999999999</v>
      </c>
      <c r="H15" s="3">
        <v>212.26900000000001</v>
      </c>
      <c r="I15" s="3">
        <v>188.21</v>
      </c>
      <c r="J15" s="3">
        <v>211.958</v>
      </c>
      <c r="K15" s="3">
        <v>208.84899999999999</v>
      </c>
      <c r="L15" s="3">
        <v>225.292</v>
      </c>
      <c r="M15" s="3">
        <v>269.26299999999998</v>
      </c>
    </row>
    <row r="16" spans="3:13" ht="12.75" x14ac:dyDescent="0.2">
      <c r="C16" s="3" t="s">
        <v>30</v>
      </c>
      <c r="D16" s="3">
        <v>42.529000000000003</v>
      </c>
      <c r="E16" s="3">
        <v>45.481999999999999</v>
      </c>
      <c r="F16" s="3">
        <v>51.66</v>
      </c>
      <c r="G16" s="3">
        <v>17.32</v>
      </c>
      <c r="H16" s="3">
        <v>23.568999999999999</v>
      </c>
      <c r="I16" s="3">
        <v>21.492999999999999</v>
      </c>
      <c r="J16" s="3">
        <v>15.308</v>
      </c>
      <c r="K16" s="3">
        <v>24.632999999999999</v>
      </c>
      <c r="L16" s="3">
        <v>22.552</v>
      </c>
      <c r="M16" s="3">
        <v>32.414000000000001</v>
      </c>
    </row>
    <row r="17" spans="3:13" ht="12.75" x14ac:dyDescent="0.2">
      <c r="C17" s="3" t="s">
        <v>31</v>
      </c>
      <c r="D17" s="3">
        <v>29.693000000000001</v>
      </c>
      <c r="E17" s="3">
        <v>68.572000000000003</v>
      </c>
      <c r="F17" s="3">
        <v>44.878999999999998</v>
      </c>
      <c r="G17" s="3">
        <v>41.095999999999997</v>
      </c>
      <c r="H17" s="3">
        <v>65.575999999999993</v>
      </c>
      <c r="I17" s="3">
        <v>59.329000000000001</v>
      </c>
      <c r="J17" s="3">
        <v>53.088999999999999</v>
      </c>
      <c r="K17" s="3">
        <v>30.236999999999998</v>
      </c>
      <c r="L17" s="3">
        <v>35.063000000000002</v>
      </c>
      <c r="M17" s="3">
        <v>82.628</v>
      </c>
    </row>
    <row r="18" spans="3:13" ht="12.75" x14ac:dyDescent="0.2">
      <c r="C18" s="3" t="s">
        <v>32</v>
      </c>
      <c r="D18" s="3" t="s">
        <v>33</v>
      </c>
      <c r="E18" s="3">
        <v>981.15599999999995</v>
      </c>
      <c r="F18" s="3">
        <v>793.97699999999998</v>
      </c>
      <c r="G18" s="3" t="s">
        <v>34</v>
      </c>
      <c r="H18" s="3">
        <v>927.19899999999996</v>
      </c>
      <c r="I18" s="3">
        <v>702.55200000000002</v>
      </c>
      <c r="J18" s="3">
        <v>565.96</v>
      </c>
      <c r="K18" s="3">
        <v>959.52700000000004</v>
      </c>
      <c r="L18" s="3">
        <v>920.875</v>
      </c>
      <c r="M18" s="3">
        <v>856.31700000000001</v>
      </c>
    </row>
    <row r="19" spans="3:13" ht="12.75" x14ac:dyDescent="0.2"/>
    <row r="20" spans="3:13" ht="12.75" x14ac:dyDescent="0.2">
      <c r="C20" s="3" t="s">
        <v>35</v>
      </c>
      <c r="D20" s="3" t="s">
        <v>36</v>
      </c>
      <c r="E20" s="3" t="s">
        <v>37</v>
      </c>
      <c r="F20" s="3" t="s">
        <v>38</v>
      </c>
      <c r="G20" s="3" t="s">
        <v>39</v>
      </c>
      <c r="H20" s="3" t="s">
        <v>40</v>
      </c>
      <c r="I20" s="3" t="s">
        <v>41</v>
      </c>
      <c r="J20" s="3" t="s">
        <v>42</v>
      </c>
      <c r="K20" s="3" t="s">
        <v>43</v>
      </c>
      <c r="L20" s="3" t="s">
        <v>44</v>
      </c>
      <c r="M20" s="3" t="s">
        <v>45</v>
      </c>
    </row>
    <row r="21" spans="3:13" ht="12.75" x14ac:dyDescent="0.2">
      <c r="C21" s="3" t="s">
        <v>46</v>
      </c>
      <c r="D21" s="3" t="s">
        <v>47</v>
      </c>
      <c r="E21" s="3" t="s">
        <v>47</v>
      </c>
      <c r="F21" s="3" t="s">
        <v>47</v>
      </c>
      <c r="G21" s="3" t="s">
        <v>47</v>
      </c>
      <c r="H21" s="3" t="s">
        <v>47</v>
      </c>
      <c r="I21" s="3" t="s">
        <v>47</v>
      </c>
      <c r="J21" s="3" t="s">
        <v>47</v>
      </c>
      <c r="K21" s="3" t="s">
        <v>47</v>
      </c>
      <c r="L21" s="3" t="s">
        <v>47</v>
      </c>
      <c r="M21" s="3" t="s">
        <v>47</v>
      </c>
    </row>
    <row r="22" spans="3:13" ht="12.75" x14ac:dyDescent="0.2">
      <c r="C22" s="3" t="s">
        <v>48</v>
      </c>
      <c r="D22" s="3" t="s">
        <v>47</v>
      </c>
      <c r="E22" s="3" t="s">
        <v>47</v>
      </c>
      <c r="F22" s="3" t="s">
        <v>47</v>
      </c>
      <c r="G22" s="3" t="s">
        <v>47</v>
      </c>
      <c r="H22" s="3" t="s">
        <v>47</v>
      </c>
      <c r="I22" s="3" t="s">
        <v>47</v>
      </c>
      <c r="J22" s="3" t="s">
        <v>47</v>
      </c>
      <c r="K22" s="3" t="s">
        <v>47</v>
      </c>
      <c r="L22" s="3" t="s">
        <v>47</v>
      </c>
      <c r="M22" s="3" t="s">
        <v>47</v>
      </c>
    </row>
    <row r="23" spans="3:13" ht="12.75" x14ac:dyDescent="0.2">
      <c r="C23" s="3" t="s">
        <v>49</v>
      </c>
      <c r="D23" s="3">
        <v>11.632</v>
      </c>
      <c r="E23" s="3" t="s">
        <v>47</v>
      </c>
      <c r="F23" s="3" t="s">
        <v>47</v>
      </c>
      <c r="G23" s="3" t="s">
        <v>47</v>
      </c>
      <c r="H23" s="3" t="s">
        <v>47</v>
      </c>
      <c r="I23" s="3" t="s">
        <v>47</v>
      </c>
      <c r="J23" s="3" t="s">
        <v>47</v>
      </c>
      <c r="K23" s="3" t="s">
        <v>47</v>
      </c>
      <c r="L23" s="3">
        <v>75.680999999999997</v>
      </c>
      <c r="M23" s="3">
        <v>83.418000000000006</v>
      </c>
    </row>
    <row r="24" spans="3:13" ht="12.75" x14ac:dyDescent="0.2">
      <c r="C24" s="3" t="s">
        <v>50</v>
      </c>
      <c r="D24" s="3">
        <v>559.11599999999999</v>
      </c>
      <c r="E24" s="3">
        <v>609.48800000000006</v>
      </c>
      <c r="F24" s="3">
        <v>69.757000000000005</v>
      </c>
      <c r="G24" s="3" t="s">
        <v>47</v>
      </c>
      <c r="H24" s="3">
        <v>116.404</v>
      </c>
      <c r="I24" s="3">
        <v>126.38500000000001</v>
      </c>
      <c r="J24" s="3">
        <v>120.22799999999999</v>
      </c>
      <c r="K24" s="3">
        <v>117.815</v>
      </c>
      <c r="L24" s="3">
        <v>117.084</v>
      </c>
      <c r="M24" s="3">
        <v>125.364</v>
      </c>
    </row>
    <row r="25" spans="3:13" ht="12.75" x14ac:dyDescent="0.2">
      <c r="C25" s="3" t="s">
        <v>51</v>
      </c>
      <c r="D25" s="3" t="s">
        <v>47</v>
      </c>
      <c r="E25" s="3" t="s">
        <v>47</v>
      </c>
      <c r="F25" s="3" t="s">
        <v>47</v>
      </c>
      <c r="G25" s="3" t="s">
        <v>47</v>
      </c>
      <c r="H25" s="3" t="s">
        <v>47</v>
      </c>
      <c r="I25" s="3" t="s">
        <v>47</v>
      </c>
      <c r="J25" s="3" t="s">
        <v>47</v>
      </c>
      <c r="K25" s="3" t="s">
        <v>47</v>
      </c>
      <c r="L25" s="3" t="s">
        <v>47</v>
      </c>
      <c r="M25" s="3" t="s">
        <v>47</v>
      </c>
    </row>
    <row r="26" spans="3:13" ht="12.75" x14ac:dyDescent="0.2">
      <c r="C26" s="3" t="s">
        <v>52</v>
      </c>
      <c r="D26" s="3">
        <v>55.042000000000002</v>
      </c>
      <c r="E26" s="3">
        <v>65.430000000000007</v>
      </c>
      <c r="F26" s="3">
        <v>131.25299999999999</v>
      </c>
      <c r="G26" s="3">
        <v>80.457999999999998</v>
      </c>
      <c r="H26" s="3">
        <v>41.262</v>
      </c>
      <c r="I26" s="3">
        <v>45.264000000000003</v>
      </c>
      <c r="J26" s="3">
        <v>41.898000000000003</v>
      </c>
      <c r="K26" s="3">
        <v>53.008000000000003</v>
      </c>
      <c r="L26" s="3">
        <v>59.241</v>
      </c>
      <c r="M26" s="3">
        <v>101.538</v>
      </c>
    </row>
    <row r="27" spans="3:13" ht="12.75" x14ac:dyDescent="0.2">
      <c r="C27" s="3" t="s">
        <v>53</v>
      </c>
      <c r="D27" s="3" t="s">
        <v>54</v>
      </c>
      <c r="E27" s="3" t="s">
        <v>55</v>
      </c>
      <c r="F27" s="3" t="s">
        <v>56</v>
      </c>
      <c r="G27" s="3" t="s">
        <v>57</v>
      </c>
      <c r="H27" s="3" t="s">
        <v>58</v>
      </c>
      <c r="I27" s="3" t="s">
        <v>59</v>
      </c>
      <c r="J27" s="3" t="s">
        <v>60</v>
      </c>
      <c r="K27" s="3" t="s">
        <v>61</v>
      </c>
      <c r="L27" s="3" t="s">
        <v>62</v>
      </c>
      <c r="M27" s="3" t="s">
        <v>63</v>
      </c>
    </row>
    <row r="28" spans="3:13" ht="12.75" x14ac:dyDescent="0.2"/>
    <row r="29" spans="3:13" ht="12.75" x14ac:dyDescent="0.2">
      <c r="C29" s="3" t="s">
        <v>64</v>
      </c>
      <c r="D29" s="3">
        <v>112.714</v>
      </c>
      <c r="E29" s="3">
        <v>96.775000000000006</v>
      </c>
      <c r="F29" s="3">
        <v>135.06399999999999</v>
      </c>
      <c r="G29" s="3">
        <v>58.697000000000003</v>
      </c>
      <c r="H29" s="3">
        <v>75.533000000000001</v>
      </c>
      <c r="I29" s="3">
        <v>53.192</v>
      </c>
      <c r="J29" s="3">
        <v>87.138000000000005</v>
      </c>
      <c r="K29" s="3">
        <v>82.784000000000006</v>
      </c>
      <c r="L29" s="3">
        <v>89.796000000000006</v>
      </c>
      <c r="M29" s="3">
        <v>101.42</v>
      </c>
    </row>
    <row r="30" spans="3:13" ht="12.75" x14ac:dyDescent="0.2">
      <c r="C30" s="3" t="s">
        <v>65</v>
      </c>
      <c r="D30" s="3">
        <v>105.03100000000001</v>
      </c>
      <c r="E30" s="3">
        <v>109.919</v>
      </c>
      <c r="F30" s="3">
        <v>185.39099999999999</v>
      </c>
      <c r="G30" s="3">
        <v>62.777000000000001</v>
      </c>
      <c r="H30" s="3">
        <v>63.17</v>
      </c>
      <c r="I30" s="3">
        <v>134.76400000000001</v>
      </c>
      <c r="J30" s="3">
        <v>76.340999999999994</v>
      </c>
      <c r="K30" s="3">
        <v>131.46</v>
      </c>
      <c r="L30" s="3">
        <v>132.95400000000001</v>
      </c>
      <c r="M30" s="3">
        <v>152.55600000000001</v>
      </c>
    </row>
    <row r="31" spans="3:13" ht="12.75" x14ac:dyDescent="0.2">
      <c r="C31" s="3" t="s">
        <v>66</v>
      </c>
      <c r="D31" s="3">
        <v>17.425000000000001</v>
      </c>
      <c r="E31" s="3">
        <v>18.925999999999998</v>
      </c>
      <c r="F31" s="3" t="s">
        <v>47</v>
      </c>
      <c r="G31" s="3" t="s">
        <v>47</v>
      </c>
      <c r="H31" s="3" t="s">
        <v>47</v>
      </c>
      <c r="I31" s="3" t="s">
        <v>47</v>
      </c>
      <c r="J31" s="3" t="s">
        <v>47</v>
      </c>
      <c r="K31" s="3" t="s">
        <v>47</v>
      </c>
      <c r="L31" s="3" t="s">
        <v>47</v>
      </c>
      <c r="M31" s="3" t="s">
        <v>47</v>
      </c>
    </row>
    <row r="32" spans="3:13" ht="12.75" x14ac:dyDescent="0.2">
      <c r="C32" s="3" t="s">
        <v>67</v>
      </c>
      <c r="D32" s="3" t="s">
        <v>47</v>
      </c>
      <c r="E32" s="3" t="s">
        <v>47</v>
      </c>
      <c r="F32" s="3" t="s">
        <v>47</v>
      </c>
      <c r="G32" s="3" t="s">
        <v>47</v>
      </c>
      <c r="H32" s="3" t="s">
        <v>47</v>
      </c>
      <c r="I32" s="3" t="s">
        <v>47</v>
      </c>
      <c r="J32" s="3">
        <v>86.566000000000003</v>
      </c>
      <c r="K32" s="3">
        <v>84.828000000000003</v>
      </c>
      <c r="L32" s="3" t="s">
        <v>47</v>
      </c>
      <c r="M32" s="3" t="s">
        <v>47</v>
      </c>
    </row>
    <row r="33" spans="3:13" ht="12.75" x14ac:dyDescent="0.2">
      <c r="C33" s="3" t="s">
        <v>68</v>
      </c>
      <c r="D33" s="3" t="s">
        <v>47</v>
      </c>
      <c r="E33" s="3" t="s">
        <v>47</v>
      </c>
      <c r="F33" s="3" t="s">
        <v>47</v>
      </c>
      <c r="G33" s="3" t="s">
        <v>47</v>
      </c>
      <c r="H33" s="3" t="s">
        <v>47</v>
      </c>
      <c r="I33" s="3">
        <v>4.0650000000000004</v>
      </c>
      <c r="J33" s="3">
        <v>12.872</v>
      </c>
      <c r="K33" s="3">
        <v>14.375</v>
      </c>
      <c r="L33" s="3">
        <v>9.14</v>
      </c>
      <c r="M33" s="3">
        <v>6.468</v>
      </c>
    </row>
    <row r="34" spans="3:13" ht="12.75" x14ac:dyDescent="0.2">
      <c r="C34" s="3" t="s">
        <v>69</v>
      </c>
      <c r="D34" s="3">
        <v>6.8440000000000003</v>
      </c>
      <c r="E34" s="3">
        <v>7.2149999999999999</v>
      </c>
      <c r="F34" s="3">
        <v>8.1259999999999994</v>
      </c>
      <c r="G34" s="3">
        <v>0.32600000000000001</v>
      </c>
      <c r="H34" s="3">
        <v>4.6539999999999999</v>
      </c>
      <c r="I34" s="3">
        <v>1.399</v>
      </c>
      <c r="J34" s="3">
        <v>24.988</v>
      </c>
      <c r="K34" s="3">
        <v>19.974</v>
      </c>
      <c r="L34" s="3">
        <v>29.425999999999998</v>
      </c>
      <c r="M34" s="3">
        <v>25.158999999999999</v>
      </c>
    </row>
    <row r="35" spans="3:13" ht="12.75" x14ac:dyDescent="0.2">
      <c r="C35" s="3" t="s">
        <v>70</v>
      </c>
      <c r="D35" s="3">
        <v>242.01400000000001</v>
      </c>
      <c r="E35" s="3">
        <v>232.83600000000001</v>
      </c>
      <c r="F35" s="3">
        <v>328.58199999999999</v>
      </c>
      <c r="G35" s="3">
        <v>121.8</v>
      </c>
      <c r="H35" s="3">
        <v>143.357</v>
      </c>
      <c r="I35" s="3">
        <v>193.42</v>
      </c>
      <c r="J35" s="3">
        <v>287.90499999999997</v>
      </c>
      <c r="K35" s="3">
        <v>333.42099999999999</v>
      </c>
      <c r="L35" s="3">
        <v>261.315</v>
      </c>
      <c r="M35" s="3">
        <v>285.60399999999998</v>
      </c>
    </row>
    <row r="36" spans="3:13" ht="12.75" x14ac:dyDescent="0.2"/>
    <row r="37" spans="3:13" ht="12.75" x14ac:dyDescent="0.2">
      <c r="C37" s="3" t="s">
        <v>71</v>
      </c>
      <c r="D37" s="3">
        <v>621.48699999999997</v>
      </c>
      <c r="E37" s="3">
        <v>680.02</v>
      </c>
      <c r="F37" s="3">
        <v>817.774</v>
      </c>
      <c r="G37" s="3">
        <v>794.39800000000002</v>
      </c>
      <c r="H37" s="3">
        <v>746.49800000000005</v>
      </c>
      <c r="I37" s="3">
        <v>813.49699999999996</v>
      </c>
      <c r="J37" s="3">
        <v>536.36099999999999</v>
      </c>
      <c r="K37" s="3">
        <v>552.822</v>
      </c>
      <c r="L37" s="3">
        <v>619.32000000000005</v>
      </c>
      <c r="M37" s="3">
        <v>669.41200000000003</v>
      </c>
    </row>
    <row r="38" spans="3:13" ht="12.75" x14ac:dyDescent="0.2">
      <c r="C38" s="3" t="s">
        <v>72</v>
      </c>
      <c r="D38" s="3" t="s">
        <v>47</v>
      </c>
      <c r="E38" s="3" t="s">
        <v>47</v>
      </c>
      <c r="F38" s="3" t="s">
        <v>47</v>
      </c>
      <c r="G38" s="3" t="s">
        <v>47</v>
      </c>
      <c r="H38" s="3">
        <v>0.13800000000000001</v>
      </c>
      <c r="I38" s="3">
        <v>8.9239999999999995</v>
      </c>
      <c r="J38" s="3">
        <v>19.663</v>
      </c>
      <c r="K38" s="3">
        <v>18.651</v>
      </c>
      <c r="L38" s="3">
        <v>18.835000000000001</v>
      </c>
      <c r="M38" s="3">
        <v>16.469000000000001</v>
      </c>
    </row>
    <row r="39" spans="3:13" ht="12.75" x14ac:dyDescent="0.2">
      <c r="C39" s="3" t="s">
        <v>73</v>
      </c>
      <c r="D39" s="3">
        <v>985.40700000000004</v>
      </c>
      <c r="E39" s="3" t="s">
        <v>74</v>
      </c>
      <c r="F39" s="3">
        <v>995.13800000000003</v>
      </c>
      <c r="G39" s="3">
        <v>730.71</v>
      </c>
      <c r="H39" s="3">
        <v>828.38900000000001</v>
      </c>
      <c r="I39" s="3">
        <v>733.84500000000003</v>
      </c>
      <c r="J39" s="3">
        <v>681.93600000000004</v>
      </c>
      <c r="K39" s="3">
        <v>677.36</v>
      </c>
      <c r="L39" s="3">
        <v>732.8</v>
      </c>
      <c r="M39" s="3">
        <v>730.495</v>
      </c>
    </row>
    <row r="40" spans="3:13" ht="12.75" x14ac:dyDescent="0.2">
      <c r="C40" s="3" t="s">
        <v>75</v>
      </c>
      <c r="D40" s="3" t="s">
        <v>76</v>
      </c>
      <c r="E40" s="3" t="s">
        <v>77</v>
      </c>
      <c r="F40" s="3" t="s">
        <v>78</v>
      </c>
      <c r="G40" s="3" t="s">
        <v>79</v>
      </c>
      <c r="H40" s="3" t="s">
        <v>80</v>
      </c>
      <c r="I40" s="3" t="s">
        <v>81</v>
      </c>
      <c r="J40" s="3" t="s">
        <v>82</v>
      </c>
      <c r="K40" s="3" t="s">
        <v>83</v>
      </c>
      <c r="L40" s="3" t="s">
        <v>84</v>
      </c>
      <c r="M40" s="3" t="s">
        <v>85</v>
      </c>
    </row>
    <row r="41" spans="3:13" ht="12.75" x14ac:dyDescent="0.2"/>
    <row r="42" spans="3:13" ht="12.75" x14ac:dyDescent="0.2">
      <c r="C42" s="3" t="s">
        <v>86</v>
      </c>
      <c r="D42" s="3" t="s">
        <v>87</v>
      </c>
      <c r="E42" s="3" t="s">
        <v>88</v>
      </c>
      <c r="F42" s="3" t="s">
        <v>89</v>
      </c>
      <c r="G42" s="3" t="s">
        <v>90</v>
      </c>
      <c r="H42" s="3" t="s">
        <v>91</v>
      </c>
      <c r="I42" s="3" t="s">
        <v>92</v>
      </c>
      <c r="J42" s="3" t="s">
        <v>93</v>
      </c>
      <c r="K42" s="3" t="s">
        <v>94</v>
      </c>
      <c r="L42" s="3" t="s">
        <v>95</v>
      </c>
      <c r="M42" s="3" t="s">
        <v>96</v>
      </c>
    </row>
    <row r="43" spans="3:13" ht="12.75" x14ac:dyDescent="0.2">
      <c r="C43" s="3" t="s">
        <v>97</v>
      </c>
      <c r="D43" s="3">
        <v>83.456000000000003</v>
      </c>
      <c r="E43" s="3">
        <v>44.505000000000003</v>
      </c>
      <c r="F43" s="3">
        <v>65.539000000000001</v>
      </c>
      <c r="G43" s="3" t="s">
        <v>98</v>
      </c>
      <c r="H43" s="3" t="s">
        <v>99</v>
      </c>
      <c r="I43" s="3" t="s">
        <v>100</v>
      </c>
      <c r="J43" s="3" t="s">
        <v>101</v>
      </c>
      <c r="K43" s="3" t="s">
        <v>102</v>
      </c>
      <c r="L43" s="3" t="s">
        <v>103</v>
      </c>
      <c r="M43" s="3" t="s">
        <v>104</v>
      </c>
    </row>
    <row r="44" spans="3:13" ht="12.75" x14ac:dyDescent="0.2">
      <c r="C44" s="3" t="s">
        <v>105</v>
      </c>
      <c r="D44" s="3">
        <v>-152.34299999999999</v>
      </c>
      <c r="E44" s="3">
        <v>-36.734999999999999</v>
      </c>
      <c r="F44" s="3" t="s">
        <v>106</v>
      </c>
      <c r="G44" s="3" t="s">
        <v>107</v>
      </c>
      <c r="H44" s="3" t="s">
        <v>108</v>
      </c>
      <c r="I44" s="3" t="s">
        <v>109</v>
      </c>
      <c r="J44" s="3" t="s">
        <v>110</v>
      </c>
      <c r="K44" s="3" t="s">
        <v>111</v>
      </c>
      <c r="L44" s="3" t="s">
        <v>112</v>
      </c>
      <c r="M44" s="3" t="s">
        <v>113</v>
      </c>
    </row>
    <row r="45" spans="3:13" ht="12.75" x14ac:dyDescent="0.2">
      <c r="C45" s="3" t="s">
        <v>114</v>
      </c>
      <c r="D45" s="3">
        <v>-11.635999999999999</v>
      </c>
      <c r="E45" s="3">
        <v>-14.996</v>
      </c>
      <c r="F45" s="3">
        <v>-14.167999999999999</v>
      </c>
      <c r="G45" s="3">
        <v>-10.465999999999999</v>
      </c>
      <c r="H45" s="3">
        <v>-13.898999999999999</v>
      </c>
      <c r="I45" s="3">
        <v>-13.792</v>
      </c>
      <c r="J45" s="3">
        <v>-11.247999999999999</v>
      </c>
      <c r="K45" s="3">
        <v>-14.571999999999999</v>
      </c>
      <c r="L45" s="3">
        <v>-13.010999999999999</v>
      </c>
      <c r="M45" s="3">
        <v>-27.693999999999999</v>
      </c>
    </row>
    <row r="46" spans="3:13" ht="12.75" x14ac:dyDescent="0.2">
      <c r="C46" s="3" t="s">
        <v>115</v>
      </c>
      <c r="D46" s="3">
        <v>-18.12</v>
      </c>
      <c r="E46" s="3">
        <v>-20.992000000000001</v>
      </c>
      <c r="F46" s="3">
        <v>-28.542999999999999</v>
      </c>
      <c r="G46" s="3">
        <v>-9.6310000000000002</v>
      </c>
      <c r="H46" s="3">
        <v>-26.841000000000001</v>
      </c>
      <c r="I46" s="3">
        <v>-33.433999999999997</v>
      </c>
      <c r="J46" s="3">
        <v>-37.612000000000002</v>
      </c>
      <c r="K46" s="3">
        <v>-27.766999999999999</v>
      </c>
      <c r="L46" s="3">
        <v>-26.434999999999999</v>
      </c>
      <c r="M46" s="3">
        <v>-57.25</v>
      </c>
    </row>
    <row r="47" spans="3:13" ht="12.75" x14ac:dyDescent="0.2">
      <c r="C47" s="3" t="s">
        <v>116</v>
      </c>
      <c r="D47" s="3" t="s">
        <v>117</v>
      </c>
      <c r="E47" s="3" t="s">
        <v>118</v>
      </c>
      <c r="F47" s="3" t="s">
        <v>119</v>
      </c>
      <c r="G47" s="3" t="s">
        <v>120</v>
      </c>
      <c r="H47" s="3" t="s">
        <v>121</v>
      </c>
      <c r="I47" s="3" t="s">
        <v>122</v>
      </c>
      <c r="J47" s="3" t="s">
        <v>123</v>
      </c>
      <c r="K47" s="3" t="s">
        <v>124</v>
      </c>
      <c r="L47" s="3" t="s">
        <v>125</v>
      </c>
      <c r="M47" s="3" t="s">
        <v>126</v>
      </c>
    </row>
    <row r="48" spans="3:13" ht="12.75" x14ac:dyDescent="0.2">
      <c r="C48" s="3" t="s">
        <v>127</v>
      </c>
      <c r="D48" s="3" t="s">
        <v>47</v>
      </c>
      <c r="E48" s="3" t="s">
        <v>47</v>
      </c>
      <c r="F48" s="3" t="s">
        <v>47</v>
      </c>
      <c r="G48" s="3" t="s">
        <v>47</v>
      </c>
      <c r="H48" s="3" t="s">
        <v>47</v>
      </c>
      <c r="I48" s="3" t="s">
        <v>47</v>
      </c>
      <c r="J48" s="3" t="s">
        <v>47</v>
      </c>
      <c r="K48" s="3" t="s">
        <v>47</v>
      </c>
      <c r="L48" s="3" t="s">
        <v>47</v>
      </c>
      <c r="M48" s="3" t="s">
        <v>47</v>
      </c>
    </row>
    <row r="49" spans="3:13" ht="12.75" x14ac:dyDescent="0.2">
      <c r="C49" s="3" t="s">
        <v>128</v>
      </c>
      <c r="D49" s="3">
        <v>290.16000000000003</v>
      </c>
      <c r="E49" s="3">
        <v>328.11700000000002</v>
      </c>
      <c r="F49" s="3">
        <v>235.53200000000001</v>
      </c>
      <c r="G49" s="3">
        <v>119.224</v>
      </c>
      <c r="H49" s="3">
        <v>100.5</v>
      </c>
      <c r="I49" s="3">
        <v>86.558999999999997</v>
      </c>
      <c r="J49" s="3">
        <v>77.006</v>
      </c>
      <c r="K49" s="3">
        <v>52.008000000000003</v>
      </c>
      <c r="L49" s="3">
        <v>87.956999999999994</v>
      </c>
      <c r="M49" s="3">
        <v>-4.3330000000000002</v>
      </c>
    </row>
    <row r="50" spans="3:13" ht="12.75" x14ac:dyDescent="0.2">
      <c r="C50" s="3" t="s">
        <v>129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130</v>
      </c>
      <c r="D51" s="3" t="s">
        <v>131</v>
      </c>
      <c r="E51" s="3" t="s">
        <v>132</v>
      </c>
      <c r="F51" s="3" t="s">
        <v>133</v>
      </c>
      <c r="G51" s="3" t="s">
        <v>134</v>
      </c>
      <c r="H51" s="3" t="s">
        <v>135</v>
      </c>
      <c r="I51" s="3" t="s">
        <v>136</v>
      </c>
      <c r="J51" s="3" t="s">
        <v>137</v>
      </c>
      <c r="K51" s="3" t="s">
        <v>138</v>
      </c>
      <c r="L51" s="3" t="s">
        <v>139</v>
      </c>
      <c r="M51" s="3" t="s">
        <v>140</v>
      </c>
    </row>
    <row r="52" spans="3:13" ht="12.75" x14ac:dyDescent="0.2"/>
    <row r="53" spans="3:13" ht="12.75" x14ac:dyDescent="0.2">
      <c r="C53" s="3" t="s">
        <v>141</v>
      </c>
      <c r="D53" s="3" t="s">
        <v>54</v>
      </c>
      <c r="E53" s="3" t="s">
        <v>55</v>
      </c>
      <c r="F53" s="3" t="s">
        <v>56</v>
      </c>
      <c r="G53" s="3" t="s">
        <v>57</v>
      </c>
      <c r="H53" s="3" t="s">
        <v>58</v>
      </c>
      <c r="I53" s="3" t="s">
        <v>59</v>
      </c>
      <c r="J53" s="3" t="s">
        <v>60</v>
      </c>
      <c r="K53" s="3" t="s">
        <v>61</v>
      </c>
      <c r="L53" s="3" t="s">
        <v>62</v>
      </c>
      <c r="M53" s="3" t="s">
        <v>63</v>
      </c>
    </row>
    <row r="54" spans="3:13" ht="12.75" x14ac:dyDescent="0.2"/>
    <row r="55" spans="3:13" ht="12.75" x14ac:dyDescent="0.2">
      <c r="C55" s="3" t="s">
        <v>142</v>
      </c>
      <c r="D55" s="3">
        <v>667.44799999999998</v>
      </c>
      <c r="E55" s="3">
        <v>585.48</v>
      </c>
      <c r="F55" s="3">
        <v>431.37</v>
      </c>
      <c r="G55" s="3" t="s">
        <v>143</v>
      </c>
      <c r="H55" s="3">
        <v>616.04700000000003</v>
      </c>
      <c r="I55" s="3">
        <v>403.39299999999997</v>
      </c>
      <c r="J55" s="3">
        <v>240.01900000000001</v>
      </c>
      <c r="K55" s="3">
        <v>650.44799999999998</v>
      </c>
      <c r="L55" s="3">
        <v>608.85900000000004</v>
      </c>
      <c r="M55" s="3">
        <v>426.322</v>
      </c>
    </row>
    <row r="56" spans="3:13" ht="12.75" x14ac:dyDescent="0.2">
      <c r="C56" s="3" t="s">
        <v>144</v>
      </c>
      <c r="D56" s="3">
        <v>638.91200000000003</v>
      </c>
      <c r="E56" s="3">
        <v>698.94600000000003</v>
      </c>
      <c r="F56" s="3">
        <v>817.774</v>
      </c>
      <c r="G56" s="3">
        <v>794.39800000000002</v>
      </c>
      <c r="H56" s="3">
        <v>746.63599999999997</v>
      </c>
      <c r="I56" s="3">
        <v>826.48599999999999</v>
      </c>
      <c r="J56" s="3">
        <v>655.46199999999999</v>
      </c>
      <c r="K56" s="3">
        <v>670.67600000000004</v>
      </c>
      <c r="L56" s="3">
        <v>647.29499999999996</v>
      </c>
      <c r="M56" s="3">
        <v>692.34900000000005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F106-FAA7-49E7-8B3E-C5438542CC19}">
  <dimension ref="C2:P56"/>
  <sheetViews>
    <sheetView workbookViewId="0">
      <selection sqref="A1:P1048576"/>
    </sheetView>
  </sheetViews>
  <sheetFormatPr defaultRowHeight="12.75" x14ac:dyDescent="0.2"/>
  <cols>
    <col min="1" max="2" width="2" customWidth="1"/>
    <col min="3" max="3" width="25" customWidth="1"/>
    <col min="4" max="13" width="15"/>
    <col min="14" max="15" width="2" customWidth="1"/>
    <col min="16" max="16" width="25" customWidth="1"/>
  </cols>
  <sheetData>
    <row r="2" spans="3:16" ht="26.25" x14ac:dyDescent="0.4">
      <c r="C2" s="6" t="s">
        <v>0</v>
      </c>
      <c r="D2" s="7"/>
      <c r="E2" s="7"/>
      <c r="P2" s="4"/>
    </row>
    <row r="3" spans="3:16" x14ac:dyDescent="0.2">
      <c r="C3" s="1" t="s">
        <v>1</v>
      </c>
      <c r="P3" s="1"/>
    </row>
    <row r="6" spans="3:16" ht="15" x14ac:dyDescent="0.25">
      <c r="C6" s="8" t="s">
        <v>145</v>
      </c>
      <c r="D6" s="9"/>
      <c r="E6" s="2"/>
      <c r="F6" s="2"/>
      <c r="G6" s="2"/>
      <c r="H6" s="2"/>
      <c r="I6" s="2"/>
      <c r="J6" s="2"/>
      <c r="K6" s="2"/>
      <c r="L6" s="2"/>
      <c r="P6" s="5"/>
    </row>
    <row r="8" spans="3:16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P8" s="3"/>
    </row>
    <row r="10" spans="3:16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  <c r="P10" s="3"/>
    </row>
    <row r="12" spans="3:16" x14ac:dyDescent="0.2">
      <c r="C12" s="3" t="s">
        <v>146</v>
      </c>
      <c r="D12" s="3" t="s">
        <v>147</v>
      </c>
      <c r="E12" s="3" t="s">
        <v>148</v>
      </c>
      <c r="F12" s="3">
        <v>664.71299999999997</v>
      </c>
      <c r="G12" s="3">
        <v>581.07399999999996</v>
      </c>
      <c r="H12" s="3">
        <v>492.072</v>
      </c>
      <c r="I12" s="3">
        <v>626.548</v>
      </c>
      <c r="J12" s="3">
        <v>802.23699999999997</v>
      </c>
      <c r="K12" s="3" t="s">
        <v>149</v>
      </c>
      <c r="L12" s="3" t="s">
        <v>150</v>
      </c>
      <c r="M12" s="3" t="s">
        <v>151</v>
      </c>
      <c r="P12" s="3"/>
    </row>
    <row r="13" spans="3:16" x14ac:dyDescent="0.2">
      <c r="C13" s="3" t="s">
        <v>152</v>
      </c>
      <c r="D13" s="3" t="s">
        <v>153</v>
      </c>
      <c r="E13" s="3" t="s">
        <v>154</v>
      </c>
      <c r="F13" s="3" t="s">
        <v>155</v>
      </c>
      <c r="G13" s="3" t="s">
        <v>156</v>
      </c>
      <c r="H13" s="3" t="s">
        <v>157</v>
      </c>
      <c r="I13" s="3" t="s">
        <v>158</v>
      </c>
      <c r="J13" s="3" t="s">
        <v>159</v>
      </c>
      <c r="K13" s="3" t="s">
        <v>160</v>
      </c>
      <c r="L13" s="3" t="s">
        <v>161</v>
      </c>
      <c r="M13" s="3" t="s">
        <v>162</v>
      </c>
      <c r="P13" s="3"/>
    </row>
    <row r="14" spans="3:16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P14" s="3"/>
    </row>
    <row r="15" spans="3:16" x14ac:dyDescent="0.2">
      <c r="C15" s="3" t="s">
        <v>163</v>
      </c>
      <c r="D15" s="3">
        <v>-511.94299999999998</v>
      </c>
      <c r="E15" s="3">
        <v>-604.22199999999998</v>
      </c>
      <c r="F15" s="3">
        <v>-380.71100000000001</v>
      </c>
      <c r="G15" s="3">
        <v>-283.07900000000001</v>
      </c>
      <c r="H15" s="3">
        <v>-249.012</v>
      </c>
      <c r="I15" s="3">
        <v>-390.32299999999998</v>
      </c>
      <c r="J15" s="3">
        <v>-457.29300000000001</v>
      </c>
      <c r="K15" s="3">
        <v>-579.90300000000002</v>
      </c>
      <c r="L15" s="3">
        <v>-588.13199999999995</v>
      </c>
      <c r="M15" s="3">
        <v>-668.78800000000001</v>
      </c>
      <c r="P15" s="3"/>
    </row>
    <row r="16" spans="3:16" x14ac:dyDescent="0.2">
      <c r="C16" s="3" t="s">
        <v>164</v>
      </c>
      <c r="D16" s="3">
        <v>682.14099999999996</v>
      </c>
      <c r="E16" s="3">
        <v>632.48</v>
      </c>
      <c r="F16" s="3">
        <v>284.00200000000001</v>
      </c>
      <c r="G16" s="3">
        <v>297.99599999999998</v>
      </c>
      <c r="H16" s="3">
        <v>243.06</v>
      </c>
      <c r="I16" s="3">
        <v>236.22499999999999</v>
      </c>
      <c r="J16" s="3">
        <v>344.94400000000002</v>
      </c>
      <c r="K16" s="3">
        <v>726.47199999999998</v>
      </c>
      <c r="L16" s="3">
        <v>601.68200000000002</v>
      </c>
      <c r="M16" s="3">
        <v>511.83499999999998</v>
      </c>
      <c r="P16" s="3"/>
    </row>
    <row r="17" spans="3:16" x14ac:dyDescent="0.2">
      <c r="C17" s="3" t="s">
        <v>165</v>
      </c>
      <c r="D17" s="3" t="s">
        <v>166</v>
      </c>
      <c r="E17" s="3" t="s">
        <v>167</v>
      </c>
      <c r="F17" s="3" t="s">
        <v>168</v>
      </c>
      <c r="G17" s="3" t="s">
        <v>169</v>
      </c>
      <c r="H17" s="3" t="s">
        <v>170</v>
      </c>
      <c r="I17" s="3" t="s">
        <v>171</v>
      </c>
      <c r="J17" s="3" t="s">
        <v>172</v>
      </c>
      <c r="K17" s="3" t="s">
        <v>173</v>
      </c>
      <c r="L17" s="3" t="s">
        <v>174</v>
      </c>
      <c r="M17" s="3" t="s">
        <v>175</v>
      </c>
      <c r="P17" s="3"/>
    </row>
    <row r="18" spans="3:16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P18" s="3"/>
    </row>
    <row r="19" spans="3:16" x14ac:dyDescent="0.2">
      <c r="C19" t="s">
        <v>176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3:16" x14ac:dyDescent="0.2">
      <c r="C20" s="3" t="s">
        <v>177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P20" s="3"/>
    </row>
    <row r="21" spans="3:16" x14ac:dyDescent="0.2">
      <c r="C21" s="3" t="s">
        <v>178</v>
      </c>
      <c r="D21" s="3">
        <v>-72.55</v>
      </c>
      <c r="E21" s="3">
        <v>-78.975999999999999</v>
      </c>
      <c r="F21" s="3">
        <v>-61.152999999999999</v>
      </c>
      <c r="G21" s="3">
        <v>-65.006</v>
      </c>
      <c r="H21" s="3">
        <v>-82.712999999999994</v>
      </c>
      <c r="I21" s="3">
        <v>-73.429000000000002</v>
      </c>
      <c r="J21" s="3">
        <v>-51.389000000000003</v>
      </c>
      <c r="K21" s="3">
        <v>-49.911000000000001</v>
      </c>
      <c r="L21" s="3">
        <v>-54.959000000000003</v>
      </c>
      <c r="M21" s="3">
        <v>-64.662999999999997</v>
      </c>
      <c r="P21" s="3"/>
    </row>
    <row r="22" spans="3:16" x14ac:dyDescent="0.2">
      <c r="C22" s="3" t="s">
        <v>179</v>
      </c>
      <c r="D22" s="3" t="s">
        <v>180</v>
      </c>
      <c r="E22" s="3">
        <v>-263</v>
      </c>
      <c r="F22" s="3" t="s">
        <v>181</v>
      </c>
      <c r="G22" s="3">
        <v>-154.495</v>
      </c>
      <c r="H22" s="3">
        <v>-163.87799999999999</v>
      </c>
      <c r="I22" s="3">
        <v>-804.65</v>
      </c>
      <c r="J22" s="3">
        <v>-88.894999999999996</v>
      </c>
      <c r="K22" s="3">
        <v>-360.11799999999999</v>
      </c>
      <c r="L22" s="3">
        <v>-291.82400000000001</v>
      </c>
      <c r="M22" s="3">
        <v>-392.64600000000002</v>
      </c>
      <c r="P22" s="3"/>
    </row>
    <row r="23" spans="3:16" x14ac:dyDescent="0.2">
      <c r="C23" s="3" t="s">
        <v>182</v>
      </c>
      <c r="D23" s="3" t="s">
        <v>183</v>
      </c>
      <c r="E23" s="3">
        <v>-341.976</v>
      </c>
      <c r="F23" s="3" t="s">
        <v>184</v>
      </c>
      <c r="G23" s="3">
        <v>-219.501</v>
      </c>
      <c r="H23" s="3">
        <v>-246.59200000000001</v>
      </c>
      <c r="I23" s="3">
        <v>-878.07899999999995</v>
      </c>
      <c r="J23" s="3">
        <v>-140.28399999999999</v>
      </c>
      <c r="K23" s="3">
        <v>-410.02800000000002</v>
      </c>
      <c r="L23" s="3">
        <v>-346.78300000000002</v>
      </c>
      <c r="M23" s="3">
        <v>-457.30900000000003</v>
      </c>
      <c r="P23" s="3"/>
    </row>
    <row r="24" spans="3:16" x14ac:dyDescent="0.2">
      <c r="C24" s="3" t="s">
        <v>185</v>
      </c>
      <c r="D24" s="3">
        <v>-500.53300000000002</v>
      </c>
      <c r="E24" s="3">
        <v>290.50400000000002</v>
      </c>
      <c r="F24" s="3" t="s">
        <v>186</v>
      </c>
      <c r="G24" s="3">
        <v>78.495000000000005</v>
      </c>
      <c r="H24" s="3">
        <v>-3.5310000000000001</v>
      </c>
      <c r="I24" s="3">
        <v>-641.85500000000002</v>
      </c>
      <c r="J24" s="3">
        <v>204.66</v>
      </c>
      <c r="K24" s="3">
        <v>316.44299999999998</v>
      </c>
      <c r="L24" s="3">
        <v>254.899</v>
      </c>
      <c r="M24" s="3">
        <v>54.526000000000003</v>
      </c>
      <c r="P24" s="3"/>
    </row>
    <row r="25" spans="3:16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P25" s="3"/>
    </row>
    <row r="26" spans="3:16" x14ac:dyDescent="0.2">
      <c r="C26" s="3" t="s">
        <v>187</v>
      </c>
      <c r="D26" s="3">
        <v>-36.228000000000002</v>
      </c>
      <c r="E26" s="3">
        <v>-26.681000000000001</v>
      </c>
      <c r="F26" s="3">
        <v>-13.28</v>
      </c>
      <c r="G26" s="3">
        <v>-13.102</v>
      </c>
      <c r="H26" s="3">
        <v>4.5270000000000001</v>
      </c>
      <c r="I26" s="3">
        <v>5.5979999999999999</v>
      </c>
      <c r="J26" s="3">
        <v>-57.338999999999999</v>
      </c>
      <c r="K26" s="3">
        <v>-53.906999999999996</v>
      </c>
      <c r="L26" s="3">
        <v>-55.780999999999999</v>
      </c>
      <c r="M26" s="3">
        <v>-38.473999999999997</v>
      </c>
      <c r="P26" s="3"/>
    </row>
    <row r="27" spans="3:16" x14ac:dyDescent="0.2">
      <c r="C27" s="3" t="s">
        <v>188</v>
      </c>
      <c r="D27" s="3">
        <v>-536.76099999999997</v>
      </c>
      <c r="E27" s="3">
        <v>263.82299999999998</v>
      </c>
      <c r="F27" s="3" t="s">
        <v>189</v>
      </c>
      <c r="G27" s="3">
        <v>65.393000000000001</v>
      </c>
      <c r="H27" s="3">
        <v>0.996</v>
      </c>
      <c r="I27" s="3">
        <v>-636.25699999999995</v>
      </c>
      <c r="J27" s="3">
        <v>147.321</v>
      </c>
      <c r="K27" s="3">
        <v>262.536</v>
      </c>
      <c r="L27" s="3">
        <v>199.11799999999999</v>
      </c>
      <c r="M27" s="3">
        <v>16.052</v>
      </c>
      <c r="P27" s="3"/>
    </row>
    <row r="28" spans="3:16" x14ac:dyDescent="0.2">
      <c r="C28" t="s">
        <v>190</v>
      </c>
      <c r="D28" t="s">
        <v>3</v>
      </c>
      <c r="E28" t="s">
        <v>3</v>
      </c>
      <c r="F28">
        <v>-31.077000000000002</v>
      </c>
      <c r="G28">
        <v>-455.71100000000001</v>
      </c>
      <c r="H28">
        <v>-3.516</v>
      </c>
      <c r="I28" t="s">
        <v>3</v>
      </c>
      <c r="J28" t="s">
        <v>3</v>
      </c>
      <c r="K28">
        <v>-8.0820000000000007</v>
      </c>
      <c r="L28">
        <v>-196.125</v>
      </c>
      <c r="M28">
        <v>-511.096</v>
      </c>
    </row>
    <row r="29" spans="3:16" x14ac:dyDescent="0.2">
      <c r="C29" s="3" t="s">
        <v>191</v>
      </c>
      <c r="D29" s="3">
        <v>-153.364</v>
      </c>
      <c r="E29" s="3">
        <v>-140.43799999999999</v>
      </c>
      <c r="F29" s="3">
        <v>307.17399999999998</v>
      </c>
      <c r="G29" s="3">
        <v>-75.472999999999999</v>
      </c>
      <c r="H29" s="3">
        <v>-24.367999999999999</v>
      </c>
      <c r="I29" s="3">
        <v>118.068</v>
      </c>
      <c r="J29" s="3">
        <v>-51.642000000000003</v>
      </c>
      <c r="K29" s="3">
        <v>-104.798</v>
      </c>
      <c r="L29" s="3">
        <v>-174.59700000000001</v>
      </c>
      <c r="M29" s="3">
        <v>-82.894000000000005</v>
      </c>
      <c r="P29" s="3"/>
    </row>
    <row r="30" spans="3:16" x14ac:dyDescent="0.2">
      <c r="C30" s="3" t="s">
        <v>192</v>
      </c>
      <c r="D30" s="3">
        <v>-690.125</v>
      </c>
      <c r="E30" s="3">
        <v>123.38500000000001</v>
      </c>
      <c r="F30" s="3" t="s">
        <v>193</v>
      </c>
      <c r="G30" s="3">
        <v>-465.79199999999997</v>
      </c>
      <c r="H30" s="3">
        <v>-26.888999999999999</v>
      </c>
      <c r="I30" s="3">
        <v>-518.18899999999996</v>
      </c>
      <c r="J30" s="3">
        <v>95.679000000000002</v>
      </c>
      <c r="K30" s="3">
        <v>149.65600000000001</v>
      </c>
      <c r="L30" s="3">
        <v>-171.60400000000001</v>
      </c>
      <c r="M30" s="3">
        <v>-577.93799999999999</v>
      </c>
      <c r="P30" s="3"/>
    </row>
    <row r="31" spans="3:16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P31" s="3"/>
    </row>
    <row r="32" spans="3:16" x14ac:dyDescent="0.2">
      <c r="C32" s="3" t="s">
        <v>194</v>
      </c>
      <c r="D32" s="3">
        <v>-3.9460000000000002</v>
      </c>
      <c r="E32" s="3">
        <v>-4.5590000000000002</v>
      </c>
      <c r="F32" s="3">
        <v>144.64099999999999</v>
      </c>
      <c r="G32" s="3">
        <v>3.6589999999999998</v>
      </c>
      <c r="H32" s="3">
        <v>14.398999999999999</v>
      </c>
      <c r="I32" s="3">
        <v>24.224</v>
      </c>
      <c r="J32" s="3">
        <v>8.9610000000000003</v>
      </c>
      <c r="K32" s="3">
        <v>9.1359999999999992</v>
      </c>
      <c r="L32" s="3">
        <v>-0.39700000000000002</v>
      </c>
      <c r="M32" s="3">
        <v>98.878</v>
      </c>
      <c r="P32" s="3"/>
    </row>
    <row r="33" spans="3:16" x14ac:dyDescent="0.2">
      <c r="C33" s="3" t="s">
        <v>195</v>
      </c>
      <c r="D33" s="3">
        <v>-694.07100000000003</v>
      </c>
      <c r="E33" s="3">
        <v>118.82599999999999</v>
      </c>
      <c r="F33" s="3" t="s">
        <v>196</v>
      </c>
      <c r="G33" s="3">
        <v>-462.13299999999998</v>
      </c>
      <c r="H33" s="3">
        <v>-12.49</v>
      </c>
      <c r="I33" s="3">
        <v>-493.964</v>
      </c>
      <c r="J33" s="3">
        <v>104.64</v>
      </c>
      <c r="K33" s="3">
        <v>158.792</v>
      </c>
      <c r="L33" s="3">
        <v>-172.001</v>
      </c>
      <c r="M33" s="3">
        <v>-479.06</v>
      </c>
      <c r="P33" s="3"/>
    </row>
    <row r="34" spans="3:16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P34" s="3"/>
    </row>
    <row r="35" spans="3:16" x14ac:dyDescent="0.2">
      <c r="C35" s="3" t="s">
        <v>197</v>
      </c>
      <c r="D35" s="3">
        <v>0</v>
      </c>
      <c r="E35" s="3">
        <v>0</v>
      </c>
      <c r="F35" s="3">
        <v>31.077000000000002</v>
      </c>
      <c r="G35" s="3">
        <v>455.71100000000001</v>
      </c>
      <c r="H35" s="3">
        <v>3.516</v>
      </c>
      <c r="I35" s="3">
        <v>0</v>
      </c>
      <c r="J35" s="3">
        <v>0</v>
      </c>
      <c r="K35" s="3">
        <v>8.0820000000000007</v>
      </c>
      <c r="L35" s="3">
        <v>196.125</v>
      </c>
      <c r="M35" s="3">
        <v>511.096</v>
      </c>
      <c r="P35" s="3"/>
    </row>
    <row r="36" spans="3:16" x14ac:dyDescent="0.2">
      <c r="C36" t="s">
        <v>198</v>
      </c>
      <c r="D36">
        <v>-694.07100000000003</v>
      </c>
      <c r="E36">
        <v>118.82599999999999</v>
      </c>
      <c r="F36" t="s">
        <v>199</v>
      </c>
      <c r="G36">
        <v>-6.4210000000000003</v>
      </c>
      <c r="H36">
        <v>-8.9740000000000002</v>
      </c>
      <c r="I36">
        <v>-493.964</v>
      </c>
      <c r="J36">
        <v>104.64</v>
      </c>
      <c r="K36">
        <v>166.874</v>
      </c>
      <c r="L36">
        <v>24.123000000000001</v>
      </c>
      <c r="M36">
        <v>32.036000000000001</v>
      </c>
    </row>
    <row r="37" spans="3:16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P37" s="3"/>
    </row>
    <row r="38" spans="3:16" x14ac:dyDescent="0.2">
      <c r="C38" s="3" t="s">
        <v>200</v>
      </c>
      <c r="D38" s="3">
        <v>-4.8499999999999996</v>
      </c>
      <c r="E38" s="3">
        <v>0.83</v>
      </c>
      <c r="F38" s="3">
        <v>-14.7</v>
      </c>
      <c r="G38" s="3">
        <v>-4.4999999999999998E-2</v>
      </c>
      <c r="H38" s="3">
        <v>-0.06</v>
      </c>
      <c r="I38" s="3">
        <v>-3.12</v>
      </c>
      <c r="J38" s="3">
        <v>0.66</v>
      </c>
      <c r="K38" s="3">
        <v>0.98</v>
      </c>
      <c r="L38" s="3">
        <v>0.13</v>
      </c>
      <c r="M38" s="3">
        <v>0.17</v>
      </c>
      <c r="P38" s="3"/>
    </row>
    <row r="39" spans="3:16" x14ac:dyDescent="0.2">
      <c r="C39" s="3" t="s">
        <v>201</v>
      </c>
      <c r="D39" s="3">
        <v>-4.8499999999999996</v>
      </c>
      <c r="E39" s="3">
        <v>0.81</v>
      </c>
      <c r="F39" s="3">
        <v>-14.7</v>
      </c>
      <c r="G39" s="3">
        <v>-4.4999999999999998E-2</v>
      </c>
      <c r="H39" s="3">
        <v>-6.3E-2</v>
      </c>
      <c r="I39" s="3">
        <v>-3.12</v>
      </c>
      <c r="J39" s="3">
        <v>0.65</v>
      </c>
      <c r="K39" s="3">
        <v>0.95</v>
      </c>
      <c r="L39" s="3">
        <v>0.13</v>
      </c>
      <c r="M39" s="3">
        <v>0.17</v>
      </c>
      <c r="P39" s="3"/>
    </row>
    <row r="40" spans="3:16" x14ac:dyDescent="0.2">
      <c r="C40" s="3" t="s">
        <v>202</v>
      </c>
      <c r="D40" s="3">
        <v>143.036</v>
      </c>
      <c r="E40" s="3">
        <v>143.25800000000001</v>
      </c>
      <c r="F40" s="3">
        <v>143.31700000000001</v>
      </c>
      <c r="G40" s="3">
        <v>143.31700000000001</v>
      </c>
      <c r="H40" s="3">
        <v>150.53100000000001</v>
      </c>
      <c r="I40" s="3">
        <v>158.50899999999999</v>
      </c>
      <c r="J40" s="3">
        <v>158.85599999999999</v>
      </c>
      <c r="K40" s="3">
        <v>171.047</v>
      </c>
      <c r="L40" s="3">
        <v>180.297</v>
      </c>
      <c r="M40" s="3">
        <v>183.446</v>
      </c>
      <c r="P40" s="3"/>
    </row>
    <row r="41" spans="3:16" x14ac:dyDescent="0.2">
      <c r="C41" t="s">
        <v>203</v>
      </c>
      <c r="D41">
        <v>143.036</v>
      </c>
      <c r="E41">
        <v>143.26</v>
      </c>
      <c r="F41">
        <v>143.31800000000001</v>
      </c>
      <c r="G41">
        <v>143.31899999999999</v>
      </c>
      <c r="H41">
        <v>150.53100000000001</v>
      </c>
      <c r="I41">
        <v>158.50899999999999</v>
      </c>
      <c r="J41">
        <v>161.53899999999999</v>
      </c>
      <c r="K41">
        <v>175.23099999999999</v>
      </c>
      <c r="L41">
        <v>181.76499999999999</v>
      </c>
      <c r="M41">
        <v>183.446</v>
      </c>
    </row>
    <row r="42" spans="3:16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P42" s="3"/>
    </row>
    <row r="43" spans="3:16" x14ac:dyDescent="0.2">
      <c r="C43" s="3" t="s">
        <v>204</v>
      </c>
      <c r="D43" s="3">
        <v>549.40300000000002</v>
      </c>
      <c r="E43" s="3">
        <v>511.09</v>
      </c>
      <c r="F43" s="3">
        <v>174.113</v>
      </c>
      <c r="G43" s="3">
        <v>200.25899999999999</v>
      </c>
      <c r="H43" s="3">
        <v>137.78700000000001</v>
      </c>
      <c r="I43" s="3">
        <v>111.75</v>
      </c>
      <c r="J43" s="3">
        <v>266.24</v>
      </c>
      <c r="K43" s="3">
        <v>650.69500000000005</v>
      </c>
      <c r="L43" s="3">
        <v>516.22799999999995</v>
      </c>
      <c r="M43" s="3">
        <v>408.35899999999998</v>
      </c>
      <c r="P43" s="3"/>
    </row>
    <row r="44" spans="3:16" x14ac:dyDescent="0.2">
      <c r="C44" s="3" t="s">
        <v>205</v>
      </c>
      <c r="D44" s="3">
        <v>389.61799999999999</v>
      </c>
      <c r="E44" s="3">
        <v>303.15499999999997</v>
      </c>
      <c r="F44" s="3" t="s">
        <v>206</v>
      </c>
      <c r="G44" s="3">
        <v>97.289000000000001</v>
      </c>
      <c r="H44" s="3">
        <v>44.584000000000003</v>
      </c>
      <c r="I44" s="3">
        <v>-501.51299999999998</v>
      </c>
      <c r="J44" s="3">
        <v>81.456000000000003</v>
      </c>
      <c r="K44" s="3">
        <v>377.13600000000002</v>
      </c>
      <c r="L44" s="3">
        <v>269.22300000000001</v>
      </c>
      <c r="M44" s="3">
        <v>84.608000000000004</v>
      </c>
      <c r="P44" s="3"/>
    </row>
    <row r="45" spans="3:16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P45" s="3"/>
    </row>
    <row r="46" spans="3:16" x14ac:dyDescent="0.2">
      <c r="C46" s="3" t="s">
        <v>207</v>
      </c>
      <c r="D46" s="3" t="s">
        <v>147</v>
      </c>
      <c r="E46" s="3" t="s">
        <v>148</v>
      </c>
      <c r="F46" s="3">
        <v>664.71299999999997</v>
      </c>
      <c r="G46" s="3">
        <v>581.07399999999996</v>
      </c>
      <c r="H46" s="3">
        <v>492.072</v>
      </c>
      <c r="I46" s="3">
        <v>626.548</v>
      </c>
      <c r="J46" s="3">
        <v>802.23699999999997</v>
      </c>
      <c r="K46" s="3" t="s">
        <v>149</v>
      </c>
      <c r="L46" s="3" t="s">
        <v>150</v>
      </c>
      <c r="M46" s="3" t="s">
        <v>151</v>
      </c>
      <c r="P46" s="3"/>
    </row>
    <row r="47" spans="3:16" x14ac:dyDescent="0.2">
      <c r="C47" s="3" t="s">
        <v>208</v>
      </c>
      <c r="D47" s="3">
        <v>-475.01100000000002</v>
      </c>
      <c r="E47" s="3">
        <v>294.06299999999999</v>
      </c>
      <c r="F47" s="3" t="s">
        <v>209</v>
      </c>
      <c r="G47" s="3">
        <v>89.980999999999995</v>
      </c>
      <c r="H47" s="3">
        <v>-48.453000000000003</v>
      </c>
      <c r="I47" s="3">
        <v>-650.78599999999994</v>
      </c>
      <c r="J47" s="3">
        <v>190.666</v>
      </c>
      <c r="K47" s="3" t="s">
        <v>3</v>
      </c>
      <c r="L47" s="3" t="s">
        <v>3</v>
      </c>
      <c r="M47" s="3" t="s">
        <v>3</v>
      </c>
      <c r="P47" s="3"/>
    </row>
    <row r="48" spans="3:16" x14ac:dyDescent="0.2">
      <c r="C48" s="3" t="s">
        <v>210</v>
      </c>
      <c r="D48" s="3">
        <v>389.61799999999999</v>
      </c>
      <c r="E48" s="3">
        <v>303.15499999999997</v>
      </c>
      <c r="F48" s="3" t="s">
        <v>206</v>
      </c>
      <c r="G48" s="3">
        <v>97.289000000000001</v>
      </c>
      <c r="H48" s="3">
        <v>44.584000000000003</v>
      </c>
      <c r="I48" s="3">
        <v>-501.51299999999998</v>
      </c>
      <c r="J48" s="3">
        <v>81.456000000000003</v>
      </c>
      <c r="K48" s="3">
        <v>377.13600000000002</v>
      </c>
      <c r="L48" s="3">
        <v>269.22300000000001</v>
      </c>
      <c r="M48" s="3">
        <v>84.608000000000004</v>
      </c>
      <c r="P48" s="3"/>
    </row>
    <row r="49" spans="3:16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P49" s="3"/>
    </row>
    <row r="50" spans="3:16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P50" s="3"/>
    </row>
    <row r="51" spans="3:16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P51" s="3"/>
    </row>
    <row r="53" spans="3:16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P53" s="3"/>
    </row>
    <row r="55" spans="3:1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P55" s="3"/>
    </row>
    <row r="56" spans="3:16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P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AF98-C5B4-4920-BB0B-E7AA15426FA7}">
  <dimension ref="C2:M56"/>
  <sheetViews>
    <sheetView workbookViewId="0">
      <selection activeCell="H30" sqref="H30"/>
    </sheetView>
  </sheetViews>
  <sheetFormatPr defaultRowHeight="12.75" x14ac:dyDescent="0.2"/>
  <cols>
    <col min="1" max="2" width="2" customWidth="1"/>
    <col min="3" max="3" width="25" customWidth="1"/>
    <col min="14" max="15" width="2" customWidth="1"/>
  </cols>
  <sheetData>
    <row r="2" spans="3:13" ht="26.25" x14ac:dyDescent="0.4">
      <c r="C2" s="6" t="s">
        <v>0</v>
      </c>
      <c r="D2" s="7"/>
      <c r="E2" s="7"/>
    </row>
    <row r="3" spans="3:13" x14ac:dyDescent="0.2">
      <c r="C3" s="1" t="s">
        <v>1</v>
      </c>
    </row>
    <row r="6" spans="3:13" ht="15" x14ac:dyDescent="0.25">
      <c r="C6" s="8" t="s">
        <v>211</v>
      </c>
      <c r="D6" s="9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195</v>
      </c>
      <c r="D12" s="3">
        <v>-694.07100000000003</v>
      </c>
      <c r="E12" s="3">
        <v>118.82599999999999</v>
      </c>
      <c r="F12" s="3" t="s">
        <v>196</v>
      </c>
      <c r="G12" s="3">
        <v>-462.13299999999998</v>
      </c>
      <c r="H12" s="3">
        <v>-12.49</v>
      </c>
      <c r="I12" s="3">
        <v>-493.964</v>
      </c>
      <c r="J12" s="3">
        <v>104.64</v>
      </c>
      <c r="K12" s="3">
        <v>158.792</v>
      </c>
      <c r="L12" s="3">
        <v>-172.001</v>
      </c>
      <c r="M12" s="3">
        <v>-479.06</v>
      </c>
    </row>
    <row r="13" spans="3:13" x14ac:dyDescent="0.2">
      <c r="C13" s="3" t="s">
        <v>212</v>
      </c>
      <c r="D13" s="3">
        <v>159.78399999999999</v>
      </c>
      <c r="E13" s="3">
        <v>207.935</v>
      </c>
      <c r="F13" s="3" t="s">
        <v>213</v>
      </c>
      <c r="G13" s="3">
        <v>102.97</v>
      </c>
      <c r="H13" s="3">
        <v>93.203000000000003</v>
      </c>
      <c r="I13" s="3">
        <v>613.26199999999994</v>
      </c>
      <c r="J13" s="3">
        <v>192.43100000000001</v>
      </c>
      <c r="K13" s="3">
        <v>282.62599999999998</v>
      </c>
      <c r="L13" s="3">
        <v>257.14699999999999</v>
      </c>
      <c r="M13" s="3">
        <v>331.22399999999999</v>
      </c>
    </row>
    <row r="14" spans="3:13" x14ac:dyDescent="0.2">
      <c r="C14" s="3" t="s">
        <v>214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>
        <v>4.6210000000000004</v>
      </c>
      <c r="K14" s="3">
        <v>2.9089999999999998</v>
      </c>
      <c r="L14" s="3">
        <v>12.266</v>
      </c>
      <c r="M14" s="3" t="s">
        <v>3</v>
      </c>
    </row>
    <row r="15" spans="3:13" x14ac:dyDescent="0.2">
      <c r="C15" s="3" t="s">
        <v>215</v>
      </c>
      <c r="D15" s="3">
        <v>20.707999999999998</v>
      </c>
      <c r="E15" s="3">
        <v>21.742999999999999</v>
      </c>
      <c r="F15" s="3">
        <v>22.029</v>
      </c>
      <c r="G15" s="3">
        <v>14.179</v>
      </c>
      <c r="H15" s="3">
        <v>14.103</v>
      </c>
      <c r="I15" s="3">
        <v>9.5399999999999991</v>
      </c>
      <c r="J15" s="3">
        <v>13.499000000000001</v>
      </c>
      <c r="K15" s="3">
        <v>13.605</v>
      </c>
      <c r="L15" s="3">
        <v>10.047000000000001</v>
      </c>
      <c r="M15" s="3">
        <v>14.547000000000001</v>
      </c>
    </row>
    <row r="16" spans="3:13" x14ac:dyDescent="0.2">
      <c r="C16" s="3" t="s">
        <v>216</v>
      </c>
      <c r="D16" s="3">
        <v>18.809000000000001</v>
      </c>
      <c r="E16" s="3">
        <v>-39.613</v>
      </c>
      <c r="F16" s="3">
        <v>-26.613</v>
      </c>
      <c r="G16" s="3">
        <v>23.053999999999998</v>
      </c>
      <c r="H16" s="3">
        <v>-3.0880000000000001</v>
      </c>
      <c r="I16" s="3">
        <v>-2.008</v>
      </c>
      <c r="J16" s="3">
        <v>8.68</v>
      </c>
      <c r="K16" s="3">
        <v>-6.8810000000000002</v>
      </c>
      <c r="L16" s="3">
        <v>17.786000000000001</v>
      </c>
      <c r="M16" s="3">
        <v>-5.1029999999999998</v>
      </c>
    </row>
    <row r="17" spans="3:13" x14ac:dyDescent="0.2">
      <c r="C17" s="3" t="s">
        <v>217</v>
      </c>
      <c r="D17" s="3">
        <v>-26.245999999999999</v>
      </c>
      <c r="E17" s="3">
        <v>15.268000000000001</v>
      </c>
      <c r="F17" s="3">
        <v>50.685000000000002</v>
      </c>
      <c r="G17" s="3">
        <v>-24.524999999999999</v>
      </c>
      <c r="H17" s="3">
        <v>-39.521999999999998</v>
      </c>
      <c r="I17" s="3">
        <v>28.356999999999999</v>
      </c>
      <c r="J17" s="3">
        <v>-21.308</v>
      </c>
      <c r="K17" s="3">
        <v>-4.0830000000000002</v>
      </c>
      <c r="L17" s="3">
        <v>-19.811</v>
      </c>
      <c r="M17" s="3">
        <v>-27.826000000000001</v>
      </c>
    </row>
    <row r="18" spans="3:13" x14ac:dyDescent="0.2">
      <c r="C18" s="3" t="s">
        <v>218</v>
      </c>
      <c r="D18" s="3" t="s">
        <v>3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</row>
    <row r="19" spans="3:13" x14ac:dyDescent="0.2">
      <c r="C19" t="s">
        <v>219</v>
      </c>
      <c r="D19">
        <v>899.61199999999997</v>
      </c>
      <c r="E19">
        <v>3.9740000000000002</v>
      </c>
      <c r="F19">
        <v>536.1</v>
      </c>
      <c r="G19">
        <v>499.08499999999998</v>
      </c>
      <c r="H19">
        <v>-17.030999999999999</v>
      </c>
      <c r="I19">
        <v>-62.999000000000002</v>
      </c>
      <c r="J19">
        <v>-87.24</v>
      </c>
      <c r="K19">
        <v>151.04499999999999</v>
      </c>
      <c r="L19">
        <v>352.79500000000002</v>
      </c>
      <c r="M19">
        <v>451.89699999999999</v>
      </c>
    </row>
    <row r="20" spans="3:13" x14ac:dyDescent="0.2">
      <c r="C20" s="3" t="s">
        <v>220</v>
      </c>
      <c r="D20" s="3">
        <v>378.596</v>
      </c>
      <c r="E20" s="3">
        <v>328.13299999999998</v>
      </c>
      <c r="F20" s="3">
        <v>309.90499999999997</v>
      </c>
      <c r="G20" s="3">
        <v>152.62899999999999</v>
      </c>
      <c r="H20" s="3">
        <v>35.174999999999997</v>
      </c>
      <c r="I20" s="3">
        <v>92.188000000000002</v>
      </c>
      <c r="J20" s="3">
        <v>215.32300000000001</v>
      </c>
      <c r="K20" s="3">
        <v>598.01199999999994</v>
      </c>
      <c r="L20" s="3">
        <v>458.22800000000001</v>
      </c>
      <c r="M20" s="3">
        <v>285.678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221</v>
      </c>
      <c r="D22" s="3">
        <v>-512.04300000000001</v>
      </c>
      <c r="E22" s="3">
        <v>-475.608</v>
      </c>
      <c r="F22" s="3">
        <v>-481.53899999999999</v>
      </c>
      <c r="G22" s="3">
        <v>-399.71300000000002</v>
      </c>
      <c r="H22" s="3">
        <v>-434.84100000000001</v>
      </c>
      <c r="I22" s="3">
        <v>-366.39299999999997</v>
      </c>
      <c r="J22" s="3">
        <v>-283.529</v>
      </c>
      <c r="K22" s="3">
        <v>-240.30699999999999</v>
      </c>
      <c r="L22" s="3">
        <v>-356.709</v>
      </c>
      <c r="M22" s="3">
        <v>-392.44600000000003</v>
      </c>
    </row>
    <row r="23" spans="3:13" x14ac:dyDescent="0.2">
      <c r="C23" s="3" t="s">
        <v>222</v>
      </c>
      <c r="D23" s="3" t="s">
        <v>3</v>
      </c>
      <c r="E23" s="3">
        <v>-35.11</v>
      </c>
      <c r="F23" s="3" t="s">
        <v>3</v>
      </c>
      <c r="G23" s="3">
        <v>-0.81</v>
      </c>
      <c r="H23" s="3">
        <v>-152.95500000000001</v>
      </c>
      <c r="I23" s="3" t="s">
        <v>3</v>
      </c>
      <c r="J23" s="3" t="s">
        <v>3</v>
      </c>
      <c r="K23" s="3" t="s">
        <v>3</v>
      </c>
      <c r="L23" s="3">
        <v>-24.451000000000001</v>
      </c>
      <c r="M23" s="3" t="s">
        <v>3</v>
      </c>
    </row>
    <row r="24" spans="3:13" x14ac:dyDescent="0.2">
      <c r="C24" s="3" t="s">
        <v>223</v>
      </c>
      <c r="D24" s="3">
        <v>-12.836</v>
      </c>
      <c r="E24" s="3">
        <v>65.879000000000005</v>
      </c>
      <c r="F24" s="3">
        <v>-63.555999999999997</v>
      </c>
      <c r="G24" s="3" t="s">
        <v>224</v>
      </c>
      <c r="H24" s="3">
        <v>64.397000000000006</v>
      </c>
      <c r="I24" s="3">
        <v>15.052</v>
      </c>
      <c r="J24" s="3">
        <v>38.277999999999999</v>
      </c>
      <c r="K24" s="3">
        <v>-70.454999999999998</v>
      </c>
      <c r="L24" s="3">
        <v>44.948999999999998</v>
      </c>
      <c r="M24" s="3">
        <v>-109.72</v>
      </c>
    </row>
    <row r="25" spans="3:13" x14ac:dyDescent="0.2">
      <c r="C25" s="3" t="s">
        <v>225</v>
      </c>
      <c r="D25" s="3">
        <v>-524.87900000000002</v>
      </c>
      <c r="E25" s="3">
        <v>-444.839</v>
      </c>
      <c r="F25" s="3">
        <v>-545.09500000000003</v>
      </c>
      <c r="G25" s="3">
        <v>646.32500000000005</v>
      </c>
      <c r="H25" s="3">
        <v>-523.39800000000002</v>
      </c>
      <c r="I25" s="3">
        <v>-351.34199999999998</v>
      </c>
      <c r="J25" s="3">
        <v>-245.251</v>
      </c>
      <c r="K25" s="3">
        <v>-310.762</v>
      </c>
      <c r="L25" s="3">
        <v>-336.21100000000001</v>
      </c>
      <c r="M25" s="3">
        <v>-502.16699999999997</v>
      </c>
    </row>
    <row r="26" spans="3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226</v>
      </c>
      <c r="D27" s="3">
        <v>-90.245000000000005</v>
      </c>
      <c r="E27" s="3">
        <v>-15.066000000000001</v>
      </c>
      <c r="F27" s="3">
        <v>-15.619</v>
      </c>
      <c r="G27" s="3" t="s">
        <v>3</v>
      </c>
      <c r="H27" s="3">
        <v>-13.339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t="s">
        <v>227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228</v>
      </c>
      <c r="D29" s="3">
        <v>16.972999999999999</v>
      </c>
      <c r="E29" s="3">
        <v>37.781999999999996</v>
      </c>
      <c r="F29" s="3" t="s">
        <v>3</v>
      </c>
      <c r="G29" s="3">
        <v>93.997</v>
      </c>
      <c r="H29" s="3" t="s">
        <v>3</v>
      </c>
      <c r="I29" s="3" t="s">
        <v>3</v>
      </c>
      <c r="J29" s="3">
        <v>641.45399999999995</v>
      </c>
      <c r="K29" s="3">
        <v>190.863</v>
      </c>
      <c r="L29" s="3">
        <v>632.26499999999999</v>
      </c>
      <c r="M29" s="3" t="s">
        <v>3</v>
      </c>
    </row>
    <row r="30" spans="3:13" x14ac:dyDescent="0.2">
      <c r="C30" s="3" t="s">
        <v>229</v>
      </c>
      <c r="D30" s="3">
        <v>-11</v>
      </c>
      <c r="E30" s="3">
        <v>-37.779000000000003</v>
      </c>
      <c r="F30" s="41">
        <f>E30</f>
        <v>-37.779000000000003</v>
      </c>
      <c r="G30" s="3">
        <v>-93.997</v>
      </c>
      <c r="H30" s="41">
        <f>G30</f>
        <v>-93.997</v>
      </c>
      <c r="I30" s="3">
        <v>-1.6679999999999999</v>
      </c>
      <c r="J30" s="3">
        <v>-787.83199999999999</v>
      </c>
      <c r="K30" s="3">
        <v>-189.23400000000001</v>
      </c>
      <c r="L30" s="3">
        <v>-694.56200000000001</v>
      </c>
      <c r="M30" s="3">
        <v>-9.3209999999999997</v>
      </c>
    </row>
    <row r="31" spans="3:13" x14ac:dyDescent="0.2">
      <c r="C31" s="3" t="s">
        <v>230</v>
      </c>
      <c r="D31" s="3">
        <v>-6.8650000000000002</v>
      </c>
      <c r="E31" s="3">
        <v>-7.4269999999999996</v>
      </c>
      <c r="F31" s="3">
        <v>-3.3220000000000001</v>
      </c>
      <c r="G31" s="3" t="s">
        <v>3</v>
      </c>
      <c r="H31" s="3">
        <v>-6.6639999999999997</v>
      </c>
      <c r="I31" s="3">
        <v>-2.8769999999999998</v>
      </c>
      <c r="J31" s="3" t="s">
        <v>3</v>
      </c>
      <c r="K31" s="3">
        <v>-4.5170000000000003</v>
      </c>
      <c r="L31" s="3" t="s">
        <v>3</v>
      </c>
      <c r="M31" s="3">
        <v>-18.913</v>
      </c>
    </row>
    <row r="32" spans="3:13" x14ac:dyDescent="0.2">
      <c r="C32" s="3" t="s">
        <v>231</v>
      </c>
      <c r="D32" s="3">
        <v>-4.4409999999999998</v>
      </c>
      <c r="E32" s="3">
        <v>34.198</v>
      </c>
      <c r="F32" s="3">
        <v>-37.691000000000003</v>
      </c>
      <c r="G32" s="3" t="s">
        <v>3</v>
      </c>
      <c r="H32" s="3">
        <v>0.73699999999999999</v>
      </c>
      <c r="I32" s="3">
        <v>0</v>
      </c>
      <c r="J32" s="3">
        <v>35.414999999999999</v>
      </c>
      <c r="K32" s="3">
        <v>64.561000000000007</v>
      </c>
      <c r="L32" s="3">
        <v>-22.587</v>
      </c>
      <c r="M32" s="3">
        <v>-27.741</v>
      </c>
    </row>
    <row r="33" spans="3:13" x14ac:dyDescent="0.2">
      <c r="C33" s="3" t="s">
        <v>232</v>
      </c>
      <c r="D33" s="3">
        <v>-95.576999999999998</v>
      </c>
      <c r="E33" s="3">
        <v>11.708</v>
      </c>
      <c r="F33" s="3">
        <v>-56.631</v>
      </c>
      <c r="G33" s="3">
        <v>0</v>
      </c>
      <c r="H33" s="3">
        <v>-19.265999999999998</v>
      </c>
      <c r="I33" s="3">
        <v>-4.5449999999999999</v>
      </c>
      <c r="J33" s="3">
        <v>-110.962</v>
      </c>
      <c r="K33" s="3">
        <v>61.673000000000002</v>
      </c>
      <c r="L33" s="3">
        <v>-84.884</v>
      </c>
      <c r="M33" s="3">
        <v>-55.975000000000001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233</v>
      </c>
      <c r="D35" s="3">
        <v>814.18799999999999</v>
      </c>
      <c r="E35" s="3">
        <v>625.92100000000005</v>
      </c>
      <c r="F35" s="3">
        <v>577.31399999999996</v>
      </c>
      <c r="G35" s="3">
        <v>399.85599999999999</v>
      </c>
      <c r="H35" s="3" t="s">
        <v>26</v>
      </c>
      <c r="I35" s="3">
        <v>602.82399999999996</v>
      </c>
      <c r="J35" s="3">
        <v>390.81</v>
      </c>
      <c r="K35" s="3">
        <v>230.79599999999999</v>
      </c>
      <c r="L35" s="3">
        <v>575.08500000000004</v>
      </c>
      <c r="M35" s="3">
        <v>608.65200000000004</v>
      </c>
    </row>
    <row r="36" spans="3:13" x14ac:dyDescent="0.2">
      <c r="C36" t="s">
        <v>234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</row>
    <row r="37" spans="3:13" x14ac:dyDescent="0.2">
      <c r="C37" s="3" t="s">
        <v>235</v>
      </c>
      <c r="D37" s="3">
        <v>-188.267</v>
      </c>
      <c r="E37" s="3">
        <v>-48.606999999999999</v>
      </c>
      <c r="F37" s="3">
        <v>-177.458</v>
      </c>
      <c r="G37" s="3">
        <v>786.08299999999997</v>
      </c>
      <c r="H37" s="3">
        <v>-583.11599999999999</v>
      </c>
      <c r="I37" s="3">
        <v>-212.01400000000001</v>
      </c>
      <c r="J37" s="3">
        <v>-160.01400000000001</v>
      </c>
      <c r="K37" s="3">
        <v>344.28899999999999</v>
      </c>
      <c r="L37" s="3">
        <v>33.567</v>
      </c>
      <c r="M37" s="3">
        <v>-229.905</v>
      </c>
    </row>
    <row r="38" spans="3:13" x14ac:dyDescent="0.2">
      <c r="C38" s="3" t="s">
        <v>236</v>
      </c>
      <c r="D38" s="3">
        <v>625.92100000000005</v>
      </c>
      <c r="E38" s="3">
        <v>577.31399999999996</v>
      </c>
      <c r="F38" s="3">
        <v>399.85599999999999</v>
      </c>
      <c r="G38" s="3" t="s">
        <v>26</v>
      </c>
      <c r="H38" s="3">
        <v>602.82399999999996</v>
      </c>
      <c r="I38" s="3">
        <v>390.81</v>
      </c>
      <c r="J38" s="3">
        <v>230.79599999999999</v>
      </c>
      <c r="K38" s="3">
        <v>575.08500000000004</v>
      </c>
      <c r="L38" s="3">
        <v>608.65200000000004</v>
      </c>
      <c r="M38" s="3">
        <v>378.74700000000001</v>
      </c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237</v>
      </c>
      <c r="D40" s="3">
        <v>-133.446</v>
      </c>
      <c r="E40" s="3">
        <v>-147.47399999999999</v>
      </c>
      <c r="F40" s="3">
        <v>-171.63399999999999</v>
      </c>
      <c r="G40" s="3">
        <v>-247.084</v>
      </c>
      <c r="H40" s="3">
        <v>-399.666</v>
      </c>
      <c r="I40" s="3">
        <v>-274.20499999999998</v>
      </c>
      <c r="J40" s="3">
        <v>-68.206000000000003</v>
      </c>
      <c r="K40" s="3">
        <v>357.70499999999998</v>
      </c>
      <c r="L40" s="3">
        <v>101.51900000000001</v>
      </c>
      <c r="M40" s="3">
        <v>-106.768</v>
      </c>
    </row>
    <row r="41" spans="3:13" x14ac:dyDescent="0.2">
      <c r="C41" t="s">
        <v>238</v>
      </c>
      <c r="D41">
        <v>36.848999999999997</v>
      </c>
      <c r="E41">
        <v>39.994999999999997</v>
      </c>
      <c r="F41">
        <v>47.405000000000001</v>
      </c>
      <c r="G41">
        <v>49.837000000000003</v>
      </c>
      <c r="H41">
        <v>46.201999999999998</v>
      </c>
      <c r="I41" t="s">
        <v>3</v>
      </c>
      <c r="J41">
        <v>46.069000000000003</v>
      </c>
      <c r="K41">
        <v>48.478000000000002</v>
      </c>
      <c r="L41">
        <v>29.896999999999998</v>
      </c>
      <c r="M41">
        <v>47.201000000000001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9E150-BC5C-422F-98DB-DE395C8879DC}">
  <dimension ref="C2:M56"/>
  <sheetViews>
    <sheetView workbookViewId="0">
      <selection sqref="A1:O1048576"/>
    </sheetView>
  </sheetViews>
  <sheetFormatPr defaultRowHeight="12.75" x14ac:dyDescent="0.2"/>
  <cols>
    <col min="1" max="2" width="2" customWidth="1"/>
    <col min="3" max="3" width="25" customWidth="1"/>
    <col min="14" max="15" width="2" customWidth="1"/>
  </cols>
  <sheetData>
    <row r="2" spans="3:13" ht="26.25" x14ac:dyDescent="0.4">
      <c r="C2" s="6" t="s">
        <v>0</v>
      </c>
      <c r="D2" s="7"/>
      <c r="E2" s="7"/>
    </row>
    <row r="3" spans="3:13" x14ac:dyDescent="0.2">
      <c r="C3" s="1" t="s">
        <v>1</v>
      </c>
    </row>
    <row r="6" spans="3:13" ht="15" x14ac:dyDescent="0.25">
      <c r="C6" s="8" t="s">
        <v>239</v>
      </c>
      <c r="D6" s="9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240</v>
      </c>
      <c r="D12" s="3">
        <v>30.15</v>
      </c>
      <c r="E12" s="3">
        <v>35.4</v>
      </c>
      <c r="F12" s="3">
        <v>20.5</v>
      </c>
      <c r="G12" s="3">
        <v>21.6</v>
      </c>
      <c r="H12" s="3">
        <v>9.1</v>
      </c>
      <c r="I12" s="3">
        <v>4</v>
      </c>
      <c r="J12" s="3">
        <v>10.43</v>
      </c>
      <c r="K12" s="3">
        <v>16.87</v>
      </c>
      <c r="L12" s="3">
        <v>11.86</v>
      </c>
      <c r="M12" s="3">
        <v>11.29</v>
      </c>
    </row>
    <row r="13" spans="3:13" x14ac:dyDescent="0.2">
      <c r="C13" s="3" t="s">
        <v>241</v>
      </c>
      <c r="D13" s="3" t="s">
        <v>242</v>
      </c>
      <c r="E13" s="3" t="s">
        <v>243</v>
      </c>
      <c r="F13" s="3" t="s">
        <v>244</v>
      </c>
      <c r="G13" s="3" t="s">
        <v>245</v>
      </c>
      <c r="H13" s="3" t="s">
        <v>246</v>
      </c>
      <c r="I13" s="3">
        <v>633.17399999999998</v>
      </c>
      <c r="J13" s="3" t="s">
        <v>247</v>
      </c>
      <c r="K13" s="3" t="s">
        <v>248</v>
      </c>
      <c r="L13" s="3" t="s">
        <v>249</v>
      </c>
      <c r="M13" s="3" t="s">
        <v>250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251</v>
      </c>
      <c r="D15" s="3" t="s">
        <v>252</v>
      </c>
      <c r="E15" s="3" t="s">
        <v>253</v>
      </c>
      <c r="F15" s="3" t="s">
        <v>254</v>
      </c>
      <c r="G15" s="3" t="s">
        <v>255</v>
      </c>
      <c r="H15" s="3" t="s">
        <v>256</v>
      </c>
      <c r="I15" s="3" t="s">
        <v>257</v>
      </c>
      <c r="J15" s="3" t="s">
        <v>258</v>
      </c>
      <c r="K15" s="3" t="s">
        <v>259</v>
      </c>
      <c r="L15" s="3" t="s">
        <v>260</v>
      </c>
      <c r="M15" s="3" t="s">
        <v>261</v>
      </c>
    </row>
    <row r="16" spans="3:13" x14ac:dyDescent="0.2">
      <c r="C16" s="3" t="s">
        <v>262</v>
      </c>
      <c r="D16" s="3" t="s">
        <v>252</v>
      </c>
      <c r="E16" s="3" t="s">
        <v>253</v>
      </c>
      <c r="F16" s="3" t="s">
        <v>254</v>
      </c>
      <c r="G16" s="3" t="s">
        <v>255</v>
      </c>
      <c r="H16" s="3" t="s">
        <v>256</v>
      </c>
      <c r="I16" s="3" t="s">
        <v>257</v>
      </c>
      <c r="J16" s="3" t="s">
        <v>258</v>
      </c>
      <c r="K16" s="3" t="s">
        <v>259</v>
      </c>
      <c r="L16" s="3" t="s">
        <v>260</v>
      </c>
      <c r="M16" s="3" t="s">
        <v>263</v>
      </c>
    </row>
    <row r="17" spans="3:13" x14ac:dyDescent="0.2">
      <c r="C17" s="3" t="s">
        <v>264</v>
      </c>
      <c r="D17" s="3" t="s">
        <v>265</v>
      </c>
      <c r="E17" s="3" t="s">
        <v>266</v>
      </c>
      <c r="F17" s="3" t="s">
        <v>267</v>
      </c>
      <c r="G17" s="3" t="s">
        <v>268</v>
      </c>
      <c r="H17" s="3" t="s">
        <v>269</v>
      </c>
      <c r="I17" s="3" t="s">
        <v>270</v>
      </c>
      <c r="J17" s="3" t="s">
        <v>271</v>
      </c>
      <c r="K17" s="3" t="s">
        <v>272</v>
      </c>
      <c r="L17" s="3" t="s">
        <v>273</v>
      </c>
      <c r="M17" s="3" t="s">
        <v>274</v>
      </c>
    </row>
    <row r="18" spans="3:13" x14ac:dyDescent="0.2">
      <c r="C18" s="3" t="s">
        <v>275</v>
      </c>
      <c r="D18" s="3" t="s">
        <v>276</v>
      </c>
      <c r="E18" s="3" t="s">
        <v>277</v>
      </c>
      <c r="F18" s="3" t="s">
        <v>278</v>
      </c>
      <c r="G18" s="3" t="s">
        <v>279</v>
      </c>
      <c r="H18" s="3" t="s">
        <v>280</v>
      </c>
      <c r="I18" s="3" t="s">
        <v>281</v>
      </c>
      <c r="J18" s="3" t="s">
        <v>282</v>
      </c>
      <c r="K18" s="3" t="s">
        <v>283</v>
      </c>
      <c r="L18" s="3" t="s">
        <v>284</v>
      </c>
      <c r="M18" s="3" t="s">
        <v>285</v>
      </c>
    </row>
    <row r="19" spans="3:13" x14ac:dyDescent="0.2">
      <c r="C19" t="s">
        <v>286</v>
      </c>
      <c r="D19" t="s">
        <v>287</v>
      </c>
      <c r="E19" t="s">
        <v>288</v>
      </c>
      <c r="F19" t="s">
        <v>289</v>
      </c>
      <c r="G19" t="s">
        <v>290</v>
      </c>
      <c r="H19" t="s">
        <v>291</v>
      </c>
      <c r="I19" t="s">
        <v>292</v>
      </c>
      <c r="J19" t="s">
        <v>293</v>
      </c>
      <c r="K19" t="s">
        <v>294</v>
      </c>
      <c r="L19" t="s">
        <v>295</v>
      </c>
      <c r="M19" t="s">
        <v>296</v>
      </c>
    </row>
    <row r="20" spans="3:13" x14ac:dyDescent="0.2">
      <c r="C20" s="3" t="s">
        <v>297</v>
      </c>
      <c r="D20" s="3" t="s">
        <v>298</v>
      </c>
      <c r="E20" s="3" t="s">
        <v>299</v>
      </c>
      <c r="F20" s="3" t="s">
        <v>300</v>
      </c>
      <c r="G20" s="3" t="s">
        <v>301</v>
      </c>
      <c r="H20" s="3" t="s">
        <v>302</v>
      </c>
      <c r="I20" s="3" t="s">
        <v>303</v>
      </c>
      <c r="J20" s="3" t="s">
        <v>304</v>
      </c>
      <c r="K20" s="3" t="s">
        <v>295</v>
      </c>
      <c r="L20" s="3" t="s">
        <v>305</v>
      </c>
      <c r="M20" s="3" t="s">
        <v>306</v>
      </c>
    </row>
    <row r="21" spans="3:13" x14ac:dyDescent="0.2">
      <c r="C21" s="3" t="s">
        <v>307</v>
      </c>
      <c r="D21" s="3" t="s">
        <v>308</v>
      </c>
      <c r="E21" s="3" t="s">
        <v>309</v>
      </c>
      <c r="F21" s="3" t="s">
        <v>310</v>
      </c>
      <c r="G21" s="3" t="s">
        <v>308</v>
      </c>
      <c r="H21" s="3" t="s">
        <v>311</v>
      </c>
      <c r="I21" s="3" t="s">
        <v>312</v>
      </c>
      <c r="J21" s="3" t="s">
        <v>310</v>
      </c>
      <c r="K21" s="3" t="s">
        <v>308</v>
      </c>
      <c r="L21" s="3" t="s">
        <v>310</v>
      </c>
      <c r="M21" s="3" t="s">
        <v>308</v>
      </c>
    </row>
    <row r="22" spans="3:13" x14ac:dyDescent="0.2">
      <c r="C22" s="3" t="s">
        <v>313</v>
      </c>
      <c r="D22" s="3" t="s">
        <v>314</v>
      </c>
      <c r="E22" s="3" t="s">
        <v>315</v>
      </c>
      <c r="F22" s="3" t="s">
        <v>273</v>
      </c>
      <c r="G22" s="3" t="s">
        <v>316</v>
      </c>
      <c r="H22" s="3" t="s">
        <v>317</v>
      </c>
      <c r="I22" s="3" t="s">
        <v>318</v>
      </c>
      <c r="J22" s="3" t="s">
        <v>319</v>
      </c>
      <c r="K22" s="3" t="s">
        <v>320</v>
      </c>
      <c r="L22" s="3" t="s">
        <v>321</v>
      </c>
      <c r="M22" s="3" t="s">
        <v>322</v>
      </c>
    </row>
    <row r="23" spans="3:1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323</v>
      </c>
      <c r="D24" s="3" t="s">
        <v>324</v>
      </c>
      <c r="E24" s="3" t="s">
        <v>325</v>
      </c>
      <c r="F24" s="3" t="s">
        <v>291</v>
      </c>
      <c r="G24" s="3" t="s">
        <v>326</v>
      </c>
      <c r="H24" s="3" t="s">
        <v>327</v>
      </c>
      <c r="I24" s="3" t="s">
        <v>328</v>
      </c>
      <c r="J24" s="3" t="s">
        <v>329</v>
      </c>
      <c r="K24" s="3" t="s">
        <v>330</v>
      </c>
      <c r="L24" s="3" t="s">
        <v>331</v>
      </c>
      <c r="M24" s="3" t="s">
        <v>332</v>
      </c>
    </row>
    <row r="25" spans="3:13" x14ac:dyDescent="0.2">
      <c r="C25" s="3" t="s">
        <v>333</v>
      </c>
      <c r="D25" s="3" t="s">
        <v>334</v>
      </c>
      <c r="E25" s="3" t="s">
        <v>309</v>
      </c>
      <c r="F25" s="3" t="s">
        <v>310</v>
      </c>
      <c r="G25" s="3" t="s">
        <v>334</v>
      </c>
      <c r="H25" s="3" t="s">
        <v>311</v>
      </c>
      <c r="I25" s="3" t="s">
        <v>335</v>
      </c>
      <c r="J25" s="3" t="s">
        <v>310</v>
      </c>
      <c r="K25" s="3" t="s">
        <v>308</v>
      </c>
      <c r="L25" s="3" t="s">
        <v>336</v>
      </c>
      <c r="M25" s="3" t="s">
        <v>308</v>
      </c>
    </row>
    <row r="26" spans="3:13" x14ac:dyDescent="0.2">
      <c r="C26" s="3" t="s">
        <v>337</v>
      </c>
      <c r="D26" s="3" t="s">
        <v>338</v>
      </c>
      <c r="E26" s="3" t="s">
        <v>339</v>
      </c>
      <c r="F26" s="3" t="s">
        <v>270</v>
      </c>
      <c r="G26" s="3" t="s">
        <v>340</v>
      </c>
      <c r="H26" s="3" t="s">
        <v>341</v>
      </c>
      <c r="I26" s="3" t="s">
        <v>342</v>
      </c>
      <c r="J26" s="3" t="s">
        <v>343</v>
      </c>
      <c r="K26" s="3" t="s">
        <v>344</v>
      </c>
      <c r="L26" s="3" t="s">
        <v>345</v>
      </c>
      <c r="M26" s="3" t="s">
        <v>346</v>
      </c>
    </row>
    <row r="27" spans="3:13" x14ac:dyDescent="0.2">
      <c r="C27" s="3" t="s">
        <v>347</v>
      </c>
      <c r="D27" s="3" t="s">
        <v>319</v>
      </c>
      <c r="E27" s="3" t="s">
        <v>348</v>
      </c>
      <c r="F27" s="3" t="s">
        <v>314</v>
      </c>
      <c r="G27" s="3" t="s">
        <v>272</v>
      </c>
      <c r="H27" s="3" t="s">
        <v>349</v>
      </c>
      <c r="I27" s="3" t="s">
        <v>350</v>
      </c>
      <c r="J27" s="3" t="s">
        <v>322</v>
      </c>
      <c r="K27" s="3" t="s">
        <v>322</v>
      </c>
      <c r="L27" s="3" t="s">
        <v>351</v>
      </c>
      <c r="M27" s="3" t="s">
        <v>352</v>
      </c>
    </row>
    <row r="29" spans="3:13" x14ac:dyDescent="0.2">
      <c r="C29" s="3" t="s">
        <v>353</v>
      </c>
      <c r="D29" s="3">
        <v>7.6</v>
      </c>
      <c r="E29" s="3">
        <v>7.3</v>
      </c>
      <c r="F29" s="3">
        <v>3.9</v>
      </c>
      <c r="G29" s="3">
        <v>6.5</v>
      </c>
      <c r="H29" s="3">
        <v>5.7</v>
      </c>
      <c r="I29" s="3">
        <v>4.3</v>
      </c>
      <c r="J29" s="3">
        <v>5.2</v>
      </c>
      <c r="K29" s="3">
        <v>6</v>
      </c>
      <c r="L29" s="3">
        <v>5.7</v>
      </c>
      <c r="M29" s="3">
        <v>4.7</v>
      </c>
    </row>
    <row r="30" spans="3:13" x14ac:dyDescent="0.2">
      <c r="C30" s="3" t="s">
        <v>354</v>
      </c>
      <c r="D30" s="3">
        <v>4</v>
      </c>
      <c r="E30" s="3">
        <v>5</v>
      </c>
      <c r="F30" s="3">
        <v>2</v>
      </c>
      <c r="G30" s="3">
        <v>7</v>
      </c>
      <c r="H30" s="3">
        <v>4</v>
      </c>
      <c r="I30" s="3">
        <v>3</v>
      </c>
      <c r="J30" s="3">
        <v>7</v>
      </c>
      <c r="K30" s="3">
        <v>8</v>
      </c>
      <c r="L30" s="3">
        <v>4</v>
      </c>
      <c r="M30" s="3">
        <v>4</v>
      </c>
    </row>
    <row r="31" spans="3:13" x14ac:dyDescent="0.2">
      <c r="C31" s="3" t="s">
        <v>355</v>
      </c>
      <c r="D31" s="3">
        <v>0</v>
      </c>
      <c r="E31" s="3">
        <v>0.1</v>
      </c>
      <c r="F31" s="3">
        <v>0.1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</row>
    <row r="32" spans="3:13" x14ac:dyDescent="0.2">
      <c r="C32" s="3" t="s">
        <v>356</v>
      </c>
      <c r="D32" s="3" t="s">
        <v>357</v>
      </c>
      <c r="E32" s="3" t="s">
        <v>358</v>
      </c>
      <c r="F32" s="3" t="s">
        <v>359</v>
      </c>
      <c r="G32" s="3" t="s">
        <v>357</v>
      </c>
      <c r="H32" s="3" t="s">
        <v>357</v>
      </c>
      <c r="I32" s="3" t="s">
        <v>357</v>
      </c>
      <c r="J32" s="3" t="s">
        <v>357</v>
      </c>
      <c r="K32" s="3" t="s">
        <v>357</v>
      </c>
      <c r="L32" s="3" t="s">
        <v>357</v>
      </c>
      <c r="M32" s="3" t="s">
        <v>357</v>
      </c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FE1D-D632-4E29-9724-F7BC7641A675}">
  <dimension ref="A3:BJ22"/>
  <sheetViews>
    <sheetView showGridLines="0" tabSelected="1" topLeftCell="W1" workbookViewId="0">
      <selection activeCell="AM20" sqref="AM20"/>
    </sheetView>
  </sheetViews>
  <sheetFormatPr defaultRowHeight="15.75" x14ac:dyDescent="0.2"/>
  <cols>
    <col min="1" max="1" width="21.42578125" style="10" customWidth="1"/>
    <col min="2" max="2" width="32.7109375" style="10" customWidth="1"/>
    <col min="3" max="3" width="32.7109375" style="30" customWidth="1"/>
    <col min="4" max="6" width="32.7109375" style="12" customWidth="1"/>
    <col min="7" max="7" width="10" style="12" customWidth="1"/>
    <col min="8" max="12" width="31.28515625" style="12" customWidth="1"/>
    <col min="13" max="13" width="8.5703125" style="12" customWidth="1"/>
    <col min="14" max="17" width="19.28515625" style="14" customWidth="1"/>
    <col min="18" max="20" width="19.5703125" style="14" customWidth="1"/>
    <col min="21" max="21" width="9.140625" style="14"/>
    <col min="22" max="25" width="21.28515625" style="14" customWidth="1"/>
    <col min="26" max="26" width="9.140625" style="14"/>
    <col min="27" max="35" width="16.140625" style="14" customWidth="1"/>
    <col min="36" max="36" width="2.85546875" style="14" customWidth="1"/>
    <col min="37" max="38" width="16.140625" style="14" customWidth="1"/>
    <col min="39" max="41" width="9.140625" style="14"/>
    <col min="42" max="16384" width="9.140625" style="15"/>
  </cols>
  <sheetData>
    <row r="3" spans="1:62" ht="18" x14ac:dyDescent="0.2">
      <c r="B3" s="11" t="s">
        <v>360</v>
      </c>
      <c r="C3" s="11"/>
      <c r="D3" s="11"/>
      <c r="E3" s="11"/>
      <c r="F3" s="11"/>
      <c r="H3" s="11" t="s">
        <v>361</v>
      </c>
      <c r="I3" s="11"/>
      <c r="J3" s="11"/>
      <c r="K3" s="11"/>
      <c r="L3" s="11"/>
      <c r="N3" s="13" t="s">
        <v>362</v>
      </c>
      <c r="O3" s="13"/>
      <c r="P3" s="13"/>
      <c r="Q3" s="13"/>
      <c r="R3" s="13"/>
      <c r="S3" s="13"/>
      <c r="T3" s="13"/>
      <c r="V3" s="11" t="s">
        <v>363</v>
      </c>
      <c r="W3" s="11"/>
      <c r="X3" s="11"/>
      <c r="Y3" s="11"/>
      <c r="AA3" s="11" t="s">
        <v>364</v>
      </c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1:62" ht="47.25" x14ac:dyDescent="0.2">
      <c r="B4" s="16" t="s">
        <v>365</v>
      </c>
      <c r="C4" s="17" t="s">
        <v>366</v>
      </c>
      <c r="D4" s="16" t="s">
        <v>367</v>
      </c>
      <c r="E4" s="17" t="s">
        <v>368</v>
      </c>
      <c r="F4" s="16" t="s">
        <v>369</v>
      </c>
      <c r="H4" s="18" t="s">
        <v>370</v>
      </c>
      <c r="I4" s="19" t="s">
        <v>371</v>
      </c>
      <c r="J4" s="18" t="s">
        <v>372</v>
      </c>
      <c r="K4" s="19" t="s">
        <v>373</v>
      </c>
      <c r="L4" s="18" t="s">
        <v>374</v>
      </c>
      <c r="N4" s="20" t="s">
        <v>375</v>
      </c>
      <c r="O4" s="21" t="s">
        <v>376</v>
      </c>
      <c r="P4" s="20" t="s">
        <v>377</v>
      </c>
      <c r="Q4" s="21" t="s">
        <v>378</v>
      </c>
      <c r="R4" s="20" t="s">
        <v>379</v>
      </c>
      <c r="S4" s="21" t="s">
        <v>380</v>
      </c>
      <c r="T4" s="20" t="s">
        <v>381</v>
      </c>
      <c r="V4" s="21" t="s">
        <v>382</v>
      </c>
      <c r="W4" s="20" t="s">
        <v>383</v>
      </c>
      <c r="X4" s="21" t="s">
        <v>384</v>
      </c>
      <c r="Y4" s="20" t="s">
        <v>385</v>
      </c>
      <c r="AA4" s="22" t="s">
        <v>204</v>
      </c>
      <c r="AB4" s="23" t="s">
        <v>264</v>
      </c>
      <c r="AC4" s="22" t="s">
        <v>275</v>
      </c>
      <c r="AD4" s="23" t="s">
        <v>297</v>
      </c>
      <c r="AE4" s="22" t="s">
        <v>307</v>
      </c>
      <c r="AF4" s="23" t="s">
        <v>313</v>
      </c>
      <c r="AG4" s="22" t="s">
        <v>323</v>
      </c>
      <c r="AH4" s="23" t="s">
        <v>333</v>
      </c>
      <c r="AI4" s="22" t="s">
        <v>355</v>
      </c>
      <c r="AJ4" s="24"/>
      <c r="AK4" s="23" t="s">
        <v>353</v>
      </c>
      <c r="AL4" s="22" t="s">
        <v>354</v>
      </c>
    </row>
    <row r="5" spans="1:62" ht="63" x14ac:dyDescent="0.2">
      <c r="A5" s="25" t="s">
        <v>386</v>
      </c>
      <c r="B5" s="20" t="s">
        <v>387</v>
      </c>
      <c r="C5" s="26" t="s">
        <v>388</v>
      </c>
      <c r="D5" s="27" t="s">
        <v>389</v>
      </c>
      <c r="E5" s="21" t="s">
        <v>390</v>
      </c>
      <c r="F5" s="20" t="s">
        <v>387</v>
      </c>
      <c r="H5" s="21" t="s">
        <v>391</v>
      </c>
      <c r="I5" s="20" t="s">
        <v>392</v>
      </c>
      <c r="J5" s="21" t="s">
        <v>393</v>
      </c>
      <c r="K5" s="20" t="s">
        <v>394</v>
      </c>
      <c r="L5" s="21" t="s">
        <v>395</v>
      </c>
      <c r="N5" s="20" t="s">
        <v>396</v>
      </c>
      <c r="O5" s="21" t="s">
        <v>397</v>
      </c>
      <c r="P5" s="20" t="s">
        <v>398</v>
      </c>
      <c r="Q5" s="21" t="s">
        <v>399</v>
      </c>
      <c r="R5" s="20" t="s">
        <v>400</v>
      </c>
      <c r="S5" s="21" t="s">
        <v>401</v>
      </c>
      <c r="T5" s="20" t="s">
        <v>402</v>
      </c>
      <c r="V5" s="21" t="s">
        <v>403</v>
      </c>
      <c r="W5" s="20" t="s">
        <v>404</v>
      </c>
      <c r="X5" s="21" t="s">
        <v>405</v>
      </c>
      <c r="Y5" s="20" t="s">
        <v>406</v>
      </c>
      <c r="AA5" s="28"/>
      <c r="AB5" s="29"/>
      <c r="AC5" s="28"/>
      <c r="AD5" s="29"/>
      <c r="AE5" s="28"/>
      <c r="AF5" s="29"/>
      <c r="AG5" s="28"/>
      <c r="AH5" s="29"/>
      <c r="AI5" s="28"/>
      <c r="AK5" s="29"/>
      <c r="AL5" s="28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</row>
    <row r="6" spans="1:62" x14ac:dyDescent="0.2">
      <c r="G6" s="31"/>
      <c r="H6" s="31"/>
      <c r="I6" s="31"/>
      <c r="J6" s="31"/>
      <c r="K6" s="31"/>
      <c r="L6" s="31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</row>
    <row r="7" spans="1:62" ht="18" x14ac:dyDescent="0.2">
      <c r="A7" s="32">
        <v>2013</v>
      </c>
      <c r="B7" s="33">
        <f>sheet!D18/sheet!D35</f>
        <v>4.2219954217524602</v>
      </c>
      <c r="C7" s="33">
        <f>(sheet!D18-sheet!D15)/sheet!D35</f>
        <v>3.1507350814415696</v>
      </c>
      <c r="D7" s="33">
        <f>sheet!D12/sheet!D35</f>
        <v>2.5863007925161354</v>
      </c>
      <c r="E7" s="33">
        <f>Sheet2!D20/sheet!D35</f>
        <v>1.5643557810705164</v>
      </c>
      <c r="F7" s="33">
        <f>sheet!D18/sheet!D35</f>
        <v>4.2219954217524602</v>
      </c>
      <c r="G7" s="31"/>
      <c r="H7" s="34">
        <f>Sheet1!D33/sheet!D51</f>
        <v>-0.1188981835449413</v>
      </c>
      <c r="I7" s="34">
        <f>Sheet1!D33/Sheet1!D12</f>
        <v>-0.58125810244505416</v>
      </c>
      <c r="J7" s="34">
        <f>Sheet1!D12/sheet!D27</f>
        <v>0.15534958222488668</v>
      </c>
      <c r="K7" s="34">
        <f>Sheet1!D30/sheet!D27</f>
        <v>-8.9784831245498561E-2</v>
      </c>
      <c r="L7" s="34">
        <f>Sheet1!D38</f>
        <v>-4.8499999999999996</v>
      </c>
      <c r="M7" s="31"/>
      <c r="N7" s="34">
        <f>sheet!D40/sheet!D27</f>
        <v>0.24054177542974425</v>
      </c>
      <c r="O7" s="34">
        <f>sheet!D51/sheet!D27</f>
        <v>0.7594582245702558</v>
      </c>
      <c r="P7" s="34">
        <f>sheet!D40/sheet!D51</f>
        <v>0.31672811966169212</v>
      </c>
      <c r="Q7" s="33">
        <f>Sheet1!D24/Sheet1!D26</f>
        <v>13.816191895771226</v>
      </c>
      <c r="R7" s="33">
        <f>ABS(Sheet2!D20/(Sheet1!D26+Sheet2!D30))</f>
        <v>8.0163462352841535</v>
      </c>
      <c r="S7" s="33">
        <f>sheet!D40/Sheet1!D43</f>
        <v>3.3653037933902796</v>
      </c>
      <c r="T7" s="33">
        <f>Sheet2!D20/sheet!D40</f>
        <v>0.20476735456820999</v>
      </c>
      <c r="V7" s="33">
        <f>ABS(Sheet1!D15/sheet!D15)</f>
        <v>1.9746316439095888</v>
      </c>
      <c r="W7" s="33">
        <f>Sheet1!D12/sheet!D14</f>
        <v>52.255218589996069</v>
      </c>
      <c r="X7" s="33">
        <f>Sheet1!D12/sheet!D27</f>
        <v>0.15534958222488668</v>
      </c>
      <c r="Y7" s="33">
        <f>Sheet1!D12/(sheet!D18-sheet!D35)</f>
        <v>1.5313323963024901</v>
      </c>
      <c r="AA7" s="19">
        <f>Sheet1!D43</f>
        <v>549.40300000000002</v>
      </c>
      <c r="AB7" s="19" t="str">
        <f>Sheet3!D17</f>
        <v>6.8x</v>
      </c>
      <c r="AC7" s="19" t="str">
        <f>Sheet3!D18</f>
        <v>9.0x</v>
      </c>
      <c r="AD7" s="19" t="str">
        <f>Sheet3!D20</f>
        <v>-19,648.7x</v>
      </c>
      <c r="AE7" s="19" t="str">
        <f>Sheet3!D21</f>
        <v>0.6x</v>
      </c>
      <c r="AF7" s="19" t="str">
        <f>Sheet3!D22</f>
        <v>3.4x</v>
      </c>
      <c r="AG7" s="19" t="str">
        <f>Sheet3!D24</f>
        <v>27.2x</v>
      </c>
      <c r="AH7" s="19" t="str">
        <f>Sheet3!D25</f>
        <v>0.7x</v>
      </c>
      <c r="AI7" s="19">
        <f>Sheet3!D31</f>
        <v>0</v>
      </c>
      <c r="AK7" s="19">
        <f>Sheet3!D29</f>
        <v>7.6</v>
      </c>
      <c r="AL7" s="19">
        <f>Sheet3!D30</f>
        <v>4</v>
      </c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</row>
    <row r="8" spans="1:62" s="39" customFormat="1" ht="18" x14ac:dyDescent="0.2">
      <c r="A8" s="35">
        <v>2014</v>
      </c>
      <c r="B8" s="36">
        <f>sheet!E18/sheet!E35</f>
        <v>4.2139359892800075</v>
      </c>
      <c r="C8" s="36">
        <f>(sheet!E18-sheet!E15)/sheet!E35</f>
        <v>3.1027375491762439</v>
      </c>
      <c r="D8" s="36">
        <f>sheet!E12/sheet!E35</f>
        <v>2.4794877080863782</v>
      </c>
      <c r="E8" s="36">
        <f>Sheet2!E20/sheet!E35</f>
        <v>1.4092880825989107</v>
      </c>
      <c r="F8" s="36">
        <f>sheet!E18/sheet!E35</f>
        <v>4.2139359892800075</v>
      </c>
      <c r="G8" s="31"/>
      <c r="H8" s="37">
        <f>Sheet1!E33/sheet!E51</f>
        <v>1.8395213956249715E-2</v>
      </c>
      <c r="I8" s="37">
        <f>Sheet1!E33/Sheet1!E12</f>
        <v>9.6082969058026907E-2</v>
      </c>
      <c r="J8" s="37">
        <f>Sheet1!E12/sheet!E27</f>
        <v>0.14443483000525675</v>
      </c>
      <c r="K8" s="37">
        <f>Sheet1!E30/sheet!E27</f>
        <v>1.4410174399490423E-2</v>
      </c>
      <c r="L8" s="37">
        <f>Sheet1!E38</f>
        <v>0.83</v>
      </c>
      <c r="M8" s="31"/>
      <c r="N8" s="37">
        <f>sheet!E40/sheet!E27</f>
        <v>0.24557945695534861</v>
      </c>
      <c r="O8" s="37">
        <f>sheet!E51/sheet!E27</f>
        <v>0.75442054304465145</v>
      </c>
      <c r="P8" s="37">
        <f>sheet!E40/sheet!E51</f>
        <v>0.32552063861391117</v>
      </c>
      <c r="Q8" s="36">
        <f>Sheet1!E24/Sheet1!E26</f>
        <v>-10.888047674375024</v>
      </c>
      <c r="R8" s="36">
        <f>ABS(Sheet2!E20/(Sheet1!E26+Sheet2!E30))</f>
        <v>5.0904902264970513</v>
      </c>
      <c r="S8" s="36">
        <f>sheet!E40/Sheet1!E43</f>
        <v>4.114222543974642</v>
      </c>
      <c r="T8" s="36">
        <f>Sheet2!E20/sheet!E40</f>
        <v>0.15605034959181791</v>
      </c>
      <c r="U8" s="14"/>
      <c r="V8" s="36">
        <f>ABS(Sheet1!E15/sheet!E15)</f>
        <v>2.3353650759294546</v>
      </c>
      <c r="W8" s="36">
        <f>Sheet1!E12/sheet!E14</f>
        <v>54.013888888888886</v>
      </c>
      <c r="X8" s="36">
        <f>Sheet1!E12/sheet!E27</f>
        <v>0.14443483000525675</v>
      </c>
      <c r="Y8" s="36">
        <f>Sheet1!E12/(sheet!E18-sheet!E35)</f>
        <v>1.652637908915972</v>
      </c>
      <c r="Z8" s="14"/>
      <c r="AA8" s="38">
        <f>Sheet1!E43</f>
        <v>511.09</v>
      </c>
      <c r="AB8" s="38" t="str">
        <f>Sheet3!E17</f>
        <v>11.0x</v>
      </c>
      <c r="AC8" s="38" t="str">
        <f>Sheet3!E18</f>
        <v>18.1x</v>
      </c>
      <c r="AD8" s="38" t="str">
        <f>Sheet3!E20</f>
        <v>-44.5x</v>
      </c>
      <c r="AE8" s="38" t="str">
        <f>Sheet3!E21</f>
        <v>0.8x</v>
      </c>
      <c r="AF8" s="38" t="str">
        <f>Sheet3!E22</f>
        <v>4.5x</v>
      </c>
      <c r="AG8" s="38" t="str">
        <f>Sheet3!E24</f>
        <v>-7.3x</v>
      </c>
      <c r="AH8" s="38" t="str">
        <f>Sheet3!E25</f>
        <v>0.8x</v>
      </c>
      <c r="AI8" s="38">
        <f>Sheet3!E31</f>
        <v>0.1</v>
      </c>
      <c r="AK8" s="38">
        <f>Sheet3!E29</f>
        <v>7.3</v>
      </c>
      <c r="AL8" s="38">
        <f>Sheet3!E30</f>
        <v>5</v>
      </c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</row>
    <row r="9" spans="1:62" ht="18" x14ac:dyDescent="0.2">
      <c r="A9" s="32">
        <v>2015</v>
      </c>
      <c r="B9" s="33">
        <f>sheet!F18/sheet!F35</f>
        <v>2.4163739949236414</v>
      </c>
      <c r="C9" s="33">
        <f>(sheet!F18-sheet!F15)/sheet!F35</f>
        <v>1.674769159600952</v>
      </c>
      <c r="D9" s="33">
        <f>sheet!F12/sheet!F35</f>
        <v>1.2169138905965635</v>
      </c>
      <c r="E9" s="33">
        <f>Sheet2!F20/sheet!F35</f>
        <v>0.94315878532603725</v>
      </c>
      <c r="F9" s="33">
        <f>sheet!F18/sheet!F35</f>
        <v>2.4163739949236414</v>
      </c>
      <c r="G9" s="31"/>
      <c r="H9" s="34">
        <f>Sheet1!F33/sheet!F51</f>
        <v>-0.39294151681132983</v>
      </c>
      <c r="I9" s="34">
        <f>Sheet1!F33/Sheet1!F12</f>
        <v>-3.2163670636801145</v>
      </c>
      <c r="J9" s="34">
        <f>Sheet1!F12/sheet!F27</f>
        <v>8.766515861451929E-2</v>
      </c>
      <c r="K9" s="34">
        <f>Sheet1!F30/sheet!F27</f>
        <v>-0.30103919493648978</v>
      </c>
      <c r="L9" s="34">
        <f>Sheet1!F38</f>
        <v>-14.7</v>
      </c>
      <c r="M9" s="31"/>
      <c r="N9" s="34">
        <f>sheet!F40/sheet!F27</f>
        <v>0.28242927576569343</v>
      </c>
      <c r="O9" s="34">
        <f>sheet!F51/sheet!F27</f>
        <v>0.71757072423430646</v>
      </c>
      <c r="P9" s="34">
        <f>sheet!F40/sheet!F51</f>
        <v>0.39359085624216816</v>
      </c>
      <c r="Q9" s="33">
        <f>Sheet1!F24/Sheet1!F26</f>
        <v>191.67311746987951</v>
      </c>
      <c r="R9" s="33">
        <f>ABS(Sheet2!F20/(Sheet1!F26+Sheet2!F30))</f>
        <v>6.0695469946532432</v>
      </c>
      <c r="S9" s="33">
        <f>sheet!F40/Sheet1!F43</f>
        <v>12.299449208272788</v>
      </c>
      <c r="T9" s="33">
        <f>Sheet2!F20/sheet!F40</f>
        <v>0.14471439098124952</v>
      </c>
      <c r="V9" s="33">
        <f>ABS(Sheet1!F15/sheet!F15)</f>
        <v>1.5623527770254189</v>
      </c>
      <c r="W9" s="33">
        <f>Sheet1!F12/sheet!F14</f>
        <v>29.687941045109422</v>
      </c>
      <c r="X9" s="33">
        <f>Sheet1!F12/sheet!F27</f>
        <v>8.766515861451929E-2</v>
      </c>
      <c r="Y9" s="33">
        <f>Sheet1!F12/(sheet!F18-sheet!F35)</f>
        <v>1.4282770549748063</v>
      </c>
      <c r="AA9" s="19">
        <f>Sheet1!F43</f>
        <v>174.113</v>
      </c>
      <c r="AB9" s="19" t="str">
        <f>Sheet3!F17</f>
        <v>12.5x</v>
      </c>
      <c r="AC9" s="19" t="str">
        <f>Sheet3!F18</f>
        <v>28.5x</v>
      </c>
      <c r="AD9" s="19" t="str">
        <f>Sheet3!F20</f>
        <v>-27.3x</v>
      </c>
      <c r="AE9" s="19" t="str">
        <f>Sheet3!F21</f>
        <v>0.4x</v>
      </c>
      <c r="AF9" s="19" t="str">
        <f>Sheet3!F22</f>
        <v>4.1x</v>
      </c>
      <c r="AG9" s="19" t="str">
        <f>Sheet3!F24</f>
        <v>-6.7x</v>
      </c>
      <c r="AH9" s="19" t="str">
        <f>Sheet3!F25</f>
        <v>0.4x</v>
      </c>
      <c r="AI9" s="19">
        <f>Sheet3!F31</f>
        <v>0.1</v>
      </c>
      <c r="AK9" s="19">
        <f>Sheet3!F29</f>
        <v>3.9</v>
      </c>
      <c r="AL9" s="19">
        <f>Sheet3!F30</f>
        <v>2</v>
      </c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</row>
    <row r="10" spans="1:62" s="39" customFormat="1" ht="18" x14ac:dyDescent="0.2">
      <c r="A10" s="35">
        <v>2016</v>
      </c>
      <c r="B10" s="36">
        <f>sheet!G18/sheet!G35</f>
        <v>12.041001642036125</v>
      </c>
      <c r="C10" s="36">
        <f>(sheet!G18-sheet!G15)/sheet!G35</f>
        <v>10.708875205254516</v>
      </c>
      <c r="D10" s="36">
        <f>sheet!G12/sheet!G35</f>
        <v>9.7367816091954023</v>
      </c>
      <c r="E10" s="36">
        <f>Sheet2!G20/sheet!G35</f>
        <v>1.2531116584564861</v>
      </c>
      <c r="F10" s="36">
        <f>sheet!G18/sheet!G35</f>
        <v>12.041001642036125</v>
      </c>
      <c r="G10" s="31"/>
      <c r="H10" s="37">
        <f>Sheet1!G33/sheet!G51</f>
        <v>-9.6361362040754961E-2</v>
      </c>
      <c r="I10" s="37">
        <f>Sheet1!G33/Sheet1!G12</f>
        <v>-0.79530834282724749</v>
      </c>
      <c r="J10" s="37">
        <f>Sheet1!G12/sheet!G27</f>
        <v>9.0190481009483223E-2</v>
      </c>
      <c r="K10" s="37">
        <f>Sheet1!G30/sheet!G27</f>
        <v>-7.2297167882867261E-2</v>
      </c>
      <c r="L10" s="37">
        <f>Sheet1!G38</f>
        <v>-4.4999999999999998E-2</v>
      </c>
      <c r="M10" s="31"/>
      <c r="N10" s="37">
        <f>sheet!G40/sheet!G27</f>
        <v>0.25562221799351886</v>
      </c>
      <c r="O10" s="37">
        <f>sheet!G51/sheet!G27</f>
        <v>0.74437762679306407</v>
      </c>
      <c r="P10" s="37">
        <f>sheet!G40/sheet!G51</f>
        <v>0.34340395088819814</v>
      </c>
      <c r="Q10" s="36">
        <f>Sheet1!G24/Sheet1!G26</f>
        <v>-5.9910700656388336</v>
      </c>
      <c r="R10" s="36">
        <f>ABS(Sheet2!G20/(Sheet1!G26+Sheet2!G30))</f>
        <v>1.4251206827327985</v>
      </c>
      <c r="S10" s="36">
        <f>sheet!G40/Sheet1!G43</f>
        <v>8.2238900623692324</v>
      </c>
      <c r="T10" s="36">
        <f>Sheet2!G20/sheet!G40</f>
        <v>9.2676093625144812E-2</v>
      </c>
      <c r="U10" s="14"/>
      <c r="V10" s="36">
        <f>ABS(Sheet1!G15/sheet!G15)</f>
        <v>1.7446765237006405</v>
      </c>
      <c r="W10" s="36">
        <f>Sheet1!G12/sheet!G14</f>
        <v>39.150653550734397</v>
      </c>
      <c r="X10" s="36">
        <f>Sheet1!G12/sheet!G27</f>
        <v>9.0190481009483223E-2</v>
      </c>
      <c r="Y10" s="36">
        <f>Sheet1!G12/(sheet!G18-sheet!G35)</f>
        <v>0.43209145787384529</v>
      </c>
      <c r="Z10" s="14"/>
      <c r="AA10" s="38">
        <f>Sheet1!G43</f>
        <v>200.25899999999999</v>
      </c>
      <c r="AB10" s="38" t="str">
        <f>Sheet3!G17</f>
        <v>20.3x</v>
      </c>
      <c r="AC10" s="38" t="str">
        <f>Sheet3!G18</f>
        <v>-2.2x</v>
      </c>
      <c r="AD10" s="38" t="str">
        <f>Sheet3!G20</f>
        <v>-5.4x</v>
      </c>
      <c r="AE10" s="38" t="str">
        <f>Sheet3!G21</f>
        <v>0.6x</v>
      </c>
      <c r="AF10" s="38" t="str">
        <f>Sheet3!G22</f>
        <v>6.2x</v>
      </c>
      <c r="AG10" s="38" t="str">
        <f>Sheet3!G24</f>
        <v>-2.0x</v>
      </c>
      <c r="AH10" s="38" t="str">
        <f>Sheet3!G25</f>
        <v>0.7x</v>
      </c>
      <c r="AI10" s="38">
        <f>Sheet3!G31</f>
        <v>0</v>
      </c>
      <c r="AK10" s="38">
        <f>Sheet3!G29</f>
        <v>6.5</v>
      </c>
      <c r="AL10" s="38">
        <f>Sheet3!G30</f>
        <v>7</v>
      </c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</row>
    <row r="11" spans="1:62" ht="18" x14ac:dyDescent="0.2">
      <c r="A11" s="32">
        <v>2017</v>
      </c>
      <c r="B11" s="33">
        <f>sheet!H18/sheet!H35</f>
        <v>6.4677622997133026</v>
      </c>
      <c r="C11" s="33">
        <f>(sheet!H18-sheet!H15)/sheet!H35</f>
        <v>4.9870602760939473</v>
      </c>
      <c r="D11" s="33">
        <f>sheet!H12/sheet!H35</f>
        <v>4.2050545142546225</v>
      </c>
      <c r="E11" s="33">
        <f>Sheet2!H20/sheet!H35</f>
        <v>0.24536646274684876</v>
      </c>
      <c r="F11" s="33">
        <f>sheet!H18/sheet!H35</f>
        <v>6.4677622997133026</v>
      </c>
      <c r="G11" s="31"/>
      <c r="H11" s="34">
        <f>Sheet1!H33/sheet!H51</f>
        <v>-2.6681626036823636E-3</v>
      </c>
      <c r="I11" s="34">
        <f>Sheet1!H33/Sheet1!H12</f>
        <v>-2.5382464354809866E-2</v>
      </c>
      <c r="J11" s="34">
        <f>Sheet1!H12/sheet!H27</f>
        <v>7.6892173100209127E-2</v>
      </c>
      <c r="K11" s="34">
        <f>Sheet1!H30/sheet!H27</f>
        <v>-4.2017299145074771E-3</v>
      </c>
      <c r="L11" s="34">
        <f>Sheet1!H38</f>
        <v>-0.06</v>
      </c>
      <c r="M11" s="31"/>
      <c r="N11" s="34">
        <f>sheet!H40/sheet!H27</f>
        <v>0.26851802802934666</v>
      </c>
      <c r="O11" s="34">
        <f>sheet!H51/sheet!H27</f>
        <v>0.73148197197065334</v>
      </c>
      <c r="P11" s="34">
        <f>sheet!H40/sheet!H51</f>
        <v>0.36708769090500487</v>
      </c>
      <c r="Q11" s="33">
        <f>Sheet1!H24/Sheet1!H26</f>
        <v>-0.77998674618952946</v>
      </c>
      <c r="R11" s="33">
        <f>ABS(Sheet2!H20/(Sheet1!H26+Sheet2!H30))</f>
        <v>0.39314854141052863</v>
      </c>
      <c r="S11" s="33">
        <f>sheet!H40/Sheet1!H43</f>
        <v>12.471299904925718</v>
      </c>
      <c r="T11" s="33">
        <f>Sheet2!H20/sheet!H40</f>
        <v>2.0469825411447852E-2</v>
      </c>
      <c r="V11" s="33">
        <f>ABS(Sheet1!H15/sheet!H15)</f>
        <v>1.1730964012644334</v>
      </c>
      <c r="W11" s="33">
        <f>Sheet1!H12/sheet!H14</f>
        <v>50.531115218730747</v>
      </c>
      <c r="X11" s="33">
        <f>Sheet1!H12/sheet!H27</f>
        <v>7.6892173100209127E-2</v>
      </c>
      <c r="Y11" s="33">
        <f>Sheet1!H12/(sheet!H18-sheet!H35)</f>
        <v>0.6277693718887225</v>
      </c>
      <c r="AA11" s="19">
        <f>Sheet1!H43</f>
        <v>137.78700000000001</v>
      </c>
      <c r="AB11" s="19" t="str">
        <f>Sheet3!H17</f>
        <v>8.9x</v>
      </c>
      <c r="AC11" s="19" t="str">
        <f>Sheet3!H18</f>
        <v>19.0x</v>
      </c>
      <c r="AD11" s="19" t="str">
        <f>Sheet3!H20</f>
        <v>3.6x</v>
      </c>
      <c r="AE11" s="19" t="str">
        <f>Sheet3!H21</f>
        <v>0.3x</v>
      </c>
      <c r="AF11" s="19" t="str">
        <f>Sheet3!H22</f>
        <v>3.1x</v>
      </c>
      <c r="AG11" s="19" t="str">
        <f>Sheet3!H24</f>
        <v>-120.7x</v>
      </c>
      <c r="AH11" s="19" t="str">
        <f>Sheet3!H25</f>
        <v>0.3x</v>
      </c>
      <c r="AI11" s="19">
        <f>Sheet3!H31</f>
        <v>0</v>
      </c>
      <c r="AK11" s="19">
        <f>Sheet3!H29</f>
        <v>5.7</v>
      </c>
      <c r="AL11" s="19">
        <f>Sheet3!H30</f>
        <v>4</v>
      </c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</row>
    <row r="12" spans="1:62" s="39" customFormat="1" ht="18" x14ac:dyDescent="0.2">
      <c r="A12" s="35">
        <v>2018</v>
      </c>
      <c r="B12" s="36">
        <f>sheet!I18/sheet!I35</f>
        <v>3.6322614000620415</v>
      </c>
      <c r="C12" s="36">
        <f>(sheet!I18-sheet!I15)/sheet!I35</f>
        <v>2.6591976010753799</v>
      </c>
      <c r="D12" s="36">
        <f>sheet!I12/sheet!I35</f>
        <v>2.020525281770241</v>
      </c>
      <c r="E12" s="36">
        <f>Sheet2!I20/sheet!I35</f>
        <v>0.47662082514734777</v>
      </c>
      <c r="F12" s="36">
        <f>sheet!I18/sheet!I35</f>
        <v>3.6322614000620415</v>
      </c>
      <c r="G12" s="31"/>
      <c r="H12" s="37">
        <f>Sheet1!I33/sheet!I51</f>
        <v>-0.10811904029697693</v>
      </c>
      <c r="I12" s="37">
        <f>Sheet1!I33/Sheet1!I12</f>
        <v>-0.788389716350543</v>
      </c>
      <c r="J12" s="37">
        <f>Sheet1!I12/sheet!I27</f>
        <v>9.9162587437213054E-2</v>
      </c>
      <c r="K12" s="37">
        <f>Sheet1!I30/sheet!I27</f>
        <v>-8.2012809906825967E-2</v>
      </c>
      <c r="L12" s="37">
        <f>Sheet1!I38</f>
        <v>-3.12</v>
      </c>
      <c r="M12" s="31"/>
      <c r="N12" s="37">
        <f>sheet!I40/sheet!I27</f>
        <v>0.27691955119586614</v>
      </c>
      <c r="O12" s="37">
        <f>sheet!I51/sheet!I27</f>
        <v>0.72308044880413391</v>
      </c>
      <c r="P12" s="37">
        <f>sheet!I40/sheet!I51</f>
        <v>0.38297198002497423</v>
      </c>
      <c r="Q12" s="36">
        <f>Sheet1!I24/Sheet1!I26</f>
        <v>-114.6579135405502</v>
      </c>
      <c r="R12" s="36">
        <f>ABS(Sheet2!I20/(Sheet1!I26+Sheet2!I30))</f>
        <v>23.457506361323158</v>
      </c>
      <c r="S12" s="36">
        <f>sheet!I40/Sheet1!I43</f>
        <v>15.657145413870245</v>
      </c>
      <c r="T12" s="36">
        <f>Sheet2!I20/sheet!I40</f>
        <v>5.2688310931218521E-2</v>
      </c>
      <c r="U12" s="14"/>
      <c r="V12" s="36">
        <f>ABS(Sheet1!I15/sheet!I15)</f>
        <v>2.0738696137293449</v>
      </c>
      <c r="W12" s="36">
        <f>Sheet1!I12/sheet!I14</f>
        <v>20.796202867764205</v>
      </c>
      <c r="X12" s="36">
        <f>Sheet1!I12/sheet!I27</f>
        <v>9.9162587437213054E-2</v>
      </c>
      <c r="Y12" s="36">
        <f>Sheet1!I12/(sheet!I18-sheet!I35)</f>
        <v>1.2306199571034622</v>
      </c>
      <c r="Z12" s="14"/>
      <c r="AA12" s="38">
        <f>Sheet1!I43</f>
        <v>111.75</v>
      </c>
      <c r="AB12" s="38" t="str">
        <f>Sheet3!I17</f>
        <v>8.8x</v>
      </c>
      <c r="AC12" s="38" t="str">
        <f>Sheet3!I18</f>
        <v>-34.6x</v>
      </c>
      <c r="AD12" s="38" t="str">
        <f>Sheet3!I20</f>
        <v>-4.8x</v>
      </c>
      <c r="AE12" s="38" t="str">
        <f>Sheet3!I21</f>
        <v>0.2x</v>
      </c>
      <c r="AF12" s="38" t="str">
        <f>Sheet3!I22</f>
        <v>1.6x</v>
      </c>
      <c r="AG12" s="38" t="str">
        <f>Sheet3!I24</f>
        <v>-2.8x</v>
      </c>
      <c r="AH12" s="38" t="str">
        <f>Sheet3!I25</f>
        <v>0.1x</v>
      </c>
      <c r="AI12" s="38">
        <f>Sheet3!I31</f>
        <v>0</v>
      </c>
      <c r="AK12" s="38">
        <f>Sheet3!I29</f>
        <v>4.3</v>
      </c>
      <c r="AL12" s="38">
        <f>Sheet3!I30</f>
        <v>3</v>
      </c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</row>
    <row r="13" spans="1:62" ht="18" x14ac:dyDescent="0.2">
      <c r="A13" s="32">
        <v>2019</v>
      </c>
      <c r="B13" s="33">
        <f>sheet!J18/sheet!J35</f>
        <v>1.9657873256803462</v>
      </c>
      <c r="C13" s="33">
        <f>(sheet!J18-sheet!J15)/sheet!J35</f>
        <v>1.2295792014727083</v>
      </c>
      <c r="D13" s="33">
        <f>sheet!J12/sheet!J35</f>
        <v>0.80163942967298241</v>
      </c>
      <c r="E13" s="33">
        <f>Sheet2!J20/sheet!J35</f>
        <v>0.74789600736354012</v>
      </c>
      <c r="F13" s="33">
        <f>sheet!J18/sheet!J35</f>
        <v>1.9657873256803462</v>
      </c>
      <c r="G13" s="31"/>
      <c r="H13" s="34">
        <f>Sheet1!J33/sheet!J51</f>
        <v>2.31981166605442E-2</v>
      </c>
      <c r="I13" s="34">
        <f>Sheet1!J33/Sheet1!J12</f>
        <v>0.13043527037521332</v>
      </c>
      <c r="J13" s="34">
        <f>Sheet1!J12/sheet!J27</f>
        <v>0.13289603245283418</v>
      </c>
      <c r="K13" s="34">
        <f>Sheet1!J30/sheet!J27</f>
        <v>1.5849879136782177E-2</v>
      </c>
      <c r="L13" s="34">
        <f>Sheet1!J38</f>
        <v>0.66</v>
      </c>
      <c r="M13" s="31"/>
      <c r="N13" s="34">
        <f>sheet!J40/sheet!J27</f>
        <v>0.25276994773195932</v>
      </c>
      <c r="O13" s="34">
        <f>sheet!J51/sheet!J27</f>
        <v>0.74723005226804073</v>
      </c>
      <c r="P13" s="34">
        <f>sheet!J40/sheet!J51</f>
        <v>0.33827593920337612</v>
      </c>
      <c r="Q13" s="33">
        <f>Sheet1!J24/Sheet1!J26</f>
        <v>-3.569298383299325</v>
      </c>
      <c r="R13" s="33">
        <f>ABS(Sheet2!J20/(Sheet1!J26+Sheet2!J30))</f>
        <v>0.25476856162835687</v>
      </c>
      <c r="S13" s="33">
        <f>sheet!J40/Sheet1!J43</f>
        <v>5.7311636117788458</v>
      </c>
      <c r="T13" s="33">
        <f>Sheet2!J20/sheet!J40</f>
        <v>0.14111536734901187</v>
      </c>
      <c r="V13" s="33">
        <f>ABS(Sheet1!J15/sheet!J15)</f>
        <v>2.1574698761075308</v>
      </c>
      <c r="W13" s="33">
        <f>Sheet1!J12/sheet!J14</f>
        <v>17.598319659544597</v>
      </c>
      <c r="X13" s="33">
        <f>Sheet1!J12/sheet!J27</f>
        <v>0.13289603245283418</v>
      </c>
      <c r="Y13" s="33">
        <f>Sheet1!J12/(sheet!J18-sheet!J35)</f>
        <v>2.8851737965510411</v>
      </c>
      <c r="AA13" s="19">
        <f>Sheet1!J43</f>
        <v>266.24</v>
      </c>
      <c r="AB13" s="19" t="str">
        <f>Sheet3!J17</f>
        <v>12.4x</v>
      </c>
      <c r="AC13" s="19" t="str">
        <f>Sheet3!J18</f>
        <v>-5.2x</v>
      </c>
      <c r="AD13" s="19" t="str">
        <f>Sheet3!J20</f>
        <v>-187.2x</v>
      </c>
      <c r="AE13" s="19" t="str">
        <f>Sheet3!J21</f>
        <v>0.4x</v>
      </c>
      <c r="AF13" s="19" t="str">
        <f>Sheet3!J22</f>
        <v>3.3x</v>
      </c>
      <c r="AG13" s="19" t="str">
        <f>Sheet3!J24</f>
        <v>-5.6x</v>
      </c>
      <c r="AH13" s="19" t="str">
        <f>Sheet3!J25</f>
        <v>0.4x</v>
      </c>
      <c r="AI13" s="19">
        <f>Sheet3!J31</f>
        <v>0</v>
      </c>
      <c r="AK13" s="19">
        <f>Sheet3!J29</f>
        <v>5.2</v>
      </c>
      <c r="AL13" s="19">
        <f>Sheet3!J30</f>
        <v>7</v>
      </c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</row>
    <row r="14" spans="1:62" s="39" customFormat="1" ht="18" x14ac:dyDescent="0.2">
      <c r="A14" s="35">
        <v>2020</v>
      </c>
      <c r="B14" s="36">
        <f>sheet!K18/sheet!K35</f>
        <v>2.8778241322532176</v>
      </c>
      <c r="C14" s="36">
        <f>(sheet!K18-sheet!K15)/sheet!K35</f>
        <v>2.2514418707879833</v>
      </c>
      <c r="D14" s="36">
        <f>sheet!K12/sheet!K35</f>
        <v>1.7248013772377866</v>
      </c>
      <c r="E14" s="36">
        <f>Sheet2!K20/sheet!K35</f>
        <v>1.7935642925910484</v>
      </c>
      <c r="F14" s="36">
        <f>sheet!K18/sheet!K35</f>
        <v>2.8778241322532176</v>
      </c>
      <c r="G14" s="31"/>
      <c r="H14" s="37">
        <f>Sheet1!K33/sheet!K51</f>
        <v>3.3846960547546927E-2</v>
      </c>
      <c r="I14" s="37">
        <f>Sheet1!K33/Sheet1!K12</f>
        <v>0.12155162185436801</v>
      </c>
      <c r="J14" s="37">
        <f>Sheet1!K12/sheet!K27</f>
        <v>0.20822959377875086</v>
      </c>
      <c r="K14" s="37">
        <f>Sheet1!K30/sheet!K27</f>
        <v>2.3854412466981334E-2</v>
      </c>
      <c r="L14" s="37">
        <f>Sheet1!K38</f>
        <v>0.98</v>
      </c>
      <c r="M14" s="31"/>
      <c r="N14" s="37">
        <f>sheet!K40/sheet!K27</f>
        <v>0.25220331656285799</v>
      </c>
      <c r="O14" s="37">
        <f>sheet!K51/sheet!K27</f>
        <v>0.74779668343714201</v>
      </c>
      <c r="P14" s="37">
        <f>sheet!K40/sheet!K51</f>
        <v>0.33726188167035059</v>
      </c>
      <c r="Q14" s="36">
        <f>Sheet1!K24/Sheet1!K26</f>
        <v>-5.8701652846569088</v>
      </c>
      <c r="R14" s="36">
        <f>ABS(Sheet2!K20/(Sheet1!K26+Sheet2!K30))</f>
        <v>2.4595275992119796</v>
      </c>
      <c r="S14" s="36">
        <f>sheet!K40/Sheet1!K43</f>
        <v>2.4316369420388964</v>
      </c>
      <c r="T14" s="36">
        <f>Sheet2!K20/sheet!K40</f>
        <v>0.37794943163360623</v>
      </c>
      <c r="U14" s="14"/>
      <c r="V14" s="36">
        <f>ABS(Sheet1!K15/sheet!K15)</f>
        <v>2.776661607189884</v>
      </c>
      <c r="W14" s="36">
        <f>Sheet1!K12/sheet!K14</f>
        <v>28.799519410947731</v>
      </c>
      <c r="X14" s="36">
        <f>Sheet1!K12/sheet!K27</f>
        <v>0.20822959377875086</v>
      </c>
      <c r="Y14" s="36">
        <f>Sheet1!K12/(sheet!K18-sheet!K35)</f>
        <v>2.0865077159458623</v>
      </c>
      <c r="Z14" s="14"/>
      <c r="AA14" s="38">
        <f>Sheet1!K43</f>
        <v>650.69500000000005</v>
      </c>
      <c r="AB14" s="38" t="str">
        <f>Sheet3!K17</f>
        <v>5.4x</v>
      </c>
      <c r="AC14" s="38" t="str">
        <f>Sheet3!K18</f>
        <v>9.8x</v>
      </c>
      <c r="AD14" s="38" t="str">
        <f>Sheet3!K20</f>
        <v>10.2x</v>
      </c>
      <c r="AE14" s="38" t="str">
        <f>Sheet3!K21</f>
        <v>0.6x</v>
      </c>
      <c r="AF14" s="38" t="str">
        <f>Sheet3!K22</f>
        <v>2.6x</v>
      </c>
      <c r="AG14" s="38" t="str">
        <f>Sheet3!K24</f>
        <v>12.0x</v>
      </c>
      <c r="AH14" s="38" t="str">
        <f>Sheet3!K25</f>
        <v>0.6x</v>
      </c>
      <c r="AI14" s="38">
        <f>Sheet3!K31</f>
        <v>0</v>
      </c>
      <c r="AK14" s="38">
        <f>Sheet3!K29</f>
        <v>6</v>
      </c>
      <c r="AL14" s="38">
        <f>Sheet3!K30</f>
        <v>8</v>
      </c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</row>
    <row r="15" spans="1:62" ht="18" x14ac:dyDescent="0.2">
      <c r="A15" s="32">
        <v>2021</v>
      </c>
      <c r="B15" s="33">
        <f>sheet!L18/sheet!L35</f>
        <v>3.5240035971911294</v>
      </c>
      <c r="C15" s="33">
        <f>(sheet!L18-sheet!L15)/sheet!L35</f>
        <v>2.661856380230756</v>
      </c>
      <c r="D15" s="33">
        <f>sheet!L12/sheet!L35</f>
        <v>2.3291889099362839</v>
      </c>
      <c r="E15" s="33">
        <f>Sheet2!L20/sheet!L35</f>
        <v>1.7535464860417505</v>
      </c>
      <c r="F15" s="33">
        <f>sheet!L18/sheet!L35</f>
        <v>3.5240035971911294</v>
      </c>
      <c r="G15" s="31"/>
      <c r="H15" s="34">
        <f>Sheet1!L33/sheet!L51</f>
        <v>-3.7368848596427688E-2</v>
      </c>
      <c r="I15" s="34">
        <f>Sheet1!L33/Sheet1!L12</f>
        <v>-0.14456125075011725</v>
      </c>
      <c r="J15" s="34">
        <f>Sheet1!L12/sheet!L27</f>
        <v>0.19082636080064014</v>
      </c>
      <c r="K15" s="34">
        <f>Sheet1!L30/sheet!L27</f>
        <v>-2.7522425201613909E-2</v>
      </c>
      <c r="L15" s="34">
        <f>Sheet1!L38</f>
        <v>0.13</v>
      </c>
      <c r="M15" s="31"/>
      <c r="N15" s="34">
        <f>sheet!L40/sheet!L27</f>
        <v>0.26178893839210232</v>
      </c>
      <c r="O15" s="34">
        <f>sheet!L51/sheet!L27</f>
        <v>0.73821106160789773</v>
      </c>
      <c r="P15" s="34">
        <f>sheet!L40/sheet!L51</f>
        <v>0.35462613879274552</v>
      </c>
      <c r="Q15" s="33">
        <f>Sheet1!L24/Sheet1!L26</f>
        <v>-4.5696384073430023</v>
      </c>
      <c r="R15" s="33">
        <f>ABS(Sheet2!L20/(Sheet1!L26+Sheet2!L30))</f>
        <v>0.61069137714351973</v>
      </c>
      <c r="S15" s="33">
        <f>sheet!L40/Sheet1!L43</f>
        <v>3.1619168274483371</v>
      </c>
      <c r="T15" s="33">
        <f>Sheet2!L20/sheet!L40</f>
        <v>0.28073051639740976</v>
      </c>
      <c r="V15" s="33">
        <f>ABS(Sheet1!L15/sheet!L15)</f>
        <v>2.610532109440193</v>
      </c>
      <c r="W15" s="33">
        <f>Sheet1!L12/sheet!L14</f>
        <v>40.874437459205055</v>
      </c>
      <c r="X15" s="33">
        <f>Sheet1!L12/sheet!L27</f>
        <v>0.19082636080064014</v>
      </c>
      <c r="Y15" s="33">
        <f>Sheet1!L12/(sheet!L18-sheet!L35)</f>
        <v>1.8039511189277704</v>
      </c>
      <c r="AA15" s="19">
        <f>Sheet1!L43</f>
        <v>516.22799999999995</v>
      </c>
      <c r="AB15" s="19" t="str">
        <f>Sheet3!L17</f>
        <v>4.1x</v>
      </c>
      <c r="AC15" s="19" t="str">
        <f>Sheet3!L18</f>
        <v>7.9x</v>
      </c>
      <c r="AD15" s="19" t="str">
        <f>Sheet3!L20</f>
        <v>109.3x</v>
      </c>
      <c r="AE15" s="19" t="str">
        <f>Sheet3!L21</f>
        <v>0.4x</v>
      </c>
      <c r="AF15" s="19" t="str">
        <f>Sheet3!L22</f>
        <v>1.9x</v>
      </c>
      <c r="AG15" s="19" t="str">
        <f>Sheet3!L24</f>
        <v>20.4x</v>
      </c>
      <c r="AH15" s="19" t="str">
        <f>Sheet3!L25</f>
        <v>0.5x</v>
      </c>
      <c r="AI15" s="19">
        <f>Sheet3!L31</f>
        <v>0</v>
      </c>
      <c r="AK15" s="19">
        <f>Sheet3!L29</f>
        <v>5.7</v>
      </c>
      <c r="AL15" s="19">
        <f>Sheet3!L30</f>
        <v>4</v>
      </c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</row>
    <row r="16" spans="1:62" s="39" customFormat="1" ht="18" x14ac:dyDescent="0.2">
      <c r="A16" s="35">
        <v>2022</v>
      </c>
      <c r="B16" s="36">
        <f>sheet!M18/sheet!M35</f>
        <v>2.9982668309967648</v>
      </c>
      <c r="C16" s="36">
        <f>(sheet!M18-sheet!M15)/sheet!M35</f>
        <v>2.0554824162126586</v>
      </c>
      <c r="D16" s="36">
        <f>sheet!M12/sheet!M35</f>
        <v>1.326126384784527</v>
      </c>
      <c r="E16" s="36">
        <f>Sheet2!M20/sheet!M35</f>
        <v>1.0002591000126049</v>
      </c>
      <c r="F16" s="36">
        <f>sheet!M18/sheet!M35</f>
        <v>2.9982668309967648</v>
      </c>
      <c r="G16" s="31"/>
      <c r="H16" s="37">
        <f>Sheet1!M33/sheet!M51</f>
        <v>-0.1105400207438481</v>
      </c>
      <c r="I16" s="37">
        <f>Sheet1!M33/Sheet1!M12</f>
        <v>-0.40576881866607711</v>
      </c>
      <c r="J16" s="37">
        <f>Sheet1!M12/sheet!M27</f>
        <v>0.19560356175118607</v>
      </c>
      <c r="K16" s="37">
        <f>Sheet1!M30/sheet!M27</f>
        <v>-9.5751760952782525E-2</v>
      </c>
      <c r="L16" s="37">
        <f>Sheet1!M38</f>
        <v>0.17</v>
      </c>
      <c r="M16" s="31"/>
      <c r="N16" s="37">
        <f>sheet!M40/sheet!M27</f>
        <v>0.28198108119974252</v>
      </c>
      <c r="O16" s="37">
        <f>sheet!M51/sheet!M27</f>
        <v>0.71801891880025737</v>
      </c>
      <c r="P16" s="37">
        <f>sheet!M40/sheet!M51</f>
        <v>0.39272096293911951</v>
      </c>
      <c r="Q16" s="36">
        <f>Sheet1!M24/Sheet1!M26</f>
        <v>-1.4172168217497534</v>
      </c>
      <c r="R16" s="36">
        <f>ABS(Sheet2!M20/(Sheet1!M26+Sheet2!M30))</f>
        <v>5.9771524218014447</v>
      </c>
      <c r="S16" s="36">
        <f>sheet!M40/Sheet1!M43</f>
        <v>4.1678523064264539</v>
      </c>
      <c r="T16" s="36">
        <f>Sheet2!M20/sheet!M40</f>
        <v>0.16785038602098731</v>
      </c>
      <c r="U16" s="14"/>
      <c r="V16" s="36">
        <f>ABS(Sheet1!M15/sheet!M15)</f>
        <v>2.4837723712504136</v>
      </c>
      <c r="W16" s="36">
        <f>Sheet1!M12/sheet!M14</f>
        <v>25.839855548260015</v>
      </c>
      <c r="X16" s="36">
        <f>Sheet1!M12/sheet!M27</f>
        <v>0.19560356175118607</v>
      </c>
      <c r="Y16" s="36">
        <f>Sheet1!M12/(sheet!M18-sheet!M35)</f>
        <v>2.0686807554760449</v>
      </c>
      <c r="Z16" s="14"/>
      <c r="AA16" s="38">
        <f>Sheet1!M43</f>
        <v>408.35899999999998</v>
      </c>
      <c r="AB16" s="38" t="str">
        <f>Sheet3!M17</f>
        <v>7.2x</v>
      </c>
      <c r="AC16" s="38" t="str">
        <f>Sheet3!M18</f>
        <v>34.7x</v>
      </c>
      <c r="AD16" s="38" t="str">
        <f>Sheet3!M20</f>
        <v>-30.2x</v>
      </c>
      <c r="AE16" s="38" t="str">
        <f>Sheet3!M21</f>
        <v>0.6x</v>
      </c>
      <c r="AF16" s="38" t="str">
        <f>Sheet3!M22</f>
        <v>2.5x</v>
      </c>
      <c r="AG16" s="38" t="str">
        <f>Sheet3!M24</f>
        <v>86.0x</v>
      </c>
      <c r="AH16" s="38" t="str">
        <f>Sheet3!M25</f>
        <v>0.6x</v>
      </c>
      <c r="AI16" s="38">
        <f>Sheet3!M31</f>
        <v>0</v>
      </c>
      <c r="AK16" s="38">
        <f>Sheet3!M29</f>
        <v>4.7</v>
      </c>
      <c r="AL16" s="38">
        <f>Sheet3!M30</f>
        <v>4</v>
      </c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</row>
    <row r="17" spans="2:62" x14ac:dyDescent="0.2">
      <c r="G17" s="31"/>
      <c r="K17" s="31"/>
      <c r="M17" s="31"/>
      <c r="R17" s="31"/>
      <c r="S17" s="31"/>
      <c r="AC17" s="40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</row>
    <row r="18" spans="2:62" x14ac:dyDescent="0.2"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</row>
    <row r="19" spans="2:62" x14ac:dyDescent="0.2">
      <c r="E19" s="31"/>
    </row>
    <row r="21" spans="2:62" x14ac:dyDescent="0.2">
      <c r="D21" s="31"/>
    </row>
    <row r="22" spans="2:62" x14ac:dyDescent="0.2">
      <c r="B22" s="30"/>
      <c r="J22" s="31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2023-04-20T20:53:17Z</dcterms:created>
  <dcterms:modified xsi:type="dcterms:W3CDTF">2023-05-07T02:32:51Z</dcterms:modified>
  <cp:category/>
  <dc:identifier/>
  <cp:version/>
</cp:coreProperties>
</file>