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11" documentId="8_{A93AEA7C-10D9-4583-BA2A-A02EC7B62317}" xr6:coauthVersionLast="47" xr6:coauthVersionMax="47" xr10:uidLastSave="{CC1AC50E-8761-4D7A-8998-5FDC9C28124C}"/>
  <bookViews>
    <workbookView xWindow="-120" yWindow="-120" windowWidth="29040" windowHeight="15720" activeTab="4" xr2:uid="{00000000-000D-0000-FFFF-FFFF00000000}"/>
  </bookViews>
  <sheets>
    <sheet name="Sheet" sheetId="2" r:id="rId1"/>
    <sheet name="sheet1" sheetId="1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<sst xmlns="http://schemas.openxmlformats.org/spreadsheetml/2006/main" count="905" uniqueCount="603">
  <si>
    <t>First Quantum Minerals Ltd.</t>
  </si>
  <si>
    <t>Premium Export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</si>
  <si>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</si>
  <si>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</si>
  <si>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</si>
  <si>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</si>
  <si>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</si>
  <si>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</si>
  <si>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</si>
  <si>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</si>
  <si>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</si>
  <si>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</si>
  <si>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</si>
  <si>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</si>
  <si>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</si>
  <si>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</si>
  <si>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</si>
  <si>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</si>
  <si>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</si>
  <si>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</si>
  <si>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</si>
  <si>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</si>
  <si>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</si>
  <si>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</si>
  <si>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</si>
  <si>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Revenue</t>
  </si>
  <si>
    <t>3,774.459</t>
  </si>
  <si>
    <t>4,101.884</t>
  </si>
  <si>
    <t>3,483.962</t>
  </si>
  <si>
    <t>3,589.358</t>
  </si>
  <si>
    <t>4,161.299</t>
  </si>
  <si>
    <t>5,413.511</t>
  </si>
  <si>
    <t>5,280.959</t>
  </si>
  <si>
    <t>6,451.169</t>
  </si>
  <si>
    <t>9,119.79</t>
  </si>
  <si>
    <t>10,325.223</t>
  </si>
  <si>
    <t>Revenue Growth (YoY)</t>
  </si>
  <si>
    <t>20.4%</t>
  </si>
  <si>
    <t>-0.3%</t>
  </si>
  <si>
    <t>-29.1%</t>
  </si>
  <si>
    <t>6.5%</t>
  </si>
  <si>
    <t>23.8%</t>
  </si>
  <si>
    <t>19.8%</t>
  </si>
  <si>
    <t>2.5%</t>
  </si>
  <si>
    <t>24.7%</t>
  </si>
  <si>
    <t>42.2%</t>
  </si>
  <si>
    <t>5.7%</t>
  </si>
  <si>
    <t>Cost of Revenues</t>
  </si>
  <si>
    <t>-2,522.361</t>
  </si>
  <si>
    <t>-2,946.13</t>
  </si>
  <si>
    <t>-3,085.756</t>
  </si>
  <si>
    <t>-3,134.142</t>
  </si>
  <si>
    <t>-3,740.14</t>
  </si>
  <si>
    <t>-4,078.56</t>
  </si>
  <si>
    <t>-4,255.152</t>
  </si>
  <si>
    <t>-5,080.773</t>
  </si>
  <si>
    <t>-5,880.065</t>
  </si>
  <si>
    <t>-7,346.533</t>
  </si>
  <si>
    <t>Gross Profit</t>
  </si>
  <si>
    <t>1,252.097</t>
  </si>
  <si>
    <t>1,155.754</t>
  </si>
  <si>
    <t>1,334.95</t>
  </si>
  <si>
    <t>1,025.807</t>
  </si>
  <si>
    <t>1,370.396</t>
  </si>
  <si>
    <t>3,239.726</t>
  </si>
  <si>
    <t>2,978.69</t>
  </si>
  <si>
    <t>Gross Profit Margin</t>
  </si>
  <si>
    <t>33.2%</t>
  </si>
  <si>
    <t>28.2%</t>
  </si>
  <si>
    <t>11.4%</t>
  </si>
  <si>
    <t>12.7%</t>
  </si>
  <si>
    <t>10.1%</t>
  </si>
  <si>
    <t>19.4%</t>
  </si>
  <si>
    <t>21.2%</t>
  </si>
  <si>
    <t>35.5%</t>
  </si>
  <si>
    <t>28.8%</t>
  </si>
  <si>
    <t>R&amp;D Expenses</t>
  </si>
  <si>
    <t>Selling and Marketing Expense</t>
  </si>
  <si>
    <t>General &amp; Admin Expenses</t>
  </si>
  <si>
    <t>Other Inc / (Exp)</t>
  </si>
  <si>
    <t>Operating Expenses</t>
  </si>
  <si>
    <t>Operating Income</t>
  </si>
  <si>
    <t>1,078.334</t>
  </si>
  <si>
    <t>3,224.552</t>
  </si>
  <si>
    <t>2,756.642</t>
  </si>
  <si>
    <t>Net Interest Expenses</t>
  </si>
  <si>
    <t>EBT, Incl. Unusual Items</t>
  </si>
  <si>
    <t>1,079.699</t>
  </si>
  <si>
    <t>2,403.872</t>
  </si>
  <si>
    <t>1,988.953</t>
  </si>
  <si>
    <t>Earnings of Discontinued Ops.</t>
  </si>
  <si>
    <t/>
  </si>
  <si>
    <t>Income Tax Expense</t>
  </si>
  <si>
    <t>-1,026.798</t>
  </si>
  <si>
    <t>Net Income to Company</t>
  </si>
  <si>
    <t>1,149.964</t>
  </si>
  <si>
    <t>1,377.073</t>
  </si>
  <si>
    <t>1,555.689</t>
  </si>
  <si>
    <t>Minority Interest in Earnings</t>
  </si>
  <si>
    <t>Net Income to Stockholders</t>
  </si>
  <si>
    <t>1,052.089</t>
  </si>
  <si>
    <t>1,399.984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</si>
  <si>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</si>
  <si>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</si>
  <si>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</si>
  <si>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</si>
  <si>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</si>
  <si>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</si>
  <si>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</si>
  <si>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1,582.067</t>
  </si>
  <si>
    <t>1,649.092</t>
  </si>
  <si>
    <t>1,004.536</t>
  </si>
  <si>
    <t>1,242.109</t>
  </si>
  <si>
    <t>1,420.625</t>
  </si>
  <si>
    <t>2,351.861</t>
  </si>
  <si>
    <t>2,095.763</t>
  </si>
  <si>
    <t>2,753.517</t>
  </si>
  <si>
    <t>4,487.817</t>
  </si>
  <si>
    <t>4,389.506</t>
  </si>
  <si>
    <t>EBIT</t>
  </si>
  <si>
    <t>1,065.76</t>
  </si>
  <si>
    <t>1,172.518</t>
  </si>
  <si>
    <t>1,213.889</t>
  </si>
  <si>
    <t>3,031.078</t>
  </si>
  <si>
    <t>2,705.192</t>
  </si>
  <si>
    <t>Revenue (Reported)</t>
  </si>
  <si>
    <t>Operating Income (Reported)</t>
  </si>
  <si>
    <t>1,104.269</t>
  </si>
  <si>
    <t>3,285.249</t>
  </si>
  <si>
    <t>3,034.202</t>
  </si>
  <si>
    <t>Operating Income (Adjusted)</t>
  </si>
  <si>
    <t>Balance Sheet</t>
  </si>
  <si>
    <t>Cash And Equivalents</t>
  </si>
  <si>
    <t>1,634.451</t>
  </si>
  <si>
    <t>1,964.546</t>
  </si>
  <si>
    <t>1,629.318</t>
  </si>
  <si>
    <t>1,713.05</t>
  </si>
  <si>
    <t>1,477.682</t>
  </si>
  <si>
    <t>1,208.799</t>
  </si>
  <si>
    <t>2,350.761</t>
  </si>
  <si>
    <t>2,285.468</t>
  </si>
  <si>
    <t>Short Term Investments</t>
  </si>
  <si>
    <t>Accounts Receivable, Net</t>
  </si>
  <si>
    <t>Inventory</t>
  </si>
  <si>
    <t>1,193.668</t>
  </si>
  <si>
    <t>1,386.21</t>
  </si>
  <si>
    <t>1,642.776</t>
  </si>
  <si>
    <t>1,385.79</t>
  </si>
  <si>
    <t>1,360.28</t>
  </si>
  <si>
    <t>1,632.516</t>
  </si>
  <si>
    <t>1,775.036</t>
  </si>
  <si>
    <t>1,696.136</t>
  </si>
  <si>
    <t>1,661.592</t>
  </si>
  <si>
    <t>1,974.059</t>
  </si>
  <si>
    <t>Prepaid Expenses</t>
  </si>
  <si>
    <t>Other Current Assets</t>
  </si>
  <si>
    <t>Total Current Assets</t>
  </si>
  <si>
    <t>2,701.581</t>
  </si>
  <si>
    <t>2,850.01</t>
  </si>
  <si>
    <t>4,120.816</t>
  </si>
  <si>
    <t>4,126.486</t>
  </si>
  <si>
    <t>4,009.179</t>
  </si>
  <si>
    <t>4,455.295</t>
  </si>
  <si>
    <t>4,092.84</t>
  </si>
  <si>
    <t>3,954.681</t>
  </si>
  <si>
    <t>4,973.396</t>
  </si>
  <si>
    <t>5,644.618</t>
  </si>
  <si>
    <t>Property Plant And Equipment, Net</t>
  </si>
  <si>
    <t>12,733.659</t>
  </si>
  <si>
    <t>17,045.632</t>
  </si>
  <si>
    <t>22,092.844</t>
  </si>
  <si>
    <t>21,231.327</t>
  </si>
  <si>
    <t>21,589.724</t>
  </si>
  <si>
    <t>26,068.388</t>
  </si>
  <si>
    <t>25,933.442</t>
  </si>
  <si>
    <t>24,771.473</t>
  </si>
  <si>
    <t>24,383.932</t>
  </si>
  <si>
    <t>25,796.809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</si>
  <si>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</si>
  <si>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</si>
  <si>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</si>
  <si>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</si>
  <si>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</si>
  <si>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</si>
  <si>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1,034.897</t>
  </si>
  <si>
    <t>1,118.457</t>
  </si>
  <si>
    <t>1,514.907</t>
  </si>
  <si>
    <t>1,297.084</t>
  </si>
  <si>
    <t>Total Assets</t>
  </si>
  <si>
    <t>16,435.984</t>
  </si>
  <si>
    <t>20,641.44</t>
  </si>
  <si>
    <t>26,960.124</t>
  </si>
  <si>
    <t>26,162.162</t>
  </si>
  <si>
    <t>27,184.219</t>
  </si>
  <si>
    <t>32,127.534</t>
  </si>
  <si>
    <t>32,133.732</t>
  </si>
  <si>
    <t>30,838.371</t>
  </si>
  <si>
    <t>31,954.673</t>
  </si>
  <si>
    <t>33,957.066</t>
  </si>
  <si>
    <t>Accounts Payable</t>
  </si>
  <si>
    <t>1,043.895</t>
  </si>
  <si>
    <t>Accrued Expenses</t>
  </si>
  <si>
    <t>Short-term Borrowings</t>
  </si>
  <si>
    <t>1,111.335</t>
  </si>
  <si>
    <t>1,277.869</t>
  </si>
  <si>
    <t>1,315.964</t>
  </si>
  <si>
    <t>1,138.776</t>
  </si>
  <si>
    <t>Current Portion of LT Debt</t>
  </si>
  <si>
    <t>Current Portion of Capital Lease Obligations</t>
  </si>
  <si>
    <t>Other Current Liabilities</t>
  </si>
  <si>
    <t>Total Current Liabilities</t>
  </si>
  <si>
    <t>1,917.454</t>
  </si>
  <si>
    <t>2,645.924</t>
  </si>
  <si>
    <t>2,986.432</t>
  </si>
  <si>
    <t>2,599.869</t>
  </si>
  <si>
    <t>2,244.027</t>
  </si>
  <si>
    <t>3,276.09</t>
  </si>
  <si>
    <t>3,098.343</t>
  </si>
  <si>
    <t>2,121.881</t>
  </si>
  <si>
    <t>2,353.165</t>
  </si>
  <si>
    <t>Long-term Debt</t>
  </si>
  <si>
    <t>3,216.082</t>
  </si>
  <si>
    <t>6,866.197</t>
  </si>
  <si>
    <t>7,027.586</t>
  </si>
  <si>
    <t>6,924.923</t>
  </si>
  <si>
    <t>8,657.01</t>
  </si>
  <si>
    <t>10,997.644</t>
  </si>
  <si>
    <t>11,164.417</t>
  </si>
  <si>
    <t>11,170.575</t>
  </si>
  <si>
    <t>11,265.698</t>
  </si>
  <si>
    <t>10,914.191</t>
  </si>
  <si>
    <t>Capital Leases</t>
  </si>
  <si>
    <t>Other Non-current Liabilities</t>
  </si>
  <si>
    <t>1,609.688</t>
  </si>
  <si>
    <t>1,285.458</t>
  </si>
  <si>
    <t>2,533.538</t>
  </si>
  <si>
    <t>2,439.904</t>
  </si>
  <si>
    <t>3,194.52</t>
  </si>
  <si>
    <t>4,227.343</t>
  </si>
  <si>
    <t>3,820.158</t>
  </si>
  <si>
    <t>3,773.998</t>
  </si>
  <si>
    <t>4,012.354</t>
  </si>
  <si>
    <t>4,099.761</t>
  </si>
  <si>
    <t>Total Liabilities</t>
  </si>
  <si>
    <t>6,780.619</t>
  </si>
  <si>
    <t>8,958.83</t>
  </si>
  <si>
    <t>12,207.049</t>
  </si>
  <si>
    <t>12,351.258</t>
  </si>
  <si>
    <t>14,451.399</t>
  </si>
  <si>
    <t>17,492.219</t>
  </si>
  <si>
    <t>18,289.232</t>
  </si>
  <si>
    <t>18,069.636</t>
  </si>
  <si>
    <t>17,420.165</t>
  </si>
  <si>
    <t>17,388.78</t>
  </si>
  <si>
    <t>Common Stock</t>
  </si>
  <si>
    <t>4,571.123</t>
  </si>
  <si>
    <t>5,233.318</t>
  </si>
  <si>
    <t>7,828.162</t>
  </si>
  <si>
    <t>7,576.19</t>
  </si>
  <si>
    <t>7,093.066</t>
  </si>
  <si>
    <t>7,701.217</t>
  </si>
  <si>
    <t>7,326.081</t>
  </si>
  <si>
    <t>7,178.994</t>
  </si>
  <si>
    <t>7,134.478</t>
  </si>
  <si>
    <t>7,653.879</t>
  </si>
  <si>
    <t>Additional Paid In Capital</t>
  </si>
  <si>
    <t>Retained Earnings</t>
  </si>
  <si>
    <t>3,999.998</t>
  </si>
  <si>
    <t>5,236.793</t>
  </si>
  <si>
    <t>5,529.108</t>
  </si>
  <si>
    <t>5,281.311</t>
  </si>
  <si>
    <t>4,540.97</t>
  </si>
  <si>
    <t>5,380.751</t>
  </si>
  <si>
    <t>5,038.141</t>
  </si>
  <si>
    <t>4,701.592</t>
  </si>
  <si>
    <t>5,718.205</t>
  </si>
  <si>
    <t>7,403.399</t>
  </si>
  <si>
    <t>Treasury Stock</t>
  </si>
  <si>
    <t>Other Common Equity Adj</t>
  </si>
  <si>
    <t>Common Equity</t>
  </si>
  <si>
    <t>8,465.203</t>
  </si>
  <si>
    <t>10,321.878</t>
  </si>
  <si>
    <t>13,275.409</t>
  </si>
  <si>
    <t>12,345.887</t>
  </si>
  <si>
    <t>11,264.422</t>
  </si>
  <si>
    <t>12,976.865</t>
  </si>
  <si>
    <t>12,270.73</t>
  </si>
  <si>
    <t>11,285.093</t>
  </si>
  <si>
    <t>12,668.062</t>
  </si>
  <si>
    <t>14,759.409</t>
  </si>
  <si>
    <t>Total Preferred Equity</t>
  </si>
  <si>
    <t>Minority Interest, Total</t>
  </si>
  <si>
    <t>1,190.162</t>
  </si>
  <si>
    <t>1,360.732</t>
  </si>
  <si>
    <t>1,477.666</t>
  </si>
  <si>
    <t>1,465.017</t>
  </si>
  <si>
    <t>1,468.398</t>
  </si>
  <si>
    <t>1,658.451</t>
  </si>
  <si>
    <t>1,573.77</t>
  </si>
  <si>
    <t>1,483.642</t>
  </si>
  <si>
    <t>1,866.446</t>
  </si>
  <si>
    <t>1,808.877</t>
  </si>
  <si>
    <t>Other Equity</t>
  </si>
  <si>
    <t>Total Equity</t>
  </si>
  <si>
    <t>9,655.365</t>
  </si>
  <si>
    <t>11,682.61</t>
  </si>
  <si>
    <t>14,753.075</t>
  </si>
  <si>
    <t>13,810.904</t>
  </si>
  <si>
    <t>12,732.82</t>
  </si>
  <si>
    <t>14,635.316</t>
  </si>
  <si>
    <t>13,844.5</t>
  </si>
  <si>
    <t>12,768.735</t>
  </si>
  <si>
    <t>14,534.508</t>
  </si>
  <si>
    <t>16,568.286</t>
  </si>
  <si>
    <t>Total Liabilities And Equity</t>
  </si>
  <si>
    <t>Cash And Short Term Investments</t>
  </si>
  <si>
    <t>Total Debt</t>
  </si>
  <si>
    <t>4,369.593</t>
  </si>
  <si>
    <t>6,927.575</t>
  </si>
  <si>
    <t>8,691.175</t>
  </si>
  <si>
    <t>8,647.761</t>
  </si>
  <si>
    <t>9,801.053</t>
  </si>
  <si>
    <t>11,895.801</t>
  </si>
  <si>
    <t>13,097.869</t>
  </si>
  <si>
    <t>12,362.833</t>
  </si>
  <si>
    <t>11,694.373</t>
  </si>
  <si>
    <t>11,731.977</t>
  </si>
  <si>
    <t>Cash Flow Statement</t>
  </si>
  <si>
    <t>Depreciation &amp; Amortization (CF)</t>
  </si>
  <si>
    <t>1,145.3</t>
  </si>
  <si>
    <t>1,179.343</t>
  </si>
  <si>
    <t>1,354.325</t>
  </si>
  <si>
    <t>1,539.628</t>
  </si>
  <si>
    <t>1,456.739</t>
  </si>
  <si>
    <t>1,684.314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</si>
  <si>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</si>
  <si>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</si>
  <si>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</si>
  <si>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</si>
  <si>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</si>
  <si>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</si>
  <si>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1,510.966</t>
  </si>
  <si>
    <t>1,119.284</t>
  </si>
  <si>
    <t>1,167.161</t>
  </si>
  <si>
    <t>Cash from Operations</t>
  </si>
  <si>
    <t>1,652.489</t>
  </si>
  <si>
    <t>1,239.423</t>
  </si>
  <si>
    <t>1,149.072</t>
  </si>
  <si>
    <t>2,702.66</t>
  </si>
  <si>
    <t>1,154.358</t>
  </si>
  <si>
    <t>2,052.413</t>
  </si>
  <si>
    <t>3,648.169</t>
  </si>
  <si>
    <t>3,157.411</t>
  </si>
  <si>
    <t>Capital Expenditures</t>
  </si>
  <si>
    <t>-2,934.876</t>
  </si>
  <si>
    <t>-3,350.297</t>
  </si>
  <si>
    <t>-2,525.214</t>
  </si>
  <si>
    <t>-2,010.202</t>
  </si>
  <si>
    <t>-2,535.752</t>
  </si>
  <si>
    <t>-3,527.108</t>
  </si>
  <si>
    <t>-2,393.117</t>
  </si>
  <si>
    <t>-1,263.265</t>
  </si>
  <si>
    <t>-1,612.554</t>
  </si>
  <si>
    <t>Cash Acquisitions</t>
  </si>
  <si>
    <t>-1,109.104</t>
  </si>
  <si>
    <t>Other Investing Activities</t>
  </si>
  <si>
    <t>2,184.637</t>
  </si>
  <si>
    <t>1,054.114</t>
  </si>
  <si>
    <t>Cash from Investing</t>
  </si>
  <si>
    <t>-1,859.342</t>
  </si>
  <si>
    <t>-3,193.957</t>
  </si>
  <si>
    <t>-2,274.08</t>
  </si>
  <si>
    <t>-2,782.161</t>
  </si>
  <si>
    <t>-3,756.425</t>
  </si>
  <si>
    <t>-2,493.101</t>
  </si>
  <si>
    <t>-1,388.454</t>
  </si>
  <si>
    <t>-1,584.121</t>
  </si>
  <si>
    <t>Dividends Paid (Ex Special Dividends)</t>
  </si>
  <si>
    <t>Special Dividend Paid</t>
  </si>
  <si>
    <t>Long-Term Debt Issued</t>
  </si>
  <si>
    <t>4,207.477</t>
  </si>
  <si>
    <t>3,829.737</t>
  </si>
  <si>
    <t>1,474.891</t>
  </si>
  <si>
    <t>4,518.341</t>
  </si>
  <si>
    <t>4,952.147</t>
  </si>
  <si>
    <t>4,160.362</t>
  </si>
  <si>
    <t>5,111.311</t>
  </si>
  <si>
    <t>4,051.554</t>
  </si>
  <si>
    <t>3,428.201</t>
  </si>
  <si>
    <t>Long-Term Debt Repaid</t>
  </si>
  <si>
    <t>-2,681.397</t>
  </si>
  <si>
    <t>-1,657.198</t>
  </si>
  <si>
    <t>-2,400.34</t>
  </si>
  <si>
    <t>-2,770.847</t>
  </si>
  <si>
    <t>-3,592.627</t>
  </si>
  <si>
    <t>-3,143.644</t>
  </si>
  <si>
    <t>-5,093.497</t>
  </si>
  <si>
    <t>-4,352.512</t>
  </si>
  <si>
    <t>-4,344.826</t>
  </si>
  <si>
    <t>Repurchase of Common Stock</t>
  </si>
  <si>
    <t>Other Financing Activities</t>
  </si>
  <si>
    <t>1,605.314</t>
  </si>
  <si>
    <t>Cash from Financing</t>
  </si>
  <si>
    <t>1,345.904</t>
  </si>
  <si>
    <t>1,920.08</t>
  </si>
  <si>
    <t>1,761.323</t>
  </si>
  <si>
    <t>1,201.182</t>
  </si>
  <si>
    <t>-1,063.47</t>
  </si>
  <si>
    <t>-1,802.107</t>
  </si>
  <si>
    <t>Beginning Cash (CF)</t>
  </si>
  <si>
    <t>1,075.604</t>
  </si>
  <si>
    <t>1,162.992</t>
  </si>
  <si>
    <t>Foreign Exchange Rate Adjustments</t>
  </si>
  <si>
    <t>Additions / Reductions</t>
  </si>
  <si>
    <t>1,189.034</t>
  </si>
  <si>
    <t>Ending Cash (CF)</t>
  </si>
  <si>
    <t>Levered Free Cash Flow</t>
  </si>
  <si>
    <t>-2,011.897</t>
  </si>
  <si>
    <t>-2,488.692</t>
  </si>
  <si>
    <t>-1,386.681</t>
  </si>
  <si>
    <t>-1,238.759</t>
  </si>
  <si>
    <t>1,276.237</t>
  </si>
  <si>
    <t>2,384.904</t>
  </si>
  <si>
    <t>1,544.857</t>
  </si>
  <si>
    <t>Cash Interest Paid</t>
  </si>
  <si>
    <t>Valuation Ratios</t>
  </si>
  <si>
    <t>Price Close (Split Adjusted)</t>
  </si>
  <si>
    <t>Market Cap</t>
  </si>
  <si>
    <t>11,219.285</t>
  </si>
  <si>
    <t>9,837.297</t>
  </si>
  <si>
    <t>3,532.224</t>
  </si>
  <si>
    <t>9,109.666</t>
  </si>
  <si>
    <t>12,028.235</t>
  </si>
  <si>
    <t>7,551.631</t>
  </si>
  <si>
    <t>9,024.63</t>
  </si>
  <si>
    <t>15,699.065</t>
  </si>
  <si>
    <t>20,851.52</t>
  </si>
  <si>
    <t>19,449.489</t>
  </si>
  <si>
    <t>Total Enterprise Value (TEV)</t>
  </si>
  <si>
    <t>15,117.528</t>
  </si>
  <si>
    <t>16,779.307</t>
  </si>
  <si>
    <t>12,214.107</t>
  </si>
  <si>
    <t>16,732.84</t>
  </si>
  <si>
    <t>20,804.962</t>
  </si>
  <si>
    <t>18,133.346</t>
  </si>
  <si>
    <t>22,276.269</t>
  </si>
  <si>
    <t>29,129.153</t>
  </si>
  <si>
    <t>32,538.185</t>
  </si>
  <si>
    <t>30,611.573</t>
  </si>
  <si>
    <t>Enterprise Value (EV)</t>
  </si>
  <si>
    <t>15,058.992</t>
  </si>
  <si>
    <t>16,744.912</t>
  </si>
  <si>
    <t>12,179.42</t>
  </si>
  <si>
    <t>17,314.358</t>
  </si>
  <si>
    <t>21,498.473</t>
  </si>
  <si>
    <t>28,433.139</t>
  </si>
  <si>
    <t>31,778.202</t>
  </si>
  <si>
    <t>35,008.167</t>
  </si>
  <si>
    <t>EV/EBITDA</t>
  </si>
  <si>
    <t>10.5x</t>
  </si>
  <si>
    <t>9.1x</t>
  </si>
  <si>
    <t>13.3x</t>
  </si>
  <si>
    <t>11.9x</t>
  </si>
  <si>
    <t>16.3x</t>
  </si>
  <si>
    <t>8.0x</t>
  </si>
  <si>
    <t>10.7x</t>
  </si>
  <si>
    <t>11.1x</t>
  </si>
  <si>
    <t>7.8x</t>
  </si>
  <si>
    <t>EV / EBIT</t>
  </si>
  <si>
    <t>14.9x</t>
  </si>
  <si>
    <t>14.4x</t>
  </si>
  <si>
    <t>100.9x</t>
  </si>
  <si>
    <t>29.4x</t>
  </si>
  <si>
    <t>106.1x</t>
  </si>
  <si>
    <t>18.0x</t>
  </si>
  <si>
    <t>23.8x</t>
  </si>
  <si>
    <t>32.4x</t>
  </si>
  <si>
    <t>12.2x</t>
  </si>
  <si>
    <t>12.9x</t>
  </si>
  <si>
    <t>EV / LTM EBITDA - CAPEX</t>
  </si>
  <si>
    <t>-14.9x</t>
  </si>
  <si>
    <t>-9.9x</t>
  </si>
  <si>
    <t>-6.1x</t>
  </si>
  <si>
    <t>-25.4x</t>
  </si>
  <si>
    <t>-19.5x</t>
  </si>
  <si>
    <t>-14.3x</t>
  </si>
  <si>
    <t>-26.5x</t>
  </si>
  <si>
    <t>12.6x</t>
  </si>
  <si>
    <t>EV / Free Cash Flow</t>
  </si>
  <si>
    <t>-10.0x</t>
  </si>
  <si>
    <t>-6.9x</t>
  </si>
  <si>
    <t>-6.0x</t>
  </si>
  <si>
    <t>-49.5x</t>
  </si>
  <si>
    <t>-17.7x</t>
  </si>
  <si>
    <t>-10.2x</t>
  </si>
  <si>
    <t>-23.3x</t>
  </si>
  <si>
    <t>23.3x</t>
  </si>
  <si>
    <t>13.2x</t>
  </si>
  <si>
    <t>34.0x</t>
  </si>
  <si>
    <t>EV / Invested Capital</t>
  </si>
  <si>
    <t>1.1x</t>
  </si>
  <si>
    <t>1.0x</t>
  </si>
  <si>
    <t>0.5x</t>
  </si>
  <si>
    <t>0.8x</t>
  </si>
  <si>
    <t>0.9x</t>
  </si>
  <si>
    <t>0.7x</t>
  </si>
  <si>
    <t>1.2x</t>
  </si>
  <si>
    <t>1.3x</t>
  </si>
  <si>
    <t>EV / Revenue</t>
  </si>
  <si>
    <t>4.1x</t>
  </si>
  <si>
    <t>4.0x</t>
  </si>
  <si>
    <t>3.4x</t>
  </si>
  <si>
    <t>4.6x</t>
  </si>
  <si>
    <t>5.3x</t>
  </si>
  <si>
    <t>3.3x</t>
  </si>
  <si>
    <t>4.3x</t>
  </si>
  <si>
    <t>3.8x</t>
  </si>
  <si>
    <t>P/E Ratio</t>
  </si>
  <si>
    <t>20.5x</t>
  </si>
  <si>
    <t>16.5x</t>
  </si>
  <si>
    <t>-16.0x</t>
  </si>
  <si>
    <t>21.1x</t>
  </si>
  <si>
    <t>-50.6x</t>
  </si>
  <si>
    <t>43.2x</t>
  </si>
  <si>
    <t>27.1x</t>
  </si>
  <si>
    <t>-40.6x</t>
  </si>
  <si>
    <t>27.8x</t>
  </si>
  <si>
    <t>17.5x</t>
  </si>
  <si>
    <t>Price/Book</t>
  </si>
  <si>
    <t>0.3x</t>
  </si>
  <si>
    <t>0.6x</t>
  </si>
  <si>
    <t>1.4x</t>
  </si>
  <si>
    <t>1.7x</t>
  </si>
  <si>
    <t>Price / Operating Cash Flow</t>
  </si>
  <si>
    <t>14.2x</t>
  </si>
  <si>
    <t>11.7x</t>
  </si>
  <si>
    <t>3.0x</t>
  </si>
  <si>
    <t>8.4x</t>
  </si>
  <si>
    <t>8.3x</t>
  </si>
  <si>
    <t>6.2x</t>
  </si>
  <si>
    <t>Price / LTM Sales</t>
  </si>
  <si>
    <t>3.1x</t>
  </si>
  <si>
    <t>2.3x</t>
  </si>
  <si>
    <t>2.5x</t>
  </si>
  <si>
    <t>1.5x</t>
  </si>
  <si>
    <t>1.8x</t>
  </si>
  <si>
    <t>2.4x</t>
  </si>
  <si>
    <t>Altman Z-Score</t>
  </si>
  <si>
    <t>Piotroski Score</t>
  </si>
  <si>
    <t>Dividend Per Share</t>
  </si>
  <si>
    <t>Dividend Yield</t>
  </si>
  <si>
    <t>0.0%</t>
  </si>
  <si>
    <t>0.6%</t>
  </si>
  <si>
    <t>1.3%</t>
  </si>
  <si>
    <t>0.1%</t>
  </si>
  <si>
    <t>1.1%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</si>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</sst>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54</xdr:row>
      <xdr:rowOff>57150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205B99D7-57CB-CE67-17BF-5D7163A8F4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13CA-AF6E-4DD9-BD68-6C8F6534029D}">
  <dimension ref="C2:M56"/>
  <sheetViews>
    <sheetView workbookViewId="0">
      <selection sqref="A1:O1048576"/>
    </sheetView>
  </sheetViews>
  <sheetFormatPr defaultRowHeight="12.75" x14ac:dyDescent="0.2"/>
  <cols>
    <col min="1" max="2" width="2" customWidth="1"/>
    <col min="3" max="3" width="25" customWidth="1"/>
    <col min="4" max="14" width="15"/>
    <col min="15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131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132</v>
      </c>
      <c r="D12" s="3">
        <v>737.80899999999997</v>
      </c>
      <c r="E12" s="3">
        <v>413.43099999999998</v>
      </c>
      <c r="F12" s="3" t="s">
        <v>133</v>
      </c>
      <c r="G12" s="3" t="s">
        <v>134</v>
      </c>
      <c r="H12" s="3" t="s">
        <v>135</v>
      </c>
      <c r="I12" s="3" t="s">
        <v>136</v>
      </c>
      <c r="J12" s="3" t="s">
        <v>137</v>
      </c>
      <c r="K12" s="3" t="s">
        <v>138</v>
      </c>
      <c r="L12" s="3" t="s">
        <v>139</v>
      </c>
      <c r="M12" s="3" t="s">
        <v>140</v>
      </c>
    </row>
    <row r="13" spans="3:13" x14ac:dyDescent="0.2">
      <c r="C13" s="3" t="s">
        <v>141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</row>
    <row r="14" spans="3:13" x14ac:dyDescent="0.2">
      <c r="C14" t="s">
        <v>142</v>
      </c>
      <c r="D14">
        <v>318.17700000000002</v>
      </c>
      <c r="E14">
        <v>310.363</v>
      </c>
      <c r="F14">
        <v>295.53300000000002</v>
      </c>
      <c r="G14">
        <v>334.36200000000002</v>
      </c>
      <c r="H14">
        <v>412.358</v>
      </c>
      <c r="I14">
        <v>328.96</v>
      </c>
      <c r="J14">
        <v>479.14299999999997</v>
      </c>
      <c r="K14">
        <v>741.82100000000003</v>
      </c>
      <c r="L14">
        <v>589.27099999999996</v>
      </c>
      <c r="M14">
        <v>664.78899999999999</v>
      </c>
    </row>
    <row r="15" spans="3:13" x14ac:dyDescent="0.2">
      <c r="C15" s="3" t="s">
        <v>143</v>
      </c>
      <c r="D15" s="3" t="s">
        <v>144</v>
      </c>
      <c r="E15" s="3" t="s">
        <v>145</v>
      </c>
      <c r="F15" s="3" t="s">
        <v>146</v>
      </c>
      <c r="G15" s="3" t="s">
        <v>147</v>
      </c>
      <c r="H15" s="3" t="s">
        <v>148</v>
      </c>
      <c r="I15" s="3" t="s">
        <v>149</v>
      </c>
      <c r="J15" s="3" t="s">
        <v>150</v>
      </c>
      <c r="K15" s="3" t="s">
        <v>151</v>
      </c>
      <c r="L15" s="3" t="s">
        <v>152</v>
      </c>
      <c r="M15" s="3" t="s">
        <v>153</v>
      </c>
    </row>
    <row r="16" spans="3:13" x14ac:dyDescent="0.2">
      <c r="C16" s="3" t="s">
        <v>154</v>
      </c>
      <c r="D16" s="3">
        <v>149.47399999999999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</row>
    <row r="17" spans="3:13" x14ac:dyDescent="0.2">
      <c r="C17" s="3" t="s">
        <v>155</v>
      </c>
      <c r="D17" s="3">
        <v>302.45400000000001</v>
      </c>
      <c r="E17" s="3">
        <v>740.00699999999995</v>
      </c>
      <c r="F17" s="3">
        <v>548.05499999999995</v>
      </c>
      <c r="G17" s="3">
        <v>441.78800000000001</v>
      </c>
      <c r="H17" s="3">
        <v>607.22299999999996</v>
      </c>
      <c r="I17" s="3">
        <v>780.76900000000001</v>
      </c>
      <c r="J17" s="3">
        <v>360.98</v>
      </c>
      <c r="K17" s="3">
        <v>307.92599999999999</v>
      </c>
      <c r="L17" s="3">
        <v>371.77199999999999</v>
      </c>
      <c r="M17" s="3">
        <v>720.30100000000004</v>
      </c>
    </row>
    <row r="18" spans="3:13" x14ac:dyDescent="0.2"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  <c r="L18" t="s">
        <v>165</v>
      </c>
      <c r="M18" t="s">
        <v>166</v>
      </c>
    </row>
    <row r="19" spans="3:13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3" t="s">
        <v>167</v>
      </c>
      <c r="D20" s="3" t="s">
        <v>168</v>
      </c>
      <c r="E20" s="3" t="s">
        <v>169</v>
      </c>
      <c r="F20" s="3" t="s">
        <v>170</v>
      </c>
      <c r="G20" s="3" t="s">
        <v>171</v>
      </c>
      <c r="H20" s="3" t="s">
        <v>172</v>
      </c>
      <c r="I20" s="3" t="s">
        <v>173</v>
      </c>
      <c r="J20" s="3" t="s">
        <v>174</v>
      </c>
      <c r="K20" s="3" t="s">
        <v>175</v>
      </c>
      <c r="L20" s="3" t="s">
        <v>176</v>
      </c>
      <c r="M20" s="3" t="s">
        <v>177</v>
      </c>
    </row>
    <row r="21" spans="3:13" x14ac:dyDescent="0.2">
      <c r="C21" s="3" t="s">
        <v>178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3" t="s">
        <v>179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3" t="s">
        <v>180</v>
      </c>
      <c r="D23" s="3">
        <v>62.042000000000002</v>
      </c>
      <c r="E23" s="3" t="s">
        <v>3</v>
      </c>
      <c r="F23" s="3" t="s">
        <v>3</v>
      </c>
      <c r="G23" s="3" t="s">
        <v>3</v>
      </c>
      <c r="H23" s="3">
        <v>754.31399999999996</v>
      </c>
      <c r="I23" s="3">
        <v>818.98800000000006</v>
      </c>
      <c r="J23" s="3">
        <v>764.81100000000004</v>
      </c>
      <c r="K23" s="3">
        <v>692.19600000000003</v>
      </c>
      <c r="L23" s="3">
        <v>782.74400000000003</v>
      </c>
      <c r="M23" s="3">
        <v>897.66899999999998</v>
      </c>
    </row>
    <row r="24" spans="3:13" x14ac:dyDescent="0.2">
      <c r="C24" s="3" t="s">
        <v>181</v>
      </c>
      <c r="D24" s="3">
        <v>251.46100000000001</v>
      </c>
      <c r="E24" s="3">
        <v>274.46300000000002</v>
      </c>
      <c r="F24" s="3">
        <v>328.83300000000003</v>
      </c>
      <c r="G24" s="3">
        <v>318.24799999999999</v>
      </c>
      <c r="H24" s="3">
        <v>297.95400000000001</v>
      </c>
      <c r="I24" s="3">
        <v>323.5</v>
      </c>
      <c r="J24" s="3">
        <v>307.74200000000002</v>
      </c>
      <c r="K24" s="3">
        <v>301.56400000000002</v>
      </c>
      <c r="L24" s="3">
        <v>299.69400000000002</v>
      </c>
      <c r="M24" s="3">
        <v>320.88600000000002</v>
      </c>
    </row>
    <row r="25" spans="3:13" x14ac:dyDescent="0.2">
      <c r="C25" t="s">
        <v>182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</row>
    <row r="26" spans="3:13" x14ac:dyDescent="0.2">
      <c r="C26" s="3" t="s">
        <v>183</v>
      </c>
      <c r="D26" s="3">
        <v>687.24099999999999</v>
      </c>
      <c r="E26" s="3">
        <v>471.334</v>
      </c>
      <c r="F26" s="3">
        <v>417.63099999999997</v>
      </c>
      <c r="G26" s="3">
        <v>486.101</v>
      </c>
      <c r="H26" s="3">
        <v>533.04899999999998</v>
      </c>
      <c r="I26" s="3">
        <v>461.363</v>
      </c>
      <c r="J26" s="3" t="s">
        <v>184</v>
      </c>
      <c r="K26" s="3" t="s">
        <v>185</v>
      </c>
      <c r="L26" s="3" t="s">
        <v>186</v>
      </c>
      <c r="M26" s="3" t="s">
        <v>187</v>
      </c>
    </row>
    <row r="27" spans="3:13" x14ac:dyDescent="0.2">
      <c r="C27" s="3" t="s">
        <v>188</v>
      </c>
      <c r="D27" s="3" t="s">
        <v>189</v>
      </c>
      <c r="E27" s="3" t="s">
        <v>190</v>
      </c>
      <c r="F27" s="3" t="s">
        <v>191</v>
      </c>
      <c r="G27" s="3" t="s">
        <v>192</v>
      </c>
      <c r="H27" s="3" t="s">
        <v>193</v>
      </c>
      <c r="I27" s="3" t="s">
        <v>194</v>
      </c>
      <c r="J27" s="3" t="s">
        <v>195</v>
      </c>
      <c r="K27" s="3" t="s">
        <v>196</v>
      </c>
      <c r="L27" s="3" t="s">
        <v>197</v>
      </c>
      <c r="M27" s="3" t="s">
        <v>198</v>
      </c>
    </row>
    <row r="28" spans="3:13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3:13" x14ac:dyDescent="0.2">
      <c r="C29" s="3" t="s">
        <v>199</v>
      </c>
      <c r="D29" s="3">
        <v>709.44399999999996</v>
      </c>
      <c r="E29" s="3">
        <v>639.255</v>
      </c>
      <c r="F29" s="3">
        <v>786.70100000000002</v>
      </c>
      <c r="G29" s="3">
        <v>710.35199999999998</v>
      </c>
      <c r="H29" s="3">
        <v>675.11099999999999</v>
      </c>
      <c r="I29" s="3">
        <v>861.30200000000002</v>
      </c>
      <c r="J29" s="3">
        <v>827.13800000000003</v>
      </c>
      <c r="K29" s="3">
        <v>969.58399999999995</v>
      </c>
      <c r="L29" s="3">
        <v>909.197</v>
      </c>
      <c r="M29" s="3" t="s">
        <v>200</v>
      </c>
    </row>
    <row r="30" spans="3:13" x14ac:dyDescent="0.2">
      <c r="C30" s="3" t="s">
        <v>201</v>
      </c>
      <c r="D30" s="3" t="s">
        <v>3</v>
      </c>
      <c r="E30" s="3">
        <v>1.1579999999999999</v>
      </c>
      <c r="F30" s="3">
        <v>1.387</v>
      </c>
      <c r="G30" s="3">
        <v>2.6859999999999999</v>
      </c>
      <c r="H30" s="3" t="s">
        <v>3</v>
      </c>
      <c r="I30" s="3" t="s">
        <v>3</v>
      </c>
      <c r="J30" s="3" t="s">
        <v>3</v>
      </c>
      <c r="K30" s="3" t="s">
        <v>3</v>
      </c>
      <c r="L30" s="3" t="s">
        <v>3</v>
      </c>
      <c r="M30" s="3" t="s">
        <v>3</v>
      </c>
    </row>
    <row r="31" spans="3:13" x14ac:dyDescent="0.2">
      <c r="C31" t="s">
        <v>202</v>
      </c>
      <c r="D31" t="s">
        <v>203</v>
      </c>
      <c r="E31">
        <v>40.531999999999996</v>
      </c>
      <c r="F31" t="s">
        <v>204</v>
      </c>
      <c r="G31" t="s">
        <v>205</v>
      </c>
      <c r="H31">
        <v>973.06500000000005</v>
      </c>
      <c r="I31">
        <v>782.13400000000001</v>
      </c>
      <c r="J31" t="s">
        <v>206</v>
      </c>
      <c r="K31">
        <v>441.53</v>
      </c>
      <c r="L31">
        <v>39.200000000000003</v>
      </c>
      <c r="M31">
        <v>162.47399999999999</v>
      </c>
    </row>
    <row r="32" spans="3:13" x14ac:dyDescent="0.2">
      <c r="C32" s="3" t="s">
        <v>207</v>
      </c>
      <c r="D32" s="3" t="s">
        <v>3</v>
      </c>
      <c r="E32" s="3">
        <v>20.844999999999999</v>
      </c>
      <c r="F32" s="3">
        <v>385.71899999999999</v>
      </c>
      <c r="G32" s="3">
        <v>406.87400000000002</v>
      </c>
      <c r="H32" s="3">
        <v>170.97800000000001</v>
      </c>
      <c r="I32" s="3">
        <v>92.819000000000003</v>
      </c>
      <c r="J32" s="3">
        <v>747.93</v>
      </c>
      <c r="K32" s="3">
        <v>712.55499999999995</v>
      </c>
      <c r="L32" s="3">
        <v>356.59699999999998</v>
      </c>
      <c r="M32" s="3">
        <v>616.04700000000003</v>
      </c>
    </row>
    <row r="33" spans="3:13" x14ac:dyDescent="0.2">
      <c r="C33" s="3" t="s">
        <v>208</v>
      </c>
      <c r="D33" s="3">
        <v>4.7809999999999997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>
        <v>18.178999999999998</v>
      </c>
      <c r="K33" s="3">
        <v>11.452</v>
      </c>
      <c r="L33" s="3">
        <v>12.645</v>
      </c>
      <c r="M33" s="3">
        <v>17.600999999999999</v>
      </c>
    </row>
    <row r="34" spans="3:13" x14ac:dyDescent="0.2">
      <c r="C34" t="s">
        <v>209</v>
      </c>
      <c r="D34">
        <v>91.894000000000005</v>
      </c>
      <c r="E34">
        <v>105.384</v>
      </c>
      <c r="F34">
        <v>194.24700000000001</v>
      </c>
      <c r="G34">
        <v>550.55600000000004</v>
      </c>
      <c r="H34">
        <v>780.71500000000003</v>
      </c>
      <c r="I34">
        <v>507.77300000000002</v>
      </c>
      <c r="J34">
        <v>544.06700000000001</v>
      </c>
      <c r="K34">
        <v>963.22199999999998</v>
      </c>
      <c r="L34">
        <v>804.24099999999999</v>
      </c>
      <c r="M34">
        <v>513.14700000000005</v>
      </c>
    </row>
    <row r="35" spans="3:13" x14ac:dyDescent="0.2">
      <c r="C35" s="3" t="s">
        <v>210</v>
      </c>
      <c r="D35" s="3" t="s">
        <v>211</v>
      </c>
      <c r="E35" s="3">
        <v>807.17499999999995</v>
      </c>
      <c r="F35" s="3" t="s">
        <v>212</v>
      </c>
      <c r="G35" s="3" t="s">
        <v>213</v>
      </c>
      <c r="H35" s="3" t="s">
        <v>214</v>
      </c>
      <c r="I35" s="3" t="s">
        <v>215</v>
      </c>
      <c r="J35" s="3" t="s">
        <v>216</v>
      </c>
      <c r="K35" s="3" t="s">
        <v>217</v>
      </c>
      <c r="L35" s="3" t="s">
        <v>218</v>
      </c>
      <c r="M35" s="3" t="s">
        <v>219</v>
      </c>
    </row>
    <row r="36" spans="3:13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3:13" x14ac:dyDescent="0.2"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 t="s">
        <v>225</v>
      </c>
      <c r="I37" t="s">
        <v>226</v>
      </c>
      <c r="J37" t="s">
        <v>227</v>
      </c>
      <c r="K37" t="s">
        <v>228</v>
      </c>
      <c r="L37" t="s">
        <v>229</v>
      </c>
      <c r="M37" t="s">
        <v>230</v>
      </c>
    </row>
    <row r="38" spans="3:13" x14ac:dyDescent="0.2">
      <c r="C38" s="3" t="s">
        <v>231</v>
      </c>
      <c r="D38" s="3">
        <v>37.395000000000003</v>
      </c>
      <c r="E38" s="3" t="s">
        <v>3</v>
      </c>
      <c r="F38" s="3" t="s">
        <v>3</v>
      </c>
      <c r="G38" s="3" t="s">
        <v>3</v>
      </c>
      <c r="H38" s="3" t="s">
        <v>3</v>
      </c>
      <c r="I38" s="3">
        <v>23.204999999999998</v>
      </c>
      <c r="J38" s="3">
        <v>28.567</v>
      </c>
      <c r="K38" s="3">
        <v>26.721</v>
      </c>
      <c r="L38" s="3">
        <v>20.231999999999999</v>
      </c>
      <c r="M38" s="3">
        <v>21.663</v>
      </c>
    </row>
    <row r="39" spans="3:13" x14ac:dyDescent="0.2">
      <c r="C39" s="3" t="s">
        <v>232</v>
      </c>
      <c r="D39" s="3" t="s">
        <v>233</v>
      </c>
      <c r="E39" s="3" t="s">
        <v>234</v>
      </c>
      <c r="F39" s="3" t="s">
        <v>235</v>
      </c>
      <c r="G39" s="3" t="s">
        <v>236</v>
      </c>
      <c r="H39" s="3" t="s">
        <v>237</v>
      </c>
      <c r="I39" s="3" t="s">
        <v>238</v>
      </c>
      <c r="J39" s="3" t="s">
        <v>239</v>
      </c>
      <c r="K39" s="3" t="s">
        <v>240</v>
      </c>
      <c r="L39" s="3" t="s">
        <v>241</v>
      </c>
      <c r="M39" s="3" t="s">
        <v>242</v>
      </c>
    </row>
    <row r="40" spans="3:13" x14ac:dyDescent="0.2">
      <c r="C40" s="3" t="s">
        <v>243</v>
      </c>
      <c r="D40" s="3" t="s">
        <v>244</v>
      </c>
      <c r="E40" s="3" t="s">
        <v>245</v>
      </c>
      <c r="F40" s="3" t="s">
        <v>246</v>
      </c>
      <c r="G40" s="3" t="s">
        <v>247</v>
      </c>
      <c r="H40" s="3" t="s">
        <v>248</v>
      </c>
      <c r="I40" s="3" t="s">
        <v>249</v>
      </c>
      <c r="J40" s="3" t="s">
        <v>250</v>
      </c>
      <c r="K40" s="3" t="s">
        <v>251</v>
      </c>
      <c r="L40" s="3" t="s">
        <v>252</v>
      </c>
      <c r="M40" s="3" t="s">
        <v>253</v>
      </c>
    </row>
    <row r="41" spans="3:13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3:13" x14ac:dyDescent="0.2">
      <c r="C42" t="s">
        <v>254</v>
      </c>
      <c r="D42" t="s">
        <v>255</v>
      </c>
      <c r="E42" t="s">
        <v>256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262</v>
      </c>
      <c r="L42" t="s">
        <v>263</v>
      </c>
      <c r="M42" t="s">
        <v>264</v>
      </c>
    </row>
    <row r="43" spans="3:13" x14ac:dyDescent="0.2">
      <c r="C43" s="3" t="s">
        <v>265</v>
      </c>
      <c r="D43" s="3">
        <v>41.113</v>
      </c>
      <c r="E43" s="3">
        <v>54.429000000000002</v>
      </c>
      <c r="F43" s="3">
        <v>77.698999999999998</v>
      </c>
      <c r="G43" s="3">
        <v>89.968999999999994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3:13" x14ac:dyDescent="0.2">
      <c r="C44" s="3" t="s">
        <v>266</v>
      </c>
      <c r="D44" s="3" t="s">
        <v>267</v>
      </c>
      <c r="E44" s="3" t="s">
        <v>268</v>
      </c>
      <c r="F44" s="3" t="s">
        <v>269</v>
      </c>
      <c r="G44" s="3" t="s">
        <v>270</v>
      </c>
      <c r="H44" s="3" t="s">
        <v>271</v>
      </c>
      <c r="I44" s="3" t="s">
        <v>272</v>
      </c>
      <c r="J44" s="3" t="s">
        <v>273</v>
      </c>
      <c r="K44" s="3" t="s">
        <v>274</v>
      </c>
      <c r="L44" s="3" t="s">
        <v>275</v>
      </c>
      <c r="M44" s="3" t="s">
        <v>276</v>
      </c>
    </row>
    <row r="45" spans="3:13" x14ac:dyDescent="0.2">
      <c r="C45" t="s">
        <v>277</v>
      </c>
      <c r="D45">
        <v>-146.07499999999999</v>
      </c>
      <c r="E45">
        <v>-201.50399999999999</v>
      </c>
      <c r="F45">
        <v>-231.709</v>
      </c>
      <c r="G45">
        <v>-209.48</v>
      </c>
      <c r="H45">
        <v>-176.00700000000001</v>
      </c>
      <c r="I45">
        <v>-170.62299999999999</v>
      </c>
      <c r="J45">
        <v>-148.02799999999999</v>
      </c>
      <c r="K45">
        <v>-145.05600000000001</v>
      </c>
      <c r="L45">
        <v>-240.261</v>
      </c>
      <c r="M45">
        <v>-176.01300000000001</v>
      </c>
    </row>
    <row r="46" spans="3:13" x14ac:dyDescent="0.2">
      <c r="C46" s="3" t="s">
        <v>278</v>
      </c>
      <c r="D46" s="3">
        <v>-0.95599999999999996</v>
      </c>
      <c r="E46" s="3">
        <v>-1.1579999999999999</v>
      </c>
      <c r="F46" s="3">
        <v>72.149000000000001</v>
      </c>
      <c r="G46" s="3">
        <v>-392.10300000000001</v>
      </c>
      <c r="H46" s="3">
        <v>-193.607</v>
      </c>
      <c r="I46" s="3">
        <v>65.519000000000005</v>
      </c>
      <c r="J46" s="3">
        <v>54.536999999999999</v>
      </c>
      <c r="K46" s="3">
        <v>-450.43700000000001</v>
      </c>
      <c r="L46" s="3">
        <v>55.639000000000003</v>
      </c>
      <c r="M46" s="3">
        <v>-121.85599999999999</v>
      </c>
    </row>
    <row r="47" spans="3:13" x14ac:dyDescent="0.2">
      <c r="C47" s="3" t="s">
        <v>279</v>
      </c>
      <c r="D47" s="3" t="s">
        <v>280</v>
      </c>
      <c r="E47" s="3" t="s">
        <v>281</v>
      </c>
      <c r="F47" s="3" t="s">
        <v>282</v>
      </c>
      <c r="G47" s="3" t="s">
        <v>283</v>
      </c>
      <c r="H47" s="3" t="s">
        <v>284</v>
      </c>
      <c r="I47" s="3" t="s">
        <v>285</v>
      </c>
      <c r="J47" s="3" t="s">
        <v>286</v>
      </c>
      <c r="K47" s="3" t="s">
        <v>287</v>
      </c>
      <c r="L47" s="3" t="s">
        <v>288</v>
      </c>
      <c r="M47" s="3" t="s">
        <v>289</v>
      </c>
    </row>
    <row r="48" spans="3:13" x14ac:dyDescent="0.2">
      <c r="C48" s="3" t="s">
        <v>290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t="s">
        <v>291</v>
      </c>
      <c r="D49" t="s">
        <v>292</v>
      </c>
      <c r="E49" t="s">
        <v>293</v>
      </c>
      <c r="F49" t="s">
        <v>294</v>
      </c>
      <c r="G49" t="s">
        <v>295</v>
      </c>
      <c r="H49" t="s">
        <v>296</v>
      </c>
      <c r="I49" t="s">
        <v>297</v>
      </c>
      <c r="J49" t="s">
        <v>298</v>
      </c>
      <c r="K49" t="s">
        <v>299</v>
      </c>
      <c r="L49" t="s">
        <v>300</v>
      </c>
      <c r="M49" t="s">
        <v>301</v>
      </c>
    </row>
    <row r="50" spans="3:13" x14ac:dyDescent="0.2">
      <c r="C50" t="s">
        <v>302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3:13" x14ac:dyDescent="0.2">
      <c r="C51" t="s">
        <v>303</v>
      </c>
      <c r="D51" t="s">
        <v>304</v>
      </c>
      <c r="E51" t="s">
        <v>305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311</v>
      </c>
      <c r="L51" t="s">
        <v>312</v>
      </c>
      <c r="M51" t="s">
        <v>313</v>
      </c>
    </row>
    <row r="53" spans="3:13" x14ac:dyDescent="0.2">
      <c r="C53" t="s">
        <v>314</v>
      </c>
      <c r="D53" t="s">
        <v>189</v>
      </c>
      <c r="E53" t="s">
        <v>190</v>
      </c>
      <c r="F53" t="s">
        <v>191</v>
      </c>
      <c r="G53" t="s">
        <v>192</v>
      </c>
      <c r="H53" t="s">
        <v>193</v>
      </c>
      <c r="I53" t="s">
        <v>194</v>
      </c>
      <c r="J53" t="s">
        <v>195</v>
      </c>
      <c r="K53" t="s">
        <v>196</v>
      </c>
      <c r="L53" t="s">
        <v>197</v>
      </c>
      <c r="M53" t="s">
        <v>198</v>
      </c>
    </row>
    <row r="55" spans="3:13" x14ac:dyDescent="0.2">
      <c r="C55" t="s">
        <v>315</v>
      </c>
      <c r="D55">
        <v>737.80899999999997</v>
      </c>
      <c r="E55">
        <v>413.43099999999998</v>
      </c>
      <c r="F55" t="s">
        <v>133</v>
      </c>
      <c r="G55" t="s">
        <v>134</v>
      </c>
      <c r="H55" t="s">
        <v>135</v>
      </c>
      <c r="I55" t="s">
        <v>136</v>
      </c>
      <c r="J55" t="s">
        <v>137</v>
      </c>
      <c r="K55" t="s">
        <v>138</v>
      </c>
      <c r="L55" t="s">
        <v>139</v>
      </c>
      <c r="M55" t="s">
        <v>140</v>
      </c>
    </row>
    <row r="56" spans="3:13" x14ac:dyDescent="0.2">
      <c r="C56" t="s">
        <v>316</v>
      </c>
      <c r="D56" t="s">
        <v>317</v>
      </c>
      <c r="E56" t="s">
        <v>318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324</v>
      </c>
      <c r="L56" t="s">
        <v>325</v>
      </c>
      <c r="M56" t="s">
        <v>326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8"/>
  <sheetViews>
    <sheetView showGridLines="0" workbookViewId="0">
      <selection sqref="A1:N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>
      <c r="C13" s="3" t="s">
        <v>36</v>
      </c>
      <c r="D13" s="3" t="s">
        <v>37</v>
      </c>
      <c r="E13" s="3" t="s">
        <v>38</v>
      </c>
      <c r="F13" s="3" t="s">
        <v>39</v>
      </c>
      <c r="G13" s="3" t="s">
        <v>40</v>
      </c>
      <c r="H13" s="3" t="s">
        <v>41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</row>
    <row r="14" spans="3:13" ht="12.75" x14ac:dyDescent="0.2"/>
    <row r="15" spans="3:13" ht="12.75" x14ac:dyDescent="0.2">
      <c r="C15" s="3" t="s">
        <v>47</v>
      </c>
      <c r="D15" s="3" t="s">
        <v>48</v>
      </c>
      <c r="E15" s="3" t="s">
        <v>49</v>
      </c>
      <c r="F15" s="3" t="s">
        <v>50</v>
      </c>
      <c r="G15" s="3" t="s">
        <v>51</v>
      </c>
      <c r="H15" s="3" t="s">
        <v>52</v>
      </c>
      <c r="I15" s="3" t="s">
        <v>53</v>
      </c>
      <c r="J15" s="3" t="s">
        <v>54</v>
      </c>
      <c r="K15" s="3" t="s">
        <v>55</v>
      </c>
      <c r="L15" s="3" t="s">
        <v>56</v>
      </c>
      <c r="M15" s="3" t="s">
        <v>57</v>
      </c>
    </row>
    <row r="16" spans="3:13" ht="12.75" x14ac:dyDescent="0.2">
      <c r="C16" s="3" t="s">
        <v>58</v>
      </c>
      <c r="D16" s="3" t="s">
        <v>59</v>
      </c>
      <c r="E16" s="3" t="s">
        <v>60</v>
      </c>
      <c r="F16" s="3">
        <v>398.20699999999999</v>
      </c>
      <c r="G16" s="3">
        <v>455.21600000000001</v>
      </c>
      <c r="H16" s="3">
        <v>421.15899999999999</v>
      </c>
      <c r="I16" s="3" t="s">
        <v>61</v>
      </c>
      <c r="J16" s="3" t="s">
        <v>62</v>
      </c>
      <c r="K16" s="3" t="s">
        <v>63</v>
      </c>
      <c r="L16" s="3" t="s">
        <v>64</v>
      </c>
      <c r="M16" s="3" t="s">
        <v>65</v>
      </c>
    </row>
    <row r="17" spans="3:13" ht="12.75" x14ac:dyDescent="0.2">
      <c r="C17" s="3" t="s">
        <v>66</v>
      </c>
      <c r="D17" s="3" t="s">
        <v>67</v>
      </c>
      <c r="E17" s="3" t="s">
        <v>68</v>
      </c>
      <c r="F17" s="3" t="s">
        <v>69</v>
      </c>
      <c r="G17" s="3" t="s">
        <v>70</v>
      </c>
      <c r="H17" s="3" t="s">
        <v>71</v>
      </c>
      <c r="I17" s="3" t="s">
        <v>44</v>
      </c>
      <c r="J17" s="3" t="s">
        <v>72</v>
      </c>
      <c r="K17" s="3" t="s">
        <v>73</v>
      </c>
      <c r="L17" s="3" t="s">
        <v>74</v>
      </c>
      <c r="M17" s="3" t="s">
        <v>75</v>
      </c>
    </row>
    <row r="18" spans="3:13" ht="12.75" x14ac:dyDescent="0.2"/>
    <row r="19" spans="3:13" ht="12.75" x14ac:dyDescent="0.2">
      <c r="C19" s="3" t="s">
        <v>76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ht="12.75" x14ac:dyDescent="0.2">
      <c r="C20" s="3" t="s">
        <v>77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ht="12.75" x14ac:dyDescent="0.2">
      <c r="C21" s="3" t="s">
        <v>78</v>
      </c>
      <c r="D21" s="3">
        <v>-130.352</v>
      </c>
      <c r="E21" s="3">
        <v>-134.33600000000001</v>
      </c>
      <c r="F21" s="3">
        <v>-115.161</v>
      </c>
      <c r="G21" s="3">
        <v>-93.997</v>
      </c>
      <c r="H21" s="3">
        <v>-93.031999999999996</v>
      </c>
      <c r="I21" s="3">
        <v>-101.009</v>
      </c>
      <c r="J21" s="3">
        <v>-106.476</v>
      </c>
      <c r="K21" s="3">
        <v>-125.97</v>
      </c>
      <c r="L21" s="3">
        <v>-149.215</v>
      </c>
      <c r="M21" s="3">
        <v>-184.137</v>
      </c>
    </row>
    <row r="22" spans="3:13" ht="12.75" x14ac:dyDescent="0.2">
      <c r="C22" s="3" t="s">
        <v>79</v>
      </c>
      <c r="D22" s="3">
        <v>-180.81399999999999</v>
      </c>
      <c r="E22" s="3">
        <v>-63.694000000000003</v>
      </c>
      <c r="F22" s="3">
        <v>-403.75700000000001</v>
      </c>
      <c r="G22" s="3">
        <v>0</v>
      </c>
      <c r="H22" s="3">
        <v>-220.00800000000001</v>
      </c>
      <c r="I22" s="3">
        <v>-155.608</v>
      </c>
      <c r="J22" s="3">
        <v>-673.91600000000005</v>
      </c>
      <c r="K22" s="3">
        <v>-278.66000000000003</v>
      </c>
      <c r="L22" s="3">
        <v>134.04</v>
      </c>
      <c r="M22" s="3">
        <v>-37.911000000000001</v>
      </c>
    </row>
    <row r="23" spans="3:13" ht="12.75" x14ac:dyDescent="0.2">
      <c r="C23" s="3" t="s">
        <v>80</v>
      </c>
      <c r="D23" s="3">
        <v>-311.16500000000002</v>
      </c>
      <c r="E23" s="3">
        <v>-198.03</v>
      </c>
      <c r="F23" s="3">
        <v>-518.91800000000001</v>
      </c>
      <c r="G23" s="3">
        <v>-93.997</v>
      </c>
      <c r="H23" s="3">
        <v>-313.04000000000002</v>
      </c>
      <c r="I23" s="3">
        <v>-256.61599999999999</v>
      </c>
      <c r="J23" s="3">
        <v>-780.39200000000005</v>
      </c>
      <c r="K23" s="3">
        <v>-404.63</v>
      </c>
      <c r="L23" s="3">
        <v>-15.173999999999999</v>
      </c>
      <c r="M23" s="3">
        <v>-222.048</v>
      </c>
    </row>
    <row r="24" spans="3:13" ht="12.75" x14ac:dyDescent="0.2">
      <c r="C24" s="3" t="s">
        <v>81</v>
      </c>
      <c r="D24" s="3">
        <v>940.93200000000002</v>
      </c>
      <c r="E24" s="3">
        <v>957.72400000000005</v>
      </c>
      <c r="F24" s="3">
        <v>-120.711</v>
      </c>
      <c r="G24" s="3">
        <v>361.21899999999999</v>
      </c>
      <c r="H24" s="3">
        <v>108.11799999999999</v>
      </c>
      <c r="I24" s="3" t="s">
        <v>82</v>
      </c>
      <c r="J24" s="3">
        <v>245.41499999999999</v>
      </c>
      <c r="K24" s="3">
        <v>965.76700000000005</v>
      </c>
      <c r="L24" s="3" t="s">
        <v>83</v>
      </c>
      <c r="M24" s="3" t="s">
        <v>84</v>
      </c>
    </row>
    <row r="25" spans="3:13" ht="12.75" x14ac:dyDescent="0.2"/>
    <row r="26" spans="3:13" ht="12.75" x14ac:dyDescent="0.2">
      <c r="C26" s="3" t="s">
        <v>85</v>
      </c>
      <c r="D26" s="3">
        <v>14.448</v>
      </c>
      <c r="E26" s="3">
        <v>28.952000000000002</v>
      </c>
      <c r="F26" s="3">
        <v>4.1619999999999999</v>
      </c>
      <c r="G26" s="3">
        <v>-2.6859999999999999</v>
      </c>
      <c r="H26" s="3">
        <v>-32.686999999999998</v>
      </c>
      <c r="I26" s="3">
        <v>1.365</v>
      </c>
      <c r="J26" s="3">
        <v>-220.74299999999999</v>
      </c>
      <c r="K26" s="3">
        <v>-925.04899999999998</v>
      </c>
      <c r="L26" s="3">
        <v>-820.68</v>
      </c>
      <c r="M26" s="3">
        <v>-767.69</v>
      </c>
    </row>
    <row r="27" spans="3:13" ht="12.75" x14ac:dyDescent="0.2">
      <c r="C27" s="3" t="s">
        <v>86</v>
      </c>
      <c r="D27" s="3">
        <v>955.38</v>
      </c>
      <c r="E27" s="3">
        <v>986.67600000000004</v>
      </c>
      <c r="F27" s="3">
        <v>-116.548</v>
      </c>
      <c r="G27" s="3">
        <v>358.53300000000002</v>
      </c>
      <c r="H27" s="3">
        <v>75.430999999999997</v>
      </c>
      <c r="I27" s="3" t="s">
        <v>87</v>
      </c>
      <c r="J27" s="3">
        <v>24.670999999999999</v>
      </c>
      <c r="K27" s="3">
        <v>40.716999999999999</v>
      </c>
      <c r="L27" s="3" t="s">
        <v>88</v>
      </c>
      <c r="M27" s="3" t="s">
        <v>89</v>
      </c>
    </row>
    <row r="28" spans="3:13" ht="12.75" x14ac:dyDescent="0.2">
      <c r="C28" s="3" t="s">
        <v>90</v>
      </c>
      <c r="D28" s="3" t="s">
        <v>91</v>
      </c>
      <c r="E28" s="3" t="s">
        <v>91</v>
      </c>
      <c r="F28" s="3">
        <v>6.9370000000000003</v>
      </c>
      <c r="G28" s="3">
        <v>-358.53300000000002</v>
      </c>
      <c r="H28" s="3" t="s">
        <v>91</v>
      </c>
      <c r="I28" s="3" t="s">
        <v>91</v>
      </c>
      <c r="J28" s="3" t="s">
        <v>91</v>
      </c>
      <c r="K28" s="3" t="s">
        <v>91</v>
      </c>
      <c r="L28" s="3" t="s">
        <v>91</v>
      </c>
      <c r="M28" s="3" t="s">
        <v>91</v>
      </c>
    </row>
    <row r="29" spans="3:13" ht="12.75" x14ac:dyDescent="0.2">
      <c r="C29" s="3" t="s">
        <v>92</v>
      </c>
      <c r="D29" s="3">
        <v>-392.64800000000002</v>
      </c>
      <c r="E29" s="3">
        <v>163.28800000000001</v>
      </c>
      <c r="F29" s="3">
        <v>-736.75199999999995</v>
      </c>
      <c r="G29" s="3">
        <v>-25.513999999999999</v>
      </c>
      <c r="H29" s="3">
        <v>-375.9</v>
      </c>
      <c r="I29" s="3">
        <v>-386.28899999999999</v>
      </c>
      <c r="J29" s="3">
        <v>-90.894000000000005</v>
      </c>
      <c r="K29" s="3">
        <v>-325.74</v>
      </c>
      <c r="L29" s="3" t="s">
        <v>93</v>
      </c>
      <c r="M29" s="3">
        <v>-433.26400000000001</v>
      </c>
    </row>
    <row r="30" spans="3:13" ht="12.75" x14ac:dyDescent="0.2">
      <c r="C30" s="3" t="s">
        <v>94</v>
      </c>
      <c r="D30" s="3">
        <v>562.73199999999997</v>
      </c>
      <c r="E30" s="3" t="s">
        <v>95</v>
      </c>
      <c r="F30" s="3">
        <v>-846.36300000000006</v>
      </c>
      <c r="G30" s="3">
        <v>-25.513999999999999</v>
      </c>
      <c r="H30" s="3">
        <v>-300.46800000000002</v>
      </c>
      <c r="I30" s="3">
        <v>693.41</v>
      </c>
      <c r="J30" s="3">
        <v>-66.222999999999999</v>
      </c>
      <c r="K30" s="3">
        <v>-285.02199999999999</v>
      </c>
      <c r="L30" s="3" t="s">
        <v>96</v>
      </c>
      <c r="M30" s="3" t="s">
        <v>97</v>
      </c>
    </row>
    <row r="31" spans="3:13" ht="12.75" x14ac:dyDescent="0.2"/>
    <row r="32" spans="3:13" ht="12.75" x14ac:dyDescent="0.2">
      <c r="C32" s="3" t="s">
        <v>98</v>
      </c>
      <c r="D32" s="3">
        <v>-75.534000000000006</v>
      </c>
      <c r="E32" s="3">
        <v>-182.97499999999999</v>
      </c>
      <c r="F32" s="3">
        <v>158.173</v>
      </c>
      <c r="G32" s="3">
        <v>-34.912999999999997</v>
      </c>
      <c r="H32" s="3">
        <v>-96.804000000000002</v>
      </c>
      <c r="I32" s="3">
        <v>-91.453999999999994</v>
      </c>
      <c r="J32" s="3">
        <v>-7.7910000000000004</v>
      </c>
      <c r="K32" s="3">
        <v>55.985999999999997</v>
      </c>
      <c r="L32" s="3">
        <v>-324.98399999999998</v>
      </c>
      <c r="M32" s="3">
        <v>-155.70400000000001</v>
      </c>
    </row>
    <row r="33" spans="3:13" ht="12.75" x14ac:dyDescent="0.2">
      <c r="C33" s="3" t="s">
        <v>99</v>
      </c>
      <c r="D33" s="3">
        <v>487.19799999999998</v>
      </c>
      <c r="E33" s="3">
        <v>966.98800000000006</v>
      </c>
      <c r="F33" s="3">
        <v>-688.19</v>
      </c>
      <c r="G33" s="3">
        <v>-60.427</v>
      </c>
      <c r="H33" s="3">
        <v>-397.27199999999999</v>
      </c>
      <c r="I33" s="3">
        <v>601.95600000000002</v>
      </c>
      <c r="J33" s="3">
        <v>-74.013999999999996</v>
      </c>
      <c r="K33" s="3">
        <v>-229.036</v>
      </c>
      <c r="L33" s="3" t="s">
        <v>100</v>
      </c>
      <c r="M33" s="3" t="s">
        <v>101</v>
      </c>
    </row>
    <row r="34" spans="3:13" ht="12.75" x14ac:dyDescent="0.2"/>
    <row r="35" spans="3:13" ht="12.75" x14ac:dyDescent="0.2">
      <c r="C35" s="3" t="s">
        <v>102</v>
      </c>
      <c r="D35" s="3">
        <v>0</v>
      </c>
      <c r="E35" s="3">
        <v>0</v>
      </c>
      <c r="F35" s="3">
        <v>-6.9370000000000003</v>
      </c>
      <c r="G35" s="3">
        <v>358.53300000000002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ht="12.75" x14ac:dyDescent="0.2">
      <c r="C36" s="3" t="s">
        <v>103</v>
      </c>
      <c r="D36" s="3">
        <v>487.19799999999998</v>
      </c>
      <c r="E36" s="3">
        <v>966.98800000000006</v>
      </c>
      <c r="F36" s="3">
        <v>-695.12699999999995</v>
      </c>
      <c r="G36" s="3">
        <v>298.10599999999999</v>
      </c>
      <c r="H36" s="3">
        <v>-397.27199999999999</v>
      </c>
      <c r="I36" s="3">
        <v>601.95600000000002</v>
      </c>
      <c r="J36" s="3">
        <v>-74.013999999999996</v>
      </c>
      <c r="K36" s="3">
        <v>-229.036</v>
      </c>
      <c r="L36" s="3" t="s">
        <v>100</v>
      </c>
      <c r="M36" s="3" t="s">
        <v>101</v>
      </c>
    </row>
    <row r="37" spans="3:13" ht="12.75" x14ac:dyDescent="0.2"/>
    <row r="38" spans="3:13" ht="12.75" x14ac:dyDescent="0.2">
      <c r="C38" s="3" t="s">
        <v>104</v>
      </c>
      <c r="D38" s="3">
        <v>0.87</v>
      </c>
      <c r="E38" s="3">
        <v>1.62</v>
      </c>
      <c r="F38" s="3">
        <v>-1.07</v>
      </c>
      <c r="G38" s="3">
        <v>0.43</v>
      </c>
      <c r="H38" s="3">
        <v>-0.57999999999999996</v>
      </c>
      <c r="I38" s="3">
        <v>0.88</v>
      </c>
      <c r="J38" s="3">
        <v>-0.11</v>
      </c>
      <c r="K38" s="3">
        <v>-0.33</v>
      </c>
      <c r="L38" s="3">
        <v>1.53</v>
      </c>
      <c r="M38" s="3">
        <v>2.0299999999999998</v>
      </c>
    </row>
    <row r="39" spans="3:13" ht="12.75" x14ac:dyDescent="0.2">
      <c r="C39" s="3" t="s">
        <v>105</v>
      </c>
      <c r="D39" s="3">
        <v>0.86</v>
      </c>
      <c r="E39" s="3">
        <v>1.61</v>
      </c>
      <c r="F39" s="3">
        <v>-1.07</v>
      </c>
      <c r="G39" s="3">
        <v>0.43</v>
      </c>
      <c r="H39" s="3">
        <v>-0.57999999999999996</v>
      </c>
      <c r="I39" s="3">
        <v>0.87</v>
      </c>
      <c r="J39" s="3">
        <v>-0.11</v>
      </c>
      <c r="K39" s="3">
        <v>-0.33</v>
      </c>
      <c r="L39" s="3">
        <v>1.52</v>
      </c>
      <c r="M39" s="3">
        <v>2.02</v>
      </c>
    </row>
    <row r="40" spans="3:13" ht="12.75" x14ac:dyDescent="0.2">
      <c r="C40" s="3" t="s">
        <v>106</v>
      </c>
      <c r="D40" s="3">
        <v>560.00900000000001</v>
      </c>
      <c r="E40" s="3">
        <v>595.99400000000003</v>
      </c>
      <c r="F40" s="3">
        <v>646.82299999999998</v>
      </c>
      <c r="G40" s="3">
        <v>685.74599999999998</v>
      </c>
      <c r="H40" s="3">
        <v>685.93600000000004</v>
      </c>
      <c r="I40" s="3">
        <v>686.74699999999996</v>
      </c>
      <c r="J40" s="3">
        <v>687.596</v>
      </c>
      <c r="K40" s="3">
        <v>688.46900000000005</v>
      </c>
      <c r="L40" s="3">
        <v>688.67399999999998</v>
      </c>
      <c r="M40" s="3">
        <v>690.51599999999996</v>
      </c>
    </row>
    <row r="41" spans="3:13" ht="12.75" x14ac:dyDescent="0.2">
      <c r="C41" s="3" t="s">
        <v>107</v>
      </c>
      <c r="D41" s="3">
        <v>563.38900000000001</v>
      </c>
      <c r="E41" s="3">
        <v>599.97799999999995</v>
      </c>
      <c r="F41" s="3">
        <v>646.82299999999998</v>
      </c>
      <c r="G41" s="3">
        <v>689.35299999999995</v>
      </c>
      <c r="H41" s="3">
        <v>685.93600000000004</v>
      </c>
      <c r="I41" s="3">
        <v>689.38699999999994</v>
      </c>
      <c r="J41" s="3">
        <v>687.596</v>
      </c>
      <c r="K41" s="3">
        <v>688.46900000000005</v>
      </c>
      <c r="L41" s="3">
        <v>691.71199999999999</v>
      </c>
      <c r="M41" s="3">
        <v>692.98699999999997</v>
      </c>
    </row>
    <row r="42" spans="3:13" ht="12.75" x14ac:dyDescent="0.2"/>
    <row r="43" spans="3:13" ht="12.75" x14ac:dyDescent="0.2">
      <c r="C43" s="3" t="s">
        <v>108</v>
      </c>
      <c r="D43" s="3" t="s">
        <v>109</v>
      </c>
      <c r="E43" s="3" t="s">
        <v>110</v>
      </c>
      <c r="F43" s="3" t="s">
        <v>111</v>
      </c>
      <c r="G43" s="3" t="s">
        <v>112</v>
      </c>
      <c r="H43" s="3" t="s">
        <v>113</v>
      </c>
      <c r="I43" s="3" t="s">
        <v>114</v>
      </c>
      <c r="J43" s="3" t="s">
        <v>115</v>
      </c>
      <c r="K43" s="3" t="s">
        <v>116</v>
      </c>
      <c r="L43" s="3" t="s">
        <v>117</v>
      </c>
      <c r="M43" s="3" t="s">
        <v>118</v>
      </c>
    </row>
    <row r="44" spans="3:13" ht="12.75" x14ac:dyDescent="0.2">
      <c r="C44" s="3" t="s">
        <v>119</v>
      </c>
      <c r="D44" s="3" t="s">
        <v>120</v>
      </c>
      <c r="E44" s="3">
        <v>943.827</v>
      </c>
      <c r="F44" s="3">
        <v>213.672</v>
      </c>
      <c r="G44" s="3">
        <v>350.476</v>
      </c>
      <c r="H44" s="3">
        <v>275.32499999999999</v>
      </c>
      <c r="I44" s="3" t="s">
        <v>121</v>
      </c>
      <c r="J44" s="3">
        <v>741.43799999999999</v>
      </c>
      <c r="K44" s="3" t="s">
        <v>122</v>
      </c>
      <c r="L44" s="3" t="s">
        <v>123</v>
      </c>
      <c r="M44" s="3" t="s">
        <v>124</v>
      </c>
    </row>
    <row r="45" spans="3:13" ht="12.75" x14ac:dyDescent="0.2"/>
    <row r="46" spans="3:13" ht="12.75" x14ac:dyDescent="0.2">
      <c r="C46" s="3" t="s">
        <v>125</v>
      </c>
      <c r="D46" s="3" t="s">
        <v>26</v>
      </c>
      <c r="E46" s="3" t="s">
        <v>27</v>
      </c>
      <c r="F46" s="3" t="s">
        <v>28</v>
      </c>
      <c r="G46" s="3" t="s">
        <v>29</v>
      </c>
      <c r="H46" s="3" t="s">
        <v>30</v>
      </c>
      <c r="I46" s="3" t="s">
        <v>31</v>
      </c>
      <c r="J46" s="3" t="s">
        <v>32</v>
      </c>
      <c r="K46" s="3" t="s">
        <v>33</v>
      </c>
      <c r="L46" s="3" t="s">
        <v>34</v>
      </c>
      <c r="M46" s="3" t="s">
        <v>35</v>
      </c>
    </row>
    <row r="47" spans="3:13" ht="12.75" x14ac:dyDescent="0.2">
      <c r="C47" s="3" t="s">
        <v>126</v>
      </c>
      <c r="D47" s="3">
        <v>950.6</v>
      </c>
      <c r="E47" s="3">
        <v>973.93700000000001</v>
      </c>
      <c r="F47" s="3">
        <v>-105.44799999999999</v>
      </c>
      <c r="G47" s="3">
        <v>375.99</v>
      </c>
      <c r="H47" s="3">
        <v>230.066</v>
      </c>
      <c r="I47" s="3" t="s">
        <v>127</v>
      </c>
      <c r="J47" s="3">
        <v>615.48400000000004</v>
      </c>
      <c r="K47" s="3">
        <v>884.33199999999999</v>
      </c>
      <c r="L47" s="3" t="s">
        <v>128</v>
      </c>
      <c r="M47" s="3" t="s">
        <v>129</v>
      </c>
    </row>
    <row r="48" spans="3:13" ht="12.75" x14ac:dyDescent="0.2">
      <c r="C48" s="3" t="s">
        <v>130</v>
      </c>
      <c r="D48" s="3" t="s">
        <v>120</v>
      </c>
      <c r="E48" s="3">
        <v>943.827</v>
      </c>
      <c r="F48" s="3">
        <v>213.672</v>
      </c>
      <c r="G48" s="3">
        <v>350.476</v>
      </c>
      <c r="H48" s="3">
        <v>275.32499999999999</v>
      </c>
      <c r="I48" s="3" t="s">
        <v>121</v>
      </c>
      <c r="J48" s="3">
        <v>741.43799999999999</v>
      </c>
      <c r="K48" s="3" t="s">
        <v>122</v>
      </c>
      <c r="L48" s="3" t="s">
        <v>123</v>
      </c>
      <c r="M48" s="3" t="s">
        <v>124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3868-ADE3-40E2-AB0D-58B90048378E}">
  <dimension ref="C2:M48"/>
  <sheetViews>
    <sheetView workbookViewId="0">
      <selection sqref="A1:O1048576"/>
    </sheetView>
  </sheetViews>
  <sheetFormatPr defaultRowHeight="12.75" x14ac:dyDescent="0.2"/>
  <cols>
    <col min="1" max="2" width="2" customWidth="1"/>
    <col min="3" max="3" width="25" customWidth="1"/>
    <col min="15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327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99</v>
      </c>
      <c r="D12" s="3">
        <v>487.19799999999998</v>
      </c>
      <c r="E12" s="3">
        <v>966.98800000000006</v>
      </c>
      <c r="F12" s="3">
        <v>-688.19</v>
      </c>
      <c r="G12" s="3">
        <v>-60.427</v>
      </c>
      <c r="H12" s="3">
        <v>-397.27199999999999</v>
      </c>
      <c r="I12" s="3">
        <v>601.95600000000002</v>
      </c>
      <c r="J12" s="3">
        <v>-74.013999999999996</v>
      </c>
      <c r="K12" s="3">
        <v>-229.036</v>
      </c>
      <c r="L12" s="3" t="s">
        <v>100</v>
      </c>
      <c r="M12" s="3" t="s">
        <v>101</v>
      </c>
    </row>
    <row r="13" spans="3:13" x14ac:dyDescent="0.2">
      <c r="C13" s="3" t="s">
        <v>328</v>
      </c>
      <c r="D13" s="3">
        <v>516.30700000000002</v>
      </c>
      <c r="E13" s="3">
        <v>705.26499999999999</v>
      </c>
      <c r="F13" s="3">
        <v>790.86400000000003</v>
      </c>
      <c r="G13" s="3">
        <v>891.63199999999995</v>
      </c>
      <c r="H13" s="3" t="s">
        <v>329</v>
      </c>
      <c r="I13" s="3" t="s">
        <v>330</v>
      </c>
      <c r="J13" s="3" t="s">
        <v>331</v>
      </c>
      <c r="K13" s="3" t="s">
        <v>332</v>
      </c>
      <c r="L13" s="3" t="s">
        <v>333</v>
      </c>
      <c r="M13" s="3" t="s">
        <v>334</v>
      </c>
    </row>
    <row r="14" spans="3:13" x14ac:dyDescent="0.2">
      <c r="C14" t="s">
        <v>335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</row>
    <row r="15" spans="3:13" x14ac:dyDescent="0.2">
      <c r="C15" s="3" t="s">
        <v>336</v>
      </c>
      <c r="D15" s="3">
        <v>23.372</v>
      </c>
      <c r="E15" s="3">
        <v>25.478000000000002</v>
      </c>
      <c r="F15" s="3">
        <v>31.911999999999999</v>
      </c>
      <c r="G15" s="3">
        <v>28.199000000000002</v>
      </c>
      <c r="H15" s="3">
        <v>26.401</v>
      </c>
      <c r="I15" s="3">
        <v>21.84</v>
      </c>
      <c r="J15" s="3">
        <v>38.954999999999998</v>
      </c>
      <c r="K15" s="3">
        <v>39.445</v>
      </c>
      <c r="L15" s="3">
        <v>41.728999999999999</v>
      </c>
      <c r="M15" s="3">
        <v>63.636000000000003</v>
      </c>
    </row>
    <row r="16" spans="3:13" x14ac:dyDescent="0.2">
      <c r="C16" s="3" t="s">
        <v>337</v>
      </c>
      <c r="D16" s="3">
        <v>-77.126999999999995</v>
      </c>
      <c r="E16" s="3">
        <v>-110.017</v>
      </c>
      <c r="F16" s="3">
        <v>-11.1</v>
      </c>
      <c r="G16" s="3">
        <v>-87.283000000000001</v>
      </c>
      <c r="H16" s="3" t="s">
        <v>3</v>
      </c>
      <c r="I16" s="3" t="s">
        <v>3</v>
      </c>
      <c r="J16" s="3">
        <v>-524.59</v>
      </c>
      <c r="K16" s="3" t="s">
        <v>3</v>
      </c>
      <c r="L16" s="3">
        <v>-39.200000000000003</v>
      </c>
      <c r="M16" s="3">
        <v>-150.28800000000001</v>
      </c>
    </row>
    <row r="17" spans="3:13" x14ac:dyDescent="0.2">
      <c r="C17" s="3" t="s">
        <v>338</v>
      </c>
      <c r="D17" s="3">
        <v>-89.769000000000005</v>
      </c>
      <c r="E17" s="3">
        <v>-62.536000000000001</v>
      </c>
      <c r="F17" s="3">
        <v>33.299999999999997</v>
      </c>
      <c r="G17" s="3">
        <v>69.826999999999998</v>
      </c>
      <c r="H17" s="3" t="s">
        <v>3</v>
      </c>
      <c r="I17" s="3" t="s">
        <v>3</v>
      </c>
      <c r="J17" s="3">
        <v>-189.58</v>
      </c>
      <c r="K17" s="3" t="s">
        <v>3</v>
      </c>
      <c r="L17" s="3">
        <v>-30.349</v>
      </c>
      <c r="M17" s="3">
        <v>-194.96899999999999</v>
      </c>
    </row>
    <row r="18" spans="3:13" x14ac:dyDescent="0.2">
      <c r="C18" t="s">
        <v>339</v>
      </c>
      <c r="D18">
        <v>-46.956000000000003</v>
      </c>
      <c r="E18">
        <v>-62.536000000000001</v>
      </c>
      <c r="F18">
        <v>-15.262</v>
      </c>
      <c r="G18" t="s">
        <v>3</v>
      </c>
      <c r="H18">
        <v>-344.47</v>
      </c>
      <c r="I18">
        <v>-219.762</v>
      </c>
      <c r="J18">
        <v>-2.597</v>
      </c>
      <c r="K18">
        <v>-236.67</v>
      </c>
      <c r="L18" t="s">
        <v>3</v>
      </c>
      <c r="M18" t="s">
        <v>3</v>
      </c>
    </row>
    <row r="19" spans="3:13" x14ac:dyDescent="0.2">
      <c r="C19" s="3" t="s">
        <v>340</v>
      </c>
      <c r="D19" s="3">
        <v>109.95399999999999</v>
      </c>
      <c r="E19" s="3">
        <v>-601.03800000000001</v>
      </c>
      <c r="F19" s="3" t="s">
        <v>341</v>
      </c>
      <c r="G19" s="3">
        <v>397.47500000000002</v>
      </c>
      <c r="H19" s="3">
        <v>719.11300000000006</v>
      </c>
      <c r="I19" s="3" t="s">
        <v>342</v>
      </c>
      <c r="J19" s="3">
        <v>551.85799999999995</v>
      </c>
      <c r="K19" s="3">
        <v>939.04600000000005</v>
      </c>
      <c r="L19" s="3" t="s">
        <v>343</v>
      </c>
      <c r="M19" s="3">
        <v>354.73500000000001</v>
      </c>
    </row>
    <row r="20" spans="3:13" x14ac:dyDescent="0.2">
      <c r="C20" s="3" t="s">
        <v>344</v>
      </c>
      <c r="D20" s="3">
        <v>922.97799999999995</v>
      </c>
      <c r="E20" s="3">
        <v>861.60400000000004</v>
      </c>
      <c r="F20" s="3" t="s">
        <v>345</v>
      </c>
      <c r="G20" s="3" t="s">
        <v>346</v>
      </c>
      <c r="H20" s="3" t="s">
        <v>347</v>
      </c>
      <c r="I20" s="3" t="s">
        <v>348</v>
      </c>
      <c r="J20" s="3" t="s">
        <v>349</v>
      </c>
      <c r="K20" s="3" t="s">
        <v>350</v>
      </c>
      <c r="L20" s="3" t="s">
        <v>351</v>
      </c>
      <c r="M20" s="3" t="s">
        <v>352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353</v>
      </c>
      <c r="D22" s="3" t="s">
        <v>354</v>
      </c>
      <c r="E22" s="3" t="s">
        <v>355</v>
      </c>
      <c r="F22" s="3" t="s">
        <v>356</v>
      </c>
      <c r="G22" s="3" t="s">
        <v>357</v>
      </c>
      <c r="H22" s="3" t="s">
        <v>358</v>
      </c>
      <c r="I22" s="3" t="s">
        <v>359</v>
      </c>
      <c r="J22" s="3" t="s">
        <v>360</v>
      </c>
      <c r="K22" s="3">
        <v>-776.17600000000004</v>
      </c>
      <c r="L22" s="3" t="s">
        <v>361</v>
      </c>
      <c r="M22" s="3" t="s">
        <v>362</v>
      </c>
    </row>
    <row r="23" spans="3:13" x14ac:dyDescent="0.2">
      <c r="C23" s="3" t="s">
        <v>363</v>
      </c>
      <c r="D23" s="3" t="s">
        <v>364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365</v>
      </c>
      <c r="D24" s="3" t="s">
        <v>366</v>
      </c>
      <c r="E24" s="3">
        <v>156.339</v>
      </c>
      <c r="F24" s="3">
        <v>251.13399999999999</v>
      </c>
      <c r="G24" s="3" t="s">
        <v>367</v>
      </c>
      <c r="H24" s="3">
        <v>-246.40899999999999</v>
      </c>
      <c r="I24" s="3">
        <v>-229.31700000000001</v>
      </c>
      <c r="J24" s="3">
        <v>-99.983999999999995</v>
      </c>
      <c r="K24" s="3">
        <v>-80.162000000000006</v>
      </c>
      <c r="L24" s="3">
        <v>-125.188</v>
      </c>
      <c r="M24" s="3">
        <v>28.433</v>
      </c>
    </row>
    <row r="25" spans="3:13" x14ac:dyDescent="0.2">
      <c r="C25" t="s">
        <v>368</v>
      </c>
      <c r="D25" t="s">
        <v>369</v>
      </c>
      <c r="E25" t="s">
        <v>370</v>
      </c>
      <c r="F25" t="s">
        <v>371</v>
      </c>
      <c r="G25">
        <v>-956.08799999999997</v>
      </c>
      <c r="H25" t="s">
        <v>372</v>
      </c>
      <c r="I25" t="s">
        <v>373</v>
      </c>
      <c r="J25" t="s">
        <v>374</v>
      </c>
      <c r="K25">
        <v>-856.33900000000006</v>
      </c>
      <c r="L25" t="s">
        <v>375</v>
      </c>
      <c r="M25" t="s">
        <v>376</v>
      </c>
    </row>
    <row r="26" spans="3:13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3" x14ac:dyDescent="0.2">
      <c r="C27" s="3" t="s">
        <v>377</v>
      </c>
      <c r="D27" s="3">
        <v>-105.28</v>
      </c>
      <c r="E27" s="3">
        <v>-90.328999999999994</v>
      </c>
      <c r="F27" s="3">
        <v>-54.112000000000002</v>
      </c>
      <c r="G27" s="3">
        <v>-9.4</v>
      </c>
      <c r="H27" s="3">
        <v>-6.2859999999999996</v>
      </c>
      <c r="I27" s="3">
        <v>-6.8250000000000002</v>
      </c>
      <c r="J27" s="3">
        <v>-6.492</v>
      </c>
      <c r="K27" s="3">
        <v>-6.3620000000000001</v>
      </c>
      <c r="L27" s="3">
        <v>-6.3230000000000004</v>
      </c>
      <c r="M27" s="3">
        <v>-101.54600000000001</v>
      </c>
    </row>
    <row r="28" spans="3:13" x14ac:dyDescent="0.2">
      <c r="C28" s="3" t="s">
        <v>378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379</v>
      </c>
      <c r="D29" s="3" t="s">
        <v>380</v>
      </c>
      <c r="E29" s="3" t="s">
        <v>381</v>
      </c>
      <c r="F29" s="3" t="s">
        <v>382</v>
      </c>
      <c r="G29" s="3">
        <v>343.762</v>
      </c>
      <c r="H29" s="3" t="s">
        <v>383</v>
      </c>
      <c r="I29" s="3" t="s">
        <v>384</v>
      </c>
      <c r="J29" s="3" t="s">
        <v>385</v>
      </c>
      <c r="K29" s="3" t="s">
        <v>386</v>
      </c>
      <c r="L29" s="3" t="s">
        <v>387</v>
      </c>
      <c r="M29" s="3" t="s">
        <v>388</v>
      </c>
    </row>
    <row r="30" spans="3:13" x14ac:dyDescent="0.2">
      <c r="C30" s="3" t="s">
        <v>389</v>
      </c>
      <c r="D30" s="3" t="s">
        <v>390</v>
      </c>
      <c r="E30" s="3" t="s">
        <v>391</v>
      </c>
      <c r="F30" s="3" t="s">
        <v>392</v>
      </c>
      <c r="G30" s="3">
        <v>-279.30700000000002</v>
      </c>
      <c r="H30" s="3" t="s">
        <v>393</v>
      </c>
      <c r="I30" s="3" t="s">
        <v>394</v>
      </c>
      <c r="J30" s="3" t="s">
        <v>395</v>
      </c>
      <c r="K30" s="3" t="s">
        <v>396</v>
      </c>
      <c r="L30" s="3" t="s">
        <v>397</v>
      </c>
      <c r="M30" s="3" t="s">
        <v>398</v>
      </c>
    </row>
    <row r="31" spans="3:13" x14ac:dyDescent="0.2">
      <c r="C31" t="s">
        <v>399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</row>
    <row r="32" spans="3:13" x14ac:dyDescent="0.2">
      <c r="C32" s="3" t="s">
        <v>400</v>
      </c>
      <c r="D32" s="3">
        <v>-74.896000000000001</v>
      </c>
      <c r="E32" s="3">
        <v>-162.13</v>
      </c>
      <c r="F32" s="3" t="s">
        <v>401</v>
      </c>
      <c r="G32" s="3">
        <v>-48.341999999999999</v>
      </c>
      <c r="H32" s="3">
        <v>20.114999999999998</v>
      </c>
      <c r="I32" s="3">
        <v>-151.51300000000001</v>
      </c>
      <c r="J32" s="3">
        <v>-15.582000000000001</v>
      </c>
      <c r="K32" s="3">
        <v>-702.37599999999998</v>
      </c>
      <c r="L32" s="3">
        <v>-756.18899999999996</v>
      </c>
      <c r="M32" s="3">
        <v>-783.93700000000001</v>
      </c>
    </row>
    <row r="33" spans="3:13" x14ac:dyDescent="0.2">
      <c r="C33" s="3" t="s">
        <v>402</v>
      </c>
      <c r="D33" s="3" t="s">
        <v>403</v>
      </c>
      <c r="E33" s="3" t="s">
        <v>404</v>
      </c>
      <c r="F33" s="3">
        <v>625.75300000000004</v>
      </c>
      <c r="G33" s="3">
        <v>6.7140000000000004</v>
      </c>
      <c r="H33" s="3" t="s">
        <v>405</v>
      </c>
      <c r="I33" s="3" t="s">
        <v>406</v>
      </c>
      <c r="J33" s="3">
        <v>994.64300000000003</v>
      </c>
      <c r="K33" s="3">
        <v>-690.92399999999998</v>
      </c>
      <c r="L33" s="3" t="s">
        <v>407</v>
      </c>
      <c r="M33" s="3" t="s">
        <v>408</v>
      </c>
    </row>
    <row r="35" spans="3:13" x14ac:dyDescent="0.2">
      <c r="C35" s="3" t="s">
        <v>409</v>
      </c>
      <c r="D35" s="3">
        <v>307.99599999999998</v>
      </c>
      <c r="E35" s="3">
        <v>737.80899999999997</v>
      </c>
      <c r="F35" s="3">
        <v>413.43099999999998</v>
      </c>
      <c r="G35" s="3">
        <v>506.43</v>
      </c>
      <c r="H35" s="3">
        <v>758.69299999999998</v>
      </c>
      <c r="I35" s="3">
        <v>882.54700000000003</v>
      </c>
      <c r="J35" s="3" t="s">
        <v>410</v>
      </c>
      <c r="K35" s="3">
        <v>679.11</v>
      </c>
      <c r="L35" s="3" t="s">
        <v>411</v>
      </c>
      <c r="M35" s="3" t="s">
        <v>139</v>
      </c>
    </row>
    <row r="36" spans="3:13" x14ac:dyDescent="0.2">
      <c r="C36" s="3" t="s">
        <v>412</v>
      </c>
      <c r="D36" s="3" t="s">
        <v>3</v>
      </c>
      <c r="E36" s="3">
        <v>20.844999999999999</v>
      </c>
      <c r="F36" s="3">
        <v>6.9370000000000003</v>
      </c>
      <c r="G36" s="3">
        <v>-21.484999999999999</v>
      </c>
      <c r="H36" s="3">
        <v>44.002000000000002</v>
      </c>
      <c r="I36" s="3">
        <v>-30.03</v>
      </c>
      <c r="J36" s="3" t="s">
        <v>3</v>
      </c>
      <c r="K36" s="3">
        <v>-7.6349999999999998</v>
      </c>
      <c r="L36" s="3">
        <v>-1.2649999999999999</v>
      </c>
      <c r="M36" s="3">
        <v>-2.7080000000000002</v>
      </c>
    </row>
    <row r="37" spans="3:13" x14ac:dyDescent="0.2">
      <c r="C37" t="s">
        <v>413</v>
      </c>
      <c r="D37">
        <v>429.81299999999999</v>
      </c>
      <c r="E37">
        <v>-345.22300000000001</v>
      </c>
      <c r="F37">
        <v>86.061999999999998</v>
      </c>
      <c r="G37">
        <v>273.74799999999999</v>
      </c>
      <c r="H37">
        <v>79.852000000000004</v>
      </c>
      <c r="I37">
        <v>223.08600000000001</v>
      </c>
      <c r="J37">
        <v>-396.49400000000003</v>
      </c>
      <c r="K37">
        <v>491.51600000000002</v>
      </c>
      <c r="L37" t="s">
        <v>414</v>
      </c>
      <c r="M37">
        <v>-62.585999999999999</v>
      </c>
    </row>
    <row r="38" spans="3:13" x14ac:dyDescent="0.2">
      <c r="C38" s="3" t="s">
        <v>415</v>
      </c>
      <c r="D38" s="3">
        <v>737.80899999999997</v>
      </c>
      <c r="E38" s="3">
        <v>413.43099999999998</v>
      </c>
      <c r="F38" s="3">
        <v>506.43</v>
      </c>
      <c r="G38" s="3">
        <v>758.69299999999998</v>
      </c>
      <c r="H38" s="3">
        <v>882.54700000000003</v>
      </c>
      <c r="I38" s="3" t="s">
        <v>410</v>
      </c>
      <c r="J38" s="3">
        <v>679.11</v>
      </c>
      <c r="K38" s="3" t="s">
        <v>411</v>
      </c>
      <c r="L38" s="3" t="s">
        <v>139</v>
      </c>
      <c r="M38" s="3" t="s">
        <v>140</v>
      </c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 t="s">
        <v>416</v>
      </c>
      <c r="D40" s="3" t="s">
        <v>417</v>
      </c>
      <c r="E40" s="3" t="s">
        <v>418</v>
      </c>
      <c r="F40" s="3">
        <v>-872.72500000000002</v>
      </c>
      <c r="G40" s="3">
        <v>-770.779</v>
      </c>
      <c r="H40" s="3" t="s">
        <v>419</v>
      </c>
      <c r="I40" s="3">
        <v>-824.44799999999998</v>
      </c>
      <c r="J40" s="3" t="s">
        <v>420</v>
      </c>
      <c r="K40" s="3" t="s">
        <v>421</v>
      </c>
      <c r="L40" s="3" t="s">
        <v>422</v>
      </c>
      <c r="M40" s="3" t="s">
        <v>423</v>
      </c>
    </row>
    <row r="41" spans="3:13" x14ac:dyDescent="0.2">
      <c r="C41" s="3" t="s">
        <v>424</v>
      </c>
      <c r="D41" s="3">
        <v>58.216999999999999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30.03</v>
      </c>
      <c r="J41" s="3">
        <v>235.02699999999999</v>
      </c>
      <c r="K41" s="3">
        <v>730.36900000000003</v>
      </c>
      <c r="L41" s="3">
        <v>658.82</v>
      </c>
      <c r="M41" s="3">
        <v>606.57000000000005</v>
      </c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D81F-A26D-4C8A-8B3E-57ECDF57B792}">
  <dimension ref="C2:M48"/>
  <sheetViews>
    <sheetView workbookViewId="0">
      <selection sqref="A1:O1048576"/>
    </sheetView>
  </sheetViews>
  <sheetFormatPr defaultRowHeight="12.75" x14ac:dyDescent="0.2"/>
  <cols>
    <col min="1" max="2" width="2" customWidth="1"/>
    <col min="3" max="3" width="25" customWidth="1"/>
    <col min="15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425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426</v>
      </c>
      <c r="D12" s="3">
        <v>19.14</v>
      </c>
      <c r="E12" s="3">
        <v>16.510000000000002</v>
      </c>
      <c r="F12" s="3">
        <v>5.18</v>
      </c>
      <c r="G12" s="3">
        <v>13.35</v>
      </c>
      <c r="H12" s="3">
        <v>17.61</v>
      </c>
      <c r="I12" s="3">
        <v>11.04</v>
      </c>
      <c r="J12" s="3">
        <v>13.17</v>
      </c>
      <c r="K12" s="3">
        <v>22.85</v>
      </c>
      <c r="L12" s="3">
        <v>30.27</v>
      </c>
      <c r="M12" s="3">
        <v>28.29</v>
      </c>
    </row>
    <row r="13" spans="3:13" x14ac:dyDescent="0.2">
      <c r="C13" s="3" t="s">
        <v>427</v>
      </c>
      <c r="D13" s="3" t="s">
        <v>428</v>
      </c>
      <c r="E13" s="3" t="s">
        <v>429</v>
      </c>
      <c r="F13" s="3" t="s">
        <v>430</v>
      </c>
      <c r="G13" s="3" t="s">
        <v>431</v>
      </c>
      <c r="H13" s="3" t="s">
        <v>432</v>
      </c>
      <c r="I13" s="3" t="s">
        <v>433</v>
      </c>
      <c r="J13" s="3" t="s">
        <v>434</v>
      </c>
      <c r="K13" s="3" t="s">
        <v>435</v>
      </c>
      <c r="L13" s="3" t="s">
        <v>436</v>
      </c>
      <c r="M13" s="3" t="s">
        <v>437</v>
      </c>
    </row>
    <row r="15" spans="3:13" x14ac:dyDescent="0.2">
      <c r="C15" s="3" t="s">
        <v>438</v>
      </c>
      <c r="D15" s="3" t="s">
        <v>439</v>
      </c>
      <c r="E15" s="3" t="s">
        <v>440</v>
      </c>
      <c r="F15" s="3" t="s">
        <v>441</v>
      </c>
      <c r="G15" s="3" t="s">
        <v>442</v>
      </c>
      <c r="H15" s="3" t="s">
        <v>443</v>
      </c>
      <c r="I15" s="3" t="s">
        <v>444</v>
      </c>
      <c r="J15" s="3" t="s">
        <v>445</v>
      </c>
      <c r="K15" s="3" t="s">
        <v>446</v>
      </c>
      <c r="L15" s="3" t="s">
        <v>447</v>
      </c>
      <c r="M15" s="3" t="s">
        <v>448</v>
      </c>
    </row>
    <row r="16" spans="3:13" x14ac:dyDescent="0.2">
      <c r="C16" s="3" t="s">
        <v>449</v>
      </c>
      <c r="D16" s="3" t="s">
        <v>450</v>
      </c>
      <c r="E16" s="3" t="s">
        <v>451</v>
      </c>
      <c r="F16" s="3" t="s">
        <v>452</v>
      </c>
      <c r="G16" s="3" t="s">
        <v>442</v>
      </c>
      <c r="H16" s="3" t="s">
        <v>443</v>
      </c>
      <c r="I16" s="3" t="s">
        <v>453</v>
      </c>
      <c r="J16" s="3" t="s">
        <v>454</v>
      </c>
      <c r="K16" s="3" t="s">
        <v>455</v>
      </c>
      <c r="L16" s="3" t="s">
        <v>456</v>
      </c>
      <c r="M16" s="3" t="s">
        <v>457</v>
      </c>
    </row>
    <row r="17" spans="3:13" x14ac:dyDescent="0.2">
      <c r="C17" s="3" t="s">
        <v>458</v>
      </c>
      <c r="D17" s="3" t="s">
        <v>459</v>
      </c>
      <c r="E17" s="3" t="s">
        <v>460</v>
      </c>
      <c r="F17" s="3" t="s">
        <v>461</v>
      </c>
      <c r="G17" s="3" t="s">
        <v>462</v>
      </c>
      <c r="H17" s="3" t="s">
        <v>463</v>
      </c>
      <c r="I17" s="3" t="s">
        <v>464</v>
      </c>
      <c r="J17" s="3" t="s">
        <v>465</v>
      </c>
      <c r="K17" s="3" t="s">
        <v>466</v>
      </c>
      <c r="L17" s="3" t="s">
        <v>467</v>
      </c>
      <c r="M17" s="3" t="s">
        <v>464</v>
      </c>
    </row>
    <row r="18" spans="3:13" x14ac:dyDescent="0.2">
      <c r="C18" t="s">
        <v>468</v>
      </c>
      <c r="D18" t="s">
        <v>469</v>
      </c>
      <c r="E18" t="s">
        <v>470</v>
      </c>
      <c r="F18" t="s">
        <v>471</v>
      </c>
      <c r="G18" t="s">
        <v>472</v>
      </c>
      <c r="H18" t="s">
        <v>473</v>
      </c>
      <c r="I18" t="s">
        <v>474</v>
      </c>
      <c r="J18" t="s">
        <v>475</v>
      </c>
      <c r="K18" t="s">
        <v>476</v>
      </c>
      <c r="L18" t="s">
        <v>477</v>
      </c>
      <c r="M18" t="s">
        <v>478</v>
      </c>
    </row>
    <row r="19" spans="3:13" x14ac:dyDescent="0.2">
      <c r="C19" s="3" t="s">
        <v>479</v>
      </c>
      <c r="D19" s="3" t="s">
        <v>480</v>
      </c>
      <c r="E19" s="3" t="s">
        <v>481</v>
      </c>
      <c r="F19" s="3" t="s">
        <v>482</v>
      </c>
      <c r="G19" s="3" t="s">
        <v>483</v>
      </c>
      <c r="H19" s="3" t="s">
        <v>484</v>
      </c>
      <c r="I19" s="3" t="s">
        <v>485</v>
      </c>
      <c r="J19" s="3" t="s">
        <v>486</v>
      </c>
      <c r="K19" s="3" t="s">
        <v>474</v>
      </c>
      <c r="L19" s="3" t="s">
        <v>465</v>
      </c>
      <c r="M19" s="3" t="s">
        <v>487</v>
      </c>
    </row>
    <row r="20" spans="3:13" x14ac:dyDescent="0.2">
      <c r="C20" s="3" t="s">
        <v>488</v>
      </c>
      <c r="D20" s="3" t="s">
        <v>489</v>
      </c>
      <c r="E20" s="3" t="s">
        <v>490</v>
      </c>
      <c r="F20" s="3" t="s">
        <v>491</v>
      </c>
      <c r="G20" s="3" t="s">
        <v>492</v>
      </c>
      <c r="H20" s="3" t="s">
        <v>493</v>
      </c>
      <c r="I20" s="3" t="s">
        <v>494</v>
      </c>
      <c r="J20" s="3" t="s">
        <v>495</v>
      </c>
      <c r="K20" s="3" t="s">
        <v>496</v>
      </c>
      <c r="L20" s="3" t="s">
        <v>497</v>
      </c>
      <c r="M20" s="3" t="s">
        <v>498</v>
      </c>
    </row>
    <row r="21" spans="3:13" x14ac:dyDescent="0.2">
      <c r="C21" s="3" t="s">
        <v>499</v>
      </c>
      <c r="D21" s="3" t="s">
        <v>500</v>
      </c>
      <c r="E21" s="3" t="s">
        <v>501</v>
      </c>
      <c r="F21" s="3" t="s">
        <v>502</v>
      </c>
      <c r="G21" s="3" t="s">
        <v>503</v>
      </c>
      <c r="H21" s="3" t="s">
        <v>504</v>
      </c>
      <c r="I21" s="3" t="s">
        <v>505</v>
      </c>
      <c r="J21" s="3" t="s">
        <v>503</v>
      </c>
      <c r="K21" s="3" t="s">
        <v>500</v>
      </c>
      <c r="L21" s="3" t="s">
        <v>506</v>
      </c>
      <c r="M21" s="3" t="s">
        <v>507</v>
      </c>
    </row>
    <row r="22" spans="3:13" x14ac:dyDescent="0.2">
      <c r="C22" s="3" t="s">
        <v>508</v>
      </c>
      <c r="D22" s="3" t="s">
        <v>509</v>
      </c>
      <c r="E22" s="3" t="s">
        <v>510</v>
      </c>
      <c r="F22" s="3" t="s">
        <v>511</v>
      </c>
      <c r="G22" s="3" t="s">
        <v>512</v>
      </c>
      <c r="H22" s="3" t="s">
        <v>513</v>
      </c>
      <c r="I22" s="3" t="s">
        <v>514</v>
      </c>
      <c r="J22" s="3" t="s">
        <v>515</v>
      </c>
      <c r="K22" s="3" t="s">
        <v>512</v>
      </c>
      <c r="L22" s="3" t="s">
        <v>516</v>
      </c>
      <c r="M22" s="3" t="s">
        <v>511</v>
      </c>
    </row>
    <row r="23" spans="3:13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2">
      <c r="C24" s="3" t="s">
        <v>517</v>
      </c>
      <c r="D24" s="3" t="s">
        <v>518</v>
      </c>
      <c r="E24" s="3" t="s">
        <v>519</v>
      </c>
      <c r="F24" s="3" t="s">
        <v>520</v>
      </c>
      <c r="G24" s="3" t="s">
        <v>521</v>
      </c>
      <c r="H24" s="3" t="s">
        <v>522</v>
      </c>
      <c r="I24" s="3" t="s">
        <v>523</v>
      </c>
      <c r="J24" s="3" t="s">
        <v>524</v>
      </c>
      <c r="K24" s="3" t="s">
        <v>525</v>
      </c>
      <c r="L24" s="3" t="s">
        <v>526</v>
      </c>
      <c r="M24" s="3" t="s">
        <v>527</v>
      </c>
    </row>
    <row r="25" spans="3:13" x14ac:dyDescent="0.2">
      <c r="C25" t="s">
        <v>528</v>
      </c>
      <c r="D25" t="s">
        <v>507</v>
      </c>
      <c r="E25" t="s">
        <v>501</v>
      </c>
      <c r="F25" t="s">
        <v>529</v>
      </c>
      <c r="G25" t="s">
        <v>505</v>
      </c>
      <c r="H25" t="s">
        <v>500</v>
      </c>
      <c r="I25" t="s">
        <v>530</v>
      </c>
      <c r="J25" t="s">
        <v>505</v>
      </c>
      <c r="K25" t="s">
        <v>531</v>
      </c>
      <c r="L25" t="s">
        <v>532</v>
      </c>
      <c r="M25" t="s">
        <v>532</v>
      </c>
    </row>
    <row r="26" spans="3:13" x14ac:dyDescent="0.2">
      <c r="C26" s="3" t="s">
        <v>533</v>
      </c>
      <c r="D26" s="3" t="s">
        <v>534</v>
      </c>
      <c r="E26" s="3" t="s">
        <v>535</v>
      </c>
      <c r="F26" s="3" t="s">
        <v>510</v>
      </c>
      <c r="G26" s="3" t="s">
        <v>515</v>
      </c>
      <c r="H26" s="3" t="s">
        <v>462</v>
      </c>
      <c r="I26" s="3" t="s">
        <v>536</v>
      </c>
      <c r="J26" s="3" t="s">
        <v>537</v>
      </c>
      <c r="K26" s="3" t="s">
        <v>538</v>
      </c>
      <c r="L26" s="3" t="s">
        <v>539</v>
      </c>
      <c r="M26" s="3" t="s">
        <v>467</v>
      </c>
    </row>
    <row r="27" spans="3:13" x14ac:dyDescent="0.2">
      <c r="C27" s="3" t="s">
        <v>540</v>
      </c>
      <c r="D27" s="3" t="s">
        <v>541</v>
      </c>
      <c r="E27" s="3" t="s">
        <v>542</v>
      </c>
      <c r="F27" s="3" t="s">
        <v>501</v>
      </c>
      <c r="G27" s="3" t="s">
        <v>543</v>
      </c>
      <c r="H27" s="3" t="s">
        <v>541</v>
      </c>
      <c r="I27" s="3" t="s">
        <v>544</v>
      </c>
      <c r="J27" s="3" t="s">
        <v>545</v>
      </c>
      <c r="K27" s="3" t="s">
        <v>543</v>
      </c>
      <c r="L27" s="3" t="s">
        <v>543</v>
      </c>
      <c r="M27" s="3" t="s">
        <v>546</v>
      </c>
    </row>
    <row r="28" spans="3:13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3:13" x14ac:dyDescent="0.2">
      <c r="C29" s="3" t="s">
        <v>547</v>
      </c>
      <c r="D29" s="3">
        <v>6.3</v>
      </c>
      <c r="E29" s="3">
        <v>6.4</v>
      </c>
      <c r="F29" s="3">
        <v>5.6</v>
      </c>
      <c r="G29" s="3">
        <v>5.5</v>
      </c>
      <c r="H29" s="3">
        <v>5.0999999999999996</v>
      </c>
      <c r="I29" s="3">
        <v>5.4</v>
      </c>
      <c r="J29" s="3">
        <v>4.9000000000000004</v>
      </c>
      <c r="K29" s="3">
        <v>4.9000000000000004</v>
      </c>
      <c r="L29" s="3">
        <v>5.9</v>
      </c>
      <c r="M29" s="3">
        <v>6.2</v>
      </c>
    </row>
    <row r="30" spans="3:13" x14ac:dyDescent="0.2">
      <c r="C30" s="3" t="s">
        <v>548</v>
      </c>
      <c r="D30" s="3">
        <v>2</v>
      </c>
      <c r="E30" s="3">
        <v>5</v>
      </c>
      <c r="F30" s="3">
        <v>3</v>
      </c>
      <c r="G30" s="3">
        <v>5</v>
      </c>
      <c r="H30" s="3">
        <v>5</v>
      </c>
      <c r="I30" s="3">
        <v>7</v>
      </c>
      <c r="J30" s="3">
        <v>3</v>
      </c>
      <c r="K30" s="3">
        <v>6</v>
      </c>
      <c r="L30" s="3">
        <v>8</v>
      </c>
      <c r="M30" s="3">
        <v>7</v>
      </c>
    </row>
    <row r="31" spans="3:13" x14ac:dyDescent="0.2">
      <c r="C31" t="s">
        <v>549</v>
      </c>
      <c r="D31">
        <v>0</v>
      </c>
      <c r="E31">
        <v>0.1008</v>
      </c>
      <c r="F31">
        <v>6.6000000000000003E-2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  <c r="M31">
        <v>0.32</v>
      </c>
    </row>
    <row r="32" spans="3:13" x14ac:dyDescent="0.2">
      <c r="C32" s="3" t="s">
        <v>550</v>
      </c>
      <c r="D32" s="3" t="s">
        <v>551</v>
      </c>
      <c r="E32" s="3" t="s">
        <v>552</v>
      </c>
      <c r="F32" s="3" t="s">
        <v>553</v>
      </c>
      <c r="G32" s="3" t="s">
        <v>554</v>
      </c>
      <c r="H32" s="3" t="s">
        <v>554</v>
      </c>
      <c r="I32" s="3" t="s">
        <v>554</v>
      </c>
      <c r="J32" s="3" t="s">
        <v>554</v>
      </c>
      <c r="K32" s="3" t="s">
        <v>551</v>
      </c>
      <c r="L32" s="3" t="s">
        <v>551</v>
      </c>
      <c r="M32" s="3" t="s">
        <v>555</v>
      </c>
    </row>
    <row r="33" spans="3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3:13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3:13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8" spans="3:13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3:13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7938-F657-426A-AFA2-6FDEA0C56868}">
  <dimension ref="A3:BJ22"/>
  <sheetViews>
    <sheetView showGridLines="0" tabSelected="1" topLeftCell="W1" workbookViewId="0">
      <selection activeCell="AM18" sqref="AM18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556</v>
      </c>
      <c r="C3" s="9"/>
      <c r="D3" s="9"/>
      <c r="E3" s="9"/>
      <c r="F3" s="9"/>
      <c r="H3" s="9" t="s">
        <v>557</v>
      </c>
      <c r="I3" s="9"/>
      <c r="J3" s="9"/>
      <c r="K3" s="9"/>
      <c r="L3" s="9"/>
      <c r="N3" s="11" t="s">
        <v>558</v>
      </c>
      <c r="O3" s="11"/>
      <c r="P3" s="11"/>
      <c r="Q3" s="11"/>
      <c r="R3" s="11"/>
      <c r="S3" s="11"/>
      <c r="T3" s="11"/>
      <c r="V3" s="9" t="s">
        <v>559</v>
      </c>
      <c r="W3" s="9"/>
      <c r="X3" s="9"/>
      <c r="Y3" s="9"/>
      <c r="AA3" s="9" t="s">
        <v>560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561</v>
      </c>
      <c r="C4" s="15" t="s">
        <v>562</v>
      </c>
      <c r="D4" s="14" t="s">
        <v>563</v>
      </c>
      <c r="E4" s="15" t="s">
        <v>564</v>
      </c>
      <c r="F4" s="14" t="s">
        <v>565</v>
      </c>
      <c r="H4" s="16" t="s">
        <v>566</v>
      </c>
      <c r="I4" s="17" t="s">
        <v>567</v>
      </c>
      <c r="J4" s="16" t="s">
        <v>568</v>
      </c>
      <c r="K4" s="17" t="s">
        <v>569</v>
      </c>
      <c r="L4" s="16" t="s">
        <v>570</v>
      </c>
      <c r="N4" s="18" t="s">
        <v>571</v>
      </c>
      <c r="O4" s="19" t="s">
        <v>572</v>
      </c>
      <c r="P4" s="18" t="s">
        <v>573</v>
      </c>
      <c r="Q4" s="19" t="s">
        <v>574</v>
      </c>
      <c r="R4" s="18" t="s">
        <v>575</v>
      </c>
      <c r="S4" s="19" t="s">
        <v>576</v>
      </c>
      <c r="T4" s="18" t="s">
        <v>577</v>
      </c>
      <c r="V4" s="19" t="s">
        <v>578</v>
      </c>
      <c r="W4" s="18" t="s">
        <v>579</v>
      </c>
      <c r="X4" s="19" t="s">
        <v>580</v>
      </c>
      <c r="Y4" s="18" t="s">
        <v>581</v>
      </c>
      <c r="AA4" s="20" t="s">
        <v>108</v>
      </c>
      <c r="AB4" s="21" t="s">
        <v>458</v>
      </c>
      <c r="AC4" s="20" t="s">
        <v>468</v>
      </c>
      <c r="AD4" s="21" t="s">
        <v>488</v>
      </c>
      <c r="AE4" s="20" t="s">
        <v>499</v>
      </c>
      <c r="AF4" s="21" t="s">
        <v>508</v>
      </c>
      <c r="AG4" s="20" t="s">
        <v>517</v>
      </c>
      <c r="AH4" s="21" t="s">
        <v>528</v>
      </c>
      <c r="AI4" s="20" t="s">
        <v>549</v>
      </c>
      <c r="AJ4" s="22"/>
      <c r="AK4" s="21" t="s">
        <v>547</v>
      </c>
      <c r="AL4" s="20" t="s">
        <v>548</v>
      </c>
    </row>
    <row r="5" spans="1:62" ht="63" x14ac:dyDescent="0.2">
      <c r="A5" s="23" t="s">
        <v>582</v>
      </c>
      <c r="B5" s="18" t="s">
        <v>583</v>
      </c>
      <c r="C5" s="24" t="s">
        <v>584</v>
      </c>
      <c r="D5" s="25" t="s">
        <v>585</v>
      </c>
      <c r="E5" s="19" t="s">
        <v>586</v>
      </c>
      <c r="F5" s="18" t="s">
        <v>583</v>
      </c>
      <c r="H5" s="19" t="s">
        <v>587</v>
      </c>
      <c r="I5" s="18" t="s">
        <v>588</v>
      </c>
      <c r="J5" s="19" t="s">
        <v>589</v>
      </c>
      <c r="K5" s="18" t="s">
        <v>590</v>
      </c>
      <c r="L5" s="19" t="s">
        <v>591</v>
      </c>
      <c r="N5" s="18" t="s">
        <v>592</v>
      </c>
      <c r="O5" s="19" t="s">
        <v>593</v>
      </c>
      <c r="P5" s="18" t="s">
        <v>594</v>
      </c>
      <c r="Q5" s="19" t="s">
        <v>595</v>
      </c>
      <c r="R5" s="18" t="s">
        <v>596</v>
      </c>
      <c r="S5" s="19" t="s">
        <v>597</v>
      </c>
      <c r="T5" s="18" t="s">
        <v>598</v>
      </c>
      <c r="V5" s="19" t="s">
        <v>599</v>
      </c>
      <c r="W5" s="18" t="s">
        <v>600</v>
      </c>
      <c r="X5" s="19" t="s">
        <v>601</v>
      </c>
      <c r="Y5" s="18" t="s">
        <v>602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1.4089417529703452</v>
      </c>
      <c r="C7" s="31">
        <f>(Sheet!D18-Sheet!D15)/Sheet!D35</f>
        <v>0.78641417212616327</v>
      </c>
      <c r="D7" s="31">
        <f>Sheet!D12/Sheet!D35</f>
        <v>0.38478576278752968</v>
      </c>
      <c r="E7" s="31">
        <f>Sheet2!D20/Sheet!D35</f>
        <v>0.48135600645439214</v>
      </c>
      <c r="F7" s="31">
        <f>Sheet!D18/Sheet!D35</f>
        <v>1.4089417529703452</v>
      </c>
      <c r="G7" s="29"/>
      <c r="H7" s="32">
        <f>sheet1!D33/Sheet!D51</f>
        <v>5.0458786384564434E-2</v>
      </c>
      <c r="I7" s="32">
        <f>sheet1!D33/sheet1!D12</f>
        <v>0.12907757111681437</v>
      </c>
      <c r="J7" s="32">
        <f>sheet1!D12/Sheet!D27</f>
        <v>0.22964606195771423</v>
      </c>
      <c r="K7" s="32">
        <f>sheet1!D30/Sheet!D27</f>
        <v>3.4237804076713625E-2</v>
      </c>
      <c r="L7" s="32">
        <f>sheet1!D38</f>
        <v>0.87</v>
      </c>
      <c r="M7" s="29"/>
      <c r="N7" s="32">
        <f>Sheet!D40/Sheet!D27</f>
        <v>0.41254718914304123</v>
      </c>
      <c r="O7" s="32">
        <f>Sheet!D51/Sheet!D27</f>
        <v>0.58745281085695866</v>
      </c>
      <c r="P7" s="32">
        <f>Sheet!D40/Sheet!D51</f>
        <v>0.70226438876210273</v>
      </c>
      <c r="Q7" s="31">
        <f>sheet1!D24/sheet1!D26</f>
        <v>65.125415282392026</v>
      </c>
      <c r="R7" s="31">
        <f>ABS(Sheet2!D20/(sheet1!D26+Sheet2!D30))</f>
        <v>0.34608010876848411</v>
      </c>
      <c r="S7" s="31">
        <f>Sheet!D40/sheet1!D43</f>
        <v>4.285924047464488</v>
      </c>
      <c r="T7" s="31">
        <f>Sheet2!D20/Sheet!D40</f>
        <v>0.13612002090074668</v>
      </c>
      <c r="V7" s="31">
        <f>ABS(sheet1!D15/Sheet!D15)</f>
        <v>2.113117717824387</v>
      </c>
      <c r="W7" s="31">
        <f>sheet1!D12/Sheet!D14</f>
        <v>11.862765064728121</v>
      </c>
      <c r="X7" s="31">
        <f>sheet1!D12/Sheet!D27</f>
        <v>0.22964606195771423</v>
      </c>
      <c r="Y7" s="31">
        <f>sheet1!D12/(Sheet!D18-Sheet!D35)</f>
        <v>4.8135812183485571</v>
      </c>
      <c r="AA7" s="17" t="str">
        <f>sheet1!D43</f>
        <v>1,582.067</v>
      </c>
      <c r="AB7" s="17" t="str">
        <f>Sheet3!D17</f>
        <v>10.5x</v>
      </c>
      <c r="AC7" s="17" t="str">
        <f>Sheet3!D18</f>
        <v>14.9x</v>
      </c>
      <c r="AD7" s="17" t="str">
        <f>Sheet3!D20</f>
        <v>-10.0x</v>
      </c>
      <c r="AE7" s="17" t="str">
        <f>Sheet3!D21</f>
        <v>1.1x</v>
      </c>
      <c r="AF7" s="17" t="str">
        <f>Sheet3!D22</f>
        <v>4.1x</v>
      </c>
      <c r="AG7" s="17" t="str">
        <f>Sheet3!D24</f>
        <v>20.5x</v>
      </c>
      <c r="AH7" s="17" t="str">
        <f>Sheet3!D25</f>
        <v>1.3x</v>
      </c>
      <c r="AI7" s="17">
        <f>Sheet3!D31</f>
        <v>0</v>
      </c>
      <c r="AK7" s="17">
        <f>Sheet3!D29</f>
        <v>6.3</v>
      </c>
      <c r="AL7" s="17">
        <f>Sheet3!D30</f>
        <v>2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3.5308452318270516</v>
      </c>
      <c r="C8" s="34">
        <f>(Sheet!E18-Sheet!E15)/Sheet!E35</f>
        <v>1.8134853036825971</v>
      </c>
      <c r="D8" s="34">
        <f>Sheet!E12/Sheet!E35</f>
        <v>0.5121950010840276</v>
      </c>
      <c r="E8" s="34">
        <f>Sheet2!E20/Sheet!E35</f>
        <v>1.067431473967851</v>
      </c>
      <c r="F8" s="34">
        <f>Sheet!E18/Sheet!E35</f>
        <v>3.5308452318270516</v>
      </c>
      <c r="G8" s="29"/>
      <c r="H8" s="35">
        <f>sheet1!E33/Sheet!E51</f>
        <v>8.277157244827997E-2</v>
      </c>
      <c r="I8" s="35">
        <f>sheet1!E33/sheet1!E12</f>
        <v>0.23574240519722159</v>
      </c>
      <c r="J8" s="35">
        <f>sheet1!E12/Sheet!E27</f>
        <v>0.19872082567882862</v>
      </c>
      <c r="K8" s="35">
        <f>sheet1!E30/Sheet!E27</f>
        <v>5.5711423234037938E-2</v>
      </c>
      <c r="L8" s="35">
        <f>sheet1!E38</f>
        <v>1.62</v>
      </c>
      <c r="M8" s="29"/>
      <c r="N8" s="35">
        <f>Sheet!E40/Sheet!E27</f>
        <v>0.43402156051128216</v>
      </c>
      <c r="O8" s="35">
        <f>Sheet!E51/Sheet!E27</f>
        <v>0.56597843948871795</v>
      </c>
      <c r="P8" s="35">
        <f>Sheet!E40/Sheet!E51</f>
        <v>0.76685175658521509</v>
      </c>
      <c r="Q8" s="34">
        <f>sheet1!E24/sheet1!E26</f>
        <v>33.079718154186239</v>
      </c>
      <c r="R8" s="34">
        <f>ABS(Sheet2!E20/(sheet1!E26+Sheet2!E30))</f>
        <v>0.52916082704947531</v>
      </c>
      <c r="S8" s="34">
        <f>Sheet!E40/sheet1!E43</f>
        <v>5.4325835065599737</v>
      </c>
      <c r="T8" s="34">
        <f>Sheet2!E20/Sheet!E40</f>
        <v>9.6173719112875242E-2</v>
      </c>
      <c r="U8" s="12"/>
      <c r="V8" s="34">
        <f>ABS(sheet1!E15/Sheet!E15)</f>
        <v>2.1253129035283256</v>
      </c>
      <c r="W8" s="34">
        <f>sheet1!E12/Sheet!E14</f>
        <v>13.216407883671701</v>
      </c>
      <c r="X8" s="34">
        <f>sheet1!E12/Sheet!E27</f>
        <v>0.19872082567882862</v>
      </c>
      <c r="Y8" s="34">
        <f>sheet1!E12/(Sheet!E18-Sheet!E35)</f>
        <v>2.0079370091074411</v>
      </c>
      <c r="Z8" s="12"/>
      <c r="AA8" s="36" t="str">
        <f>sheet1!E43</f>
        <v>1,649.092</v>
      </c>
      <c r="AB8" s="36" t="str">
        <f>Sheet3!E17</f>
        <v>9.1x</v>
      </c>
      <c r="AC8" s="36" t="str">
        <f>Sheet3!E18</f>
        <v>14.4x</v>
      </c>
      <c r="AD8" s="36" t="str">
        <f>Sheet3!E20</f>
        <v>-6.9x</v>
      </c>
      <c r="AE8" s="36" t="str">
        <f>Sheet3!E21</f>
        <v>1.0x</v>
      </c>
      <c r="AF8" s="36" t="str">
        <f>Sheet3!E22</f>
        <v>4.0x</v>
      </c>
      <c r="AG8" s="36" t="str">
        <f>Sheet3!E24</f>
        <v>16.5x</v>
      </c>
      <c r="AH8" s="36" t="str">
        <f>Sheet3!E25</f>
        <v>1.0x</v>
      </c>
      <c r="AI8" s="36">
        <f>Sheet3!E31</f>
        <v>0.1008</v>
      </c>
      <c r="AK8" s="36">
        <f>Sheet3!E29</f>
        <v>6.4</v>
      </c>
      <c r="AL8" s="36">
        <f>Sheet3!E30</f>
        <v>5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1.5574203945389209</v>
      </c>
      <c r="C9" s="31">
        <f>(Sheet!F18-Sheet!F15)/Sheet!F35</f>
        <v>0.9365499538157559</v>
      </c>
      <c r="D9" s="31">
        <f>Sheet!F12/Sheet!F35</f>
        <v>0.61772409184844312</v>
      </c>
      <c r="E9" s="31">
        <f>Sheet2!F20/Sheet!F35</f>
        <v>0.6245413700469099</v>
      </c>
      <c r="F9" s="31">
        <f>Sheet!F18/Sheet!F35</f>
        <v>1.5574203945389209</v>
      </c>
      <c r="G9" s="29"/>
      <c r="H9" s="32">
        <f>sheet1!F33/Sheet!F51</f>
        <v>-4.6647224392202979E-2</v>
      </c>
      <c r="I9" s="32">
        <f>sheet1!F33/sheet1!F12</f>
        <v>-0.19753085711038182</v>
      </c>
      <c r="J9" s="32">
        <f>sheet1!F12/Sheet!F27</f>
        <v>0.12922648278620677</v>
      </c>
      <c r="K9" s="32">
        <f>sheet1!F30/Sheet!F27</f>
        <v>-3.1393141960326297E-2</v>
      </c>
      <c r="L9" s="32">
        <f>sheet1!F38</f>
        <v>-1.07</v>
      </c>
      <c r="M9" s="29"/>
      <c r="N9" s="32">
        <f>Sheet!F40/Sheet!F27</f>
        <v>0.45278163409040706</v>
      </c>
      <c r="O9" s="32">
        <f>Sheet!F51/Sheet!F27</f>
        <v>0.54721836590959305</v>
      </c>
      <c r="P9" s="32">
        <f>Sheet!F40/Sheet!F51</f>
        <v>0.82742404549560011</v>
      </c>
      <c r="Q9" s="31">
        <f>sheet1!F24/sheet1!F26</f>
        <v>-29.003123498318118</v>
      </c>
      <c r="R9" s="31">
        <f>ABS(Sheet2!F20/(sheet1!F26+Sheet2!F30))</f>
        <v>0.68963532759252433</v>
      </c>
      <c r="S9" s="31">
        <f>Sheet!F40/sheet1!F43</f>
        <v>12.151927855248594</v>
      </c>
      <c r="T9" s="31">
        <f>Sheet2!F20/Sheet!F40</f>
        <v>0.13537170203871549</v>
      </c>
      <c r="V9" s="31">
        <f>ABS(sheet1!F15/Sheet!F15)</f>
        <v>1.8783790364602355</v>
      </c>
      <c r="W9" s="31">
        <f>sheet1!F12/Sheet!F14</f>
        <v>11.788741020461336</v>
      </c>
      <c r="X9" s="31">
        <f>sheet1!F12/Sheet!F27</f>
        <v>0.12922648278620677</v>
      </c>
      <c r="Y9" s="31">
        <f>sheet1!F12/(Sheet!F18-Sheet!F35)</f>
        <v>2.3621810952937574</v>
      </c>
      <c r="AA9" s="17" t="str">
        <f>sheet1!F43</f>
        <v>1,004.536</v>
      </c>
      <c r="AB9" s="17" t="str">
        <f>Sheet3!F17</f>
        <v>13.3x</v>
      </c>
      <c r="AC9" s="17" t="str">
        <f>Sheet3!F18</f>
        <v>100.9x</v>
      </c>
      <c r="AD9" s="17" t="str">
        <f>Sheet3!F20</f>
        <v>-6.0x</v>
      </c>
      <c r="AE9" s="17" t="str">
        <f>Sheet3!F21</f>
        <v>0.5x</v>
      </c>
      <c r="AF9" s="17" t="str">
        <f>Sheet3!F22</f>
        <v>3.4x</v>
      </c>
      <c r="AG9" s="17" t="str">
        <f>Sheet3!F24</f>
        <v>-16.0x</v>
      </c>
      <c r="AH9" s="17" t="str">
        <f>Sheet3!F25</f>
        <v>0.3x</v>
      </c>
      <c r="AI9" s="17">
        <f>Sheet3!F31</f>
        <v>6.6000000000000003E-2</v>
      </c>
      <c r="AK9" s="17">
        <f>Sheet3!F29</f>
        <v>5.6</v>
      </c>
      <c r="AL9" s="17">
        <f>Sheet3!F30</f>
        <v>3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1.3817445031395323</v>
      </c>
      <c r="C10" s="34">
        <f>(Sheet!G18-Sheet!G15)/Sheet!G35</f>
        <v>0.91771585624584795</v>
      </c>
      <c r="D10" s="34">
        <f>Sheet!G12/Sheet!G35</f>
        <v>0.65782378436877187</v>
      </c>
      <c r="E10" s="34">
        <f>Sheet2!G20/Sheet!G35</f>
        <v>0.41501798802048734</v>
      </c>
      <c r="F10" s="34">
        <f>Sheet!G18/Sheet!G35</f>
        <v>1.3817445031395323</v>
      </c>
      <c r="G10" s="29"/>
      <c r="H10" s="35">
        <f>sheet1!G33/Sheet!G51</f>
        <v>-4.3753109861599214E-3</v>
      </c>
      <c r="I10" s="35">
        <f>sheet1!G33/sheet1!G12</f>
        <v>-1.683504403851608E-2</v>
      </c>
      <c r="J10" s="35">
        <f>sheet1!G12/Sheet!G27</f>
        <v>0.13719653597435871</v>
      </c>
      <c r="K10" s="35">
        <f>sheet1!G30/Sheet!G27</f>
        <v>-9.7522521265635458E-4</v>
      </c>
      <c r="L10" s="35">
        <f>sheet1!G38</f>
        <v>0.43</v>
      </c>
      <c r="M10" s="29"/>
      <c r="N10" s="35">
        <f>Sheet!G40/Sheet!G27</f>
        <v>0.47210387276097443</v>
      </c>
      <c r="O10" s="35">
        <f>Sheet!G51/Sheet!G27</f>
        <v>0.52789612723902557</v>
      </c>
      <c r="P10" s="35">
        <f>Sheet!G40/Sheet!G51</f>
        <v>0.89431205951471382</v>
      </c>
      <c r="Q10" s="34">
        <f>sheet1!G24/sheet1!G26</f>
        <v>-134.48212956068502</v>
      </c>
      <c r="R10" s="34">
        <f>ABS(Sheet2!G20/(sheet1!G26+Sheet2!G30))</f>
        <v>4.3952261226342495</v>
      </c>
      <c r="S10" s="34">
        <f>Sheet!G40/sheet1!G43</f>
        <v>9.9437794911718704</v>
      </c>
      <c r="T10" s="34">
        <f>Sheet2!G20/Sheet!G40</f>
        <v>0.10034791597746562</v>
      </c>
      <c r="U10" s="12"/>
      <c r="V10" s="34">
        <f>ABS(sheet1!G15/Sheet!G15)</f>
        <v>2.2616283852531769</v>
      </c>
      <c r="W10" s="34">
        <f>sheet1!G12/Sheet!G14</f>
        <v>10.734945956777384</v>
      </c>
      <c r="X10" s="34">
        <f>sheet1!G12/Sheet!G27</f>
        <v>0.13719653597435871</v>
      </c>
      <c r="Y10" s="34">
        <f>sheet1!G12/(Sheet!G18-Sheet!G35)</f>
        <v>3.1484105138879386</v>
      </c>
      <c r="Z10" s="12"/>
      <c r="AA10" s="36" t="str">
        <f>sheet1!G43</f>
        <v>1,242.109</v>
      </c>
      <c r="AB10" s="36" t="str">
        <f>Sheet3!G17</f>
        <v>11.9x</v>
      </c>
      <c r="AC10" s="36" t="str">
        <f>Sheet3!G18</f>
        <v>29.4x</v>
      </c>
      <c r="AD10" s="36" t="str">
        <f>Sheet3!G20</f>
        <v>-49.5x</v>
      </c>
      <c r="AE10" s="36" t="str">
        <f>Sheet3!G21</f>
        <v>0.8x</v>
      </c>
      <c r="AF10" s="36" t="str">
        <f>Sheet3!G22</f>
        <v>4.6x</v>
      </c>
      <c r="AG10" s="36" t="str">
        <f>Sheet3!G24</f>
        <v>21.1x</v>
      </c>
      <c r="AH10" s="36" t="str">
        <f>Sheet3!G25</f>
        <v>0.7x</v>
      </c>
      <c r="AI10" s="36">
        <f>Sheet3!G31</f>
        <v>0.01</v>
      </c>
      <c r="AK10" s="36">
        <f>Sheet3!G29</f>
        <v>5.5</v>
      </c>
      <c r="AL10" s="36">
        <f>Sheet3!G30</f>
        <v>5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1.5420696196616059</v>
      </c>
      <c r="C11" s="31">
        <f>(Sheet!H18-Sheet!H15)/Sheet!H35</f>
        <v>1.0188586424931412</v>
      </c>
      <c r="D11" s="31">
        <f>Sheet!H12/Sheet!H35</f>
        <v>0.62669234488353065</v>
      </c>
      <c r="E11" s="31">
        <f>Sheet2!H20/Sheet!H35</f>
        <v>0.44197303787229275</v>
      </c>
      <c r="F11" s="31">
        <f>Sheet!H18/Sheet!H35</f>
        <v>1.5420696196616059</v>
      </c>
      <c r="G11" s="29"/>
      <c r="H11" s="32">
        <f>sheet1!H33/Sheet!H51</f>
        <v>-3.1200629554175744E-2</v>
      </c>
      <c r="I11" s="32">
        <f>sheet1!H33/sheet1!H12</f>
        <v>-9.5468266039042141E-2</v>
      </c>
      <c r="J11" s="32">
        <f>sheet1!H12/Sheet!H27</f>
        <v>0.15307774705611368</v>
      </c>
      <c r="K11" s="32">
        <f>sheet1!H30/Sheet!H27</f>
        <v>-1.1053030436519071E-2</v>
      </c>
      <c r="L11" s="32">
        <f>sheet1!H38</f>
        <v>-0.57999999999999996</v>
      </c>
      <c r="M11" s="29"/>
      <c r="N11" s="32">
        <f>Sheet!H40/Sheet!H27</f>
        <v>0.53160986526778642</v>
      </c>
      <c r="O11" s="32">
        <f>Sheet!H51/Sheet!H27</f>
        <v>0.46839013473221353</v>
      </c>
      <c r="P11" s="32">
        <f>Sheet!H40/Sheet!H51</f>
        <v>1.1349723784676136</v>
      </c>
      <c r="Q11" s="31">
        <f>sheet1!H24/sheet1!H26</f>
        <v>-3.30767583442959</v>
      </c>
      <c r="R11" s="31">
        <f>ABS(Sheet2!H20/(sheet1!H26+Sheet2!H30))</f>
        <v>0.40986554826872079</v>
      </c>
      <c r="S11" s="31">
        <f>Sheet!H40/sheet1!H43</f>
        <v>10.172564188297404</v>
      </c>
      <c r="T11" s="31">
        <f>Sheet2!H20/Sheet!H40</f>
        <v>7.9512855468179933E-2</v>
      </c>
      <c r="V11" s="31">
        <f>ABS(sheet1!H15/Sheet!H15)</f>
        <v>2.7495368600582233</v>
      </c>
      <c r="W11" s="31">
        <f>sheet1!H12/Sheet!H14</f>
        <v>10.091471488366905</v>
      </c>
      <c r="X11" s="31">
        <f>sheet1!H12/Sheet!H27</f>
        <v>0.15307774705611368</v>
      </c>
      <c r="Y11" s="31">
        <f>sheet1!H12/(Sheet!H18-Sheet!H35)</f>
        <v>2.9527208350185554</v>
      </c>
      <c r="AA11" s="17" t="str">
        <f>sheet1!H43</f>
        <v>1,420.625</v>
      </c>
      <c r="AB11" s="17" t="str">
        <f>Sheet3!H17</f>
        <v>16.3x</v>
      </c>
      <c r="AC11" s="17" t="str">
        <f>Sheet3!H18</f>
        <v>106.1x</v>
      </c>
      <c r="AD11" s="17" t="str">
        <f>Sheet3!H20</f>
        <v>-17.7x</v>
      </c>
      <c r="AE11" s="17" t="str">
        <f>Sheet3!H21</f>
        <v>0.9x</v>
      </c>
      <c r="AF11" s="17" t="str">
        <f>Sheet3!H22</f>
        <v>5.3x</v>
      </c>
      <c r="AG11" s="17" t="str">
        <f>Sheet3!H24</f>
        <v>-50.6x</v>
      </c>
      <c r="AH11" s="17" t="str">
        <f>Sheet3!H25</f>
        <v>1.1x</v>
      </c>
      <c r="AI11" s="17">
        <f>Sheet3!H31</f>
        <v>0.01</v>
      </c>
      <c r="AK11" s="17">
        <f>Sheet3!H29</f>
        <v>5.0999999999999996</v>
      </c>
      <c r="AL11" s="17">
        <f>Sheet3!H30</f>
        <v>5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1.9854016907996206</v>
      </c>
      <c r="C12" s="34">
        <f>(Sheet!I18-Sheet!I15)/Sheet!I35</f>
        <v>1.2579077702719264</v>
      </c>
      <c r="D12" s="34">
        <f>Sheet!I12/Sheet!I35</f>
        <v>0.76338208051863898</v>
      </c>
      <c r="E12" s="34">
        <f>Sheet2!I20/Sheet!I35</f>
        <v>1.2043794481973702</v>
      </c>
      <c r="F12" s="34">
        <f>Sheet!I18/Sheet!I35</f>
        <v>1.9854016907996206</v>
      </c>
      <c r="G12" s="29"/>
      <c r="H12" s="35">
        <f>sheet1!I33/Sheet!I51</f>
        <v>4.1130372586420411E-2</v>
      </c>
      <c r="I12" s="35">
        <f>sheet1!I33/sheet1!I12</f>
        <v>0.11119511902718955</v>
      </c>
      <c r="J12" s="35">
        <f>sheet1!I12/Sheet!I27</f>
        <v>0.16850066986155865</v>
      </c>
      <c r="K12" s="35">
        <f>sheet1!I30/Sheet!I27</f>
        <v>2.1583044624588987E-2</v>
      </c>
      <c r="L12" s="35">
        <f>sheet1!I38</f>
        <v>0.88</v>
      </c>
      <c r="M12" s="29"/>
      <c r="N12" s="35">
        <f>Sheet!I40/Sheet!I27</f>
        <v>0.54446192477766897</v>
      </c>
      <c r="O12" s="35">
        <f>Sheet!I51/Sheet!I27</f>
        <v>0.45553810634828062</v>
      </c>
      <c r="P12" s="35">
        <f>Sheet!I40/Sheet!I51</f>
        <v>1.1952061028268881</v>
      </c>
      <c r="Q12" s="34">
        <f>sheet1!I24/sheet1!I26</f>
        <v>789.98827838827845</v>
      </c>
      <c r="R12" s="34">
        <f>ABS(Sheet2!I20/(sheet1!I26+Sheet2!I30))</f>
        <v>0.75256553267347237</v>
      </c>
      <c r="S12" s="34">
        <f>Sheet!I40/sheet1!I43</f>
        <v>7.4376074946606119</v>
      </c>
      <c r="T12" s="34">
        <f>Sheet2!I20/Sheet!I40</f>
        <v>0.15450641225107001</v>
      </c>
      <c r="U12" s="12"/>
      <c r="V12" s="34">
        <f>ABS(sheet1!I15/Sheet!I15)</f>
        <v>2.4983277346133206</v>
      </c>
      <c r="W12" s="34">
        <f>sheet1!I12/Sheet!I14</f>
        <v>16.456441512645917</v>
      </c>
      <c r="X12" s="34">
        <f>sheet1!I12/Sheet!I27</f>
        <v>0.16850066986155865</v>
      </c>
      <c r="Y12" s="34">
        <f>sheet1!I12/(Sheet!I18-Sheet!I35)</f>
        <v>2.4481478500118485</v>
      </c>
      <c r="Z12" s="12"/>
      <c r="AA12" s="36" t="str">
        <f>sheet1!I43</f>
        <v>2,351.861</v>
      </c>
      <c r="AB12" s="36" t="str">
        <f>Sheet3!I17</f>
        <v>8.0x</v>
      </c>
      <c r="AC12" s="36" t="str">
        <f>Sheet3!I18</f>
        <v>18.0x</v>
      </c>
      <c r="AD12" s="36" t="str">
        <f>Sheet3!I20</f>
        <v>-10.2x</v>
      </c>
      <c r="AE12" s="36" t="str">
        <f>Sheet3!I21</f>
        <v>0.7x</v>
      </c>
      <c r="AF12" s="36" t="str">
        <f>Sheet3!I22</f>
        <v>3.3x</v>
      </c>
      <c r="AG12" s="36" t="str">
        <f>Sheet3!I24</f>
        <v>43.2x</v>
      </c>
      <c r="AH12" s="36" t="str">
        <f>Sheet3!I25</f>
        <v>0.6x</v>
      </c>
      <c r="AI12" s="36">
        <f>Sheet3!I31</f>
        <v>0.01</v>
      </c>
      <c r="AK12" s="36">
        <f>Sheet3!I29</f>
        <v>5.4</v>
      </c>
      <c r="AL12" s="36">
        <f>Sheet3!I30</f>
        <v>7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1.2493063377379743</v>
      </c>
      <c r="C13" s="31">
        <f>(Sheet!J18-Sheet!J15)/Sheet!J35</f>
        <v>0.70749094194603934</v>
      </c>
      <c r="D13" s="31">
        <f>Sheet!J12/Sheet!J35</f>
        <v>0.4510504900659017</v>
      </c>
      <c r="E13" s="31">
        <f>Sheet2!J20/Sheet!J35</f>
        <v>0.35235845169088759</v>
      </c>
      <c r="F13" s="31">
        <f>Sheet!J18/Sheet!J35</f>
        <v>1.2493063377379743</v>
      </c>
      <c r="G13" s="29"/>
      <c r="H13" s="32">
        <f>sheet1!J33/Sheet!J51</f>
        <v>-5.3460941167972837E-3</v>
      </c>
      <c r="I13" s="32">
        <f>sheet1!J33/sheet1!J12</f>
        <v>-1.4015257456079473E-2</v>
      </c>
      <c r="J13" s="32">
        <f>sheet1!J12/Sheet!J27</f>
        <v>0.16434315814919973</v>
      </c>
      <c r="K13" s="32">
        <f>sheet1!J30/Sheet!J27</f>
        <v>-2.0608561744399935E-3</v>
      </c>
      <c r="L13" s="32">
        <f>sheet1!J38</f>
        <v>-0.11</v>
      </c>
      <c r="M13" s="29"/>
      <c r="N13" s="32">
        <f>Sheet!J40/Sheet!J27</f>
        <v>0.56915990959282292</v>
      </c>
      <c r="O13" s="32">
        <f>Sheet!J51/Sheet!J27</f>
        <v>0.43084009040717708</v>
      </c>
      <c r="P13" s="32">
        <f>Sheet!J40/Sheet!J51</f>
        <v>1.3210467694752428</v>
      </c>
      <c r="Q13" s="31">
        <f>sheet1!J24/sheet1!J26</f>
        <v>-1.1117679835827183</v>
      </c>
      <c r="R13" s="31">
        <f>ABS(Sheet2!J20/(sheet1!J26+Sheet2!J30))</f>
        <v>0.34311094413335924</v>
      </c>
      <c r="S13" s="31">
        <f>Sheet!J40/sheet1!J43</f>
        <v>8.7267653832995435</v>
      </c>
      <c r="T13" s="31">
        <f>Sheet2!J20/Sheet!J40</f>
        <v>6.3116811028478395E-2</v>
      </c>
      <c r="V13" s="31">
        <f>ABS(sheet1!J15/Sheet!J15)</f>
        <v>2.3972201127188404</v>
      </c>
      <c r="W13" s="31">
        <f>sheet1!J12/Sheet!J14</f>
        <v>11.021676201050626</v>
      </c>
      <c r="X13" s="31">
        <f>sheet1!J12/Sheet!J27</f>
        <v>0.16434315814919973</v>
      </c>
      <c r="Y13" s="31">
        <f>sheet1!J12/(Sheet!J18-Sheet!J35)</f>
        <v>6.4658206305479027</v>
      </c>
      <c r="AA13" s="17" t="str">
        <f>sheet1!J43</f>
        <v>2,095.763</v>
      </c>
      <c r="AB13" s="17" t="str">
        <f>Sheet3!J17</f>
        <v>10.7x</v>
      </c>
      <c r="AC13" s="17" t="str">
        <f>Sheet3!J18</f>
        <v>23.8x</v>
      </c>
      <c r="AD13" s="17" t="str">
        <f>Sheet3!J20</f>
        <v>-23.3x</v>
      </c>
      <c r="AE13" s="17" t="str">
        <f>Sheet3!J21</f>
        <v>0.8x</v>
      </c>
      <c r="AF13" s="17" t="str">
        <f>Sheet3!J22</f>
        <v>4.3x</v>
      </c>
      <c r="AG13" s="17" t="str">
        <f>Sheet3!J24</f>
        <v>27.1x</v>
      </c>
      <c r="AH13" s="17" t="str">
        <f>Sheet3!J25</f>
        <v>0.7x</v>
      </c>
      <c r="AI13" s="17">
        <f>Sheet3!J31</f>
        <v>0.01</v>
      </c>
      <c r="AK13" s="17">
        <f>Sheet3!J29</f>
        <v>4.9000000000000004</v>
      </c>
      <c r="AL13" s="17">
        <f>Sheet3!J30</f>
        <v>3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1.2763857971825587</v>
      </c>
      <c r="C14" s="34">
        <f>(Sheet!K18-Sheet!K15)/Sheet!K35</f>
        <v>0.72895254011579746</v>
      </c>
      <c r="D14" s="34">
        <f>Sheet!K12/Sheet!K35</f>
        <v>0.39014369939028704</v>
      </c>
      <c r="E14" s="34">
        <f>Sheet2!K20/Sheet!K35</f>
        <v>0.66242278534042232</v>
      </c>
      <c r="F14" s="34">
        <f>Sheet!K18/Sheet!K35</f>
        <v>1.2763857971825587</v>
      </c>
      <c r="G14" s="29"/>
      <c r="H14" s="35">
        <f>sheet1!K33/Sheet!K51</f>
        <v>-1.7937250636026199E-2</v>
      </c>
      <c r="I14" s="35">
        <f>sheet1!K33/sheet1!K12</f>
        <v>-3.5503022785482757E-2</v>
      </c>
      <c r="J14" s="35">
        <f>sheet1!K12/Sheet!K27</f>
        <v>0.20919292397124348</v>
      </c>
      <c r="K14" s="35">
        <f>sheet1!K30/Sheet!K27</f>
        <v>-9.2424466908449868E-3</v>
      </c>
      <c r="L14" s="35">
        <f>sheet1!K38</f>
        <v>-0.33</v>
      </c>
      <c r="M14" s="29"/>
      <c r="N14" s="35">
        <f>Sheet!K40/Sheet!K27</f>
        <v>0.58594651449001633</v>
      </c>
      <c r="O14" s="35">
        <f>Sheet!K51/Sheet!K27</f>
        <v>0.41405348550998367</v>
      </c>
      <c r="P14" s="35">
        <f>Sheet!K40/Sheet!K51</f>
        <v>1.4151469194090094</v>
      </c>
      <c r="Q14" s="34">
        <f>sheet1!K24/sheet1!K26</f>
        <v>-1.0440171277413413</v>
      </c>
      <c r="R14" s="34">
        <f>ABS(Sheet2!K20/(sheet1!K26+Sheet2!K30))</f>
        <v>0.34101475672031084</v>
      </c>
      <c r="S14" s="34">
        <f>Sheet!K40/sheet1!K43</f>
        <v>6.5623840346727471</v>
      </c>
      <c r="T14" s="34">
        <f>Sheet2!K20/Sheet!K40</f>
        <v>0.11358352763719204</v>
      </c>
      <c r="U14" s="12"/>
      <c r="V14" s="34">
        <f>ABS(sheet1!K15/Sheet!K15)</f>
        <v>2.9954985920940302</v>
      </c>
      <c r="W14" s="34">
        <f>sheet1!K12/Sheet!K14</f>
        <v>8.6963957612415932</v>
      </c>
      <c r="X14" s="34">
        <f>sheet1!K12/Sheet!K27</f>
        <v>0.20919292397124348</v>
      </c>
      <c r="Y14" s="34">
        <f>sheet1!K12/(Sheet!K18-Sheet!K35)</f>
        <v>7.5334377313630814</v>
      </c>
      <c r="Z14" s="12"/>
      <c r="AA14" s="36" t="str">
        <f>sheet1!K43</f>
        <v>2,753.517</v>
      </c>
      <c r="AB14" s="36" t="str">
        <f>Sheet3!K17</f>
        <v>11.1x</v>
      </c>
      <c r="AC14" s="36" t="str">
        <f>Sheet3!K18</f>
        <v>32.4x</v>
      </c>
      <c r="AD14" s="36" t="str">
        <f>Sheet3!K20</f>
        <v>23.3x</v>
      </c>
      <c r="AE14" s="36" t="str">
        <f>Sheet3!K21</f>
        <v>1.1x</v>
      </c>
      <c r="AF14" s="36" t="str">
        <f>Sheet3!K22</f>
        <v>4.6x</v>
      </c>
      <c r="AG14" s="36" t="str">
        <f>Sheet3!K24</f>
        <v>-40.6x</v>
      </c>
      <c r="AH14" s="36" t="str">
        <f>Sheet3!K25</f>
        <v>1.4x</v>
      </c>
      <c r="AI14" s="36">
        <f>Sheet3!K31</f>
        <v>0.01</v>
      </c>
      <c r="AK14" s="36">
        <f>Sheet3!K29</f>
        <v>4.9000000000000004</v>
      </c>
      <c r="AL14" s="36">
        <f>Sheet3!K30</f>
        <v>6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2.3438618848088089</v>
      </c>
      <c r="C15" s="31">
        <f>(Sheet!L18-Sheet!L15)/Sheet!L35</f>
        <v>1.5607868678780761</v>
      </c>
      <c r="D15" s="31">
        <f>Sheet!L12/Sheet!L35</f>
        <v>1.1078665580209259</v>
      </c>
      <c r="E15" s="31">
        <f>Sheet2!L20/Sheet!L35</f>
        <v>1.7193089527640806</v>
      </c>
      <c r="F15" s="31">
        <f>Sheet!L18/Sheet!L35</f>
        <v>2.3438618848088089</v>
      </c>
      <c r="G15" s="29"/>
      <c r="H15" s="32">
        <f>sheet1!L33/Sheet!L51</f>
        <v>7.2385594338659418E-2</v>
      </c>
      <c r="I15" s="32">
        <f>sheet1!L33/sheet1!L12</f>
        <v>0.11536329235651258</v>
      </c>
      <c r="J15" s="32">
        <f>sheet1!L12/Sheet!L27</f>
        <v>0.28539769441546159</v>
      </c>
      <c r="K15" s="32">
        <f>sheet1!L30/Sheet!L27</f>
        <v>4.3094573366468186E-2</v>
      </c>
      <c r="L15" s="32">
        <f>sheet1!L38</f>
        <v>1.53</v>
      </c>
      <c r="M15" s="29"/>
      <c r="N15" s="32">
        <f>Sheet!L40/Sheet!L27</f>
        <v>0.54515234751424313</v>
      </c>
      <c r="O15" s="32">
        <f>Sheet!L51/Sheet!L27</f>
        <v>0.45484765248575693</v>
      </c>
      <c r="P15" s="32">
        <f>Sheet!L40/Sheet!L51</f>
        <v>1.1985383337365119</v>
      </c>
      <c r="Q15" s="31">
        <f>sheet1!L24/sheet1!L26</f>
        <v>-3.9291221913535122</v>
      </c>
      <c r="R15" s="31">
        <f>ABS(Sheet2!L20/(sheet1!L26+Sheet2!L30))</f>
        <v>0.70520657265378894</v>
      </c>
      <c r="S15" s="31">
        <f>Sheet!L40/sheet1!L43</f>
        <v>3.8816567163946303</v>
      </c>
      <c r="T15" s="31">
        <f>Sheet2!L20/Sheet!L40</f>
        <v>0.20942218400342361</v>
      </c>
      <c r="V15" s="31">
        <f>ABS(sheet1!L15/Sheet!L15)</f>
        <v>3.538813980808766</v>
      </c>
      <c r="W15" s="31">
        <f>sheet1!L12/Sheet!L14</f>
        <v>15.476393713588488</v>
      </c>
      <c r="X15" s="31">
        <f>sheet1!L12/Sheet!L27</f>
        <v>0.28539769441546159</v>
      </c>
      <c r="Y15" s="31">
        <f>sheet1!L12/(Sheet!L18-Sheet!L35)</f>
        <v>3.1982262060694056</v>
      </c>
      <c r="AA15" s="17" t="str">
        <f>sheet1!L43</f>
        <v>4,487.817</v>
      </c>
      <c r="AB15" s="17" t="str">
        <f>Sheet3!L17</f>
        <v>7.8x</v>
      </c>
      <c r="AC15" s="17" t="str">
        <f>Sheet3!L18</f>
        <v>12.2x</v>
      </c>
      <c r="AD15" s="17" t="str">
        <f>Sheet3!L20</f>
        <v>13.2x</v>
      </c>
      <c r="AE15" s="17" t="str">
        <f>Sheet3!L21</f>
        <v>1.2x</v>
      </c>
      <c r="AF15" s="17" t="str">
        <f>Sheet3!L22</f>
        <v>3.8x</v>
      </c>
      <c r="AG15" s="17" t="str">
        <f>Sheet3!L24</f>
        <v>27.8x</v>
      </c>
      <c r="AH15" s="17" t="str">
        <f>Sheet3!L25</f>
        <v>1.7x</v>
      </c>
      <c r="AI15" s="17">
        <f>Sheet3!L31</f>
        <v>0.01</v>
      </c>
      <c r="AK15" s="17">
        <f>Sheet3!L29</f>
        <v>5.9</v>
      </c>
      <c r="AL15" s="17">
        <f>Sheet3!L30</f>
        <v>8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2.3987344703835052</v>
      </c>
      <c r="C16" s="34">
        <f>(Sheet!M18-Sheet!M15)/Sheet!M35</f>
        <v>1.5598391952965476</v>
      </c>
      <c r="D16" s="34">
        <f>Sheet!M12/Sheet!M35</f>
        <v>0.9712315116024588</v>
      </c>
      <c r="E16" s="34">
        <f>Sheet2!M20/Sheet!M35</f>
        <v>1.3417720389347965</v>
      </c>
      <c r="F16" s="34">
        <f>Sheet!M18/Sheet!M35</f>
        <v>2.3987344703835052</v>
      </c>
      <c r="G16" s="29"/>
      <c r="H16" s="35">
        <f>sheet1!M33/Sheet!M51</f>
        <v>8.4497817094659033E-2</v>
      </c>
      <c r="I16" s="35">
        <f>sheet1!M33/sheet1!M12</f>
        <v>0.13558874224798825</v>
      </c>
      <c r="J16" s="35">
        <f>sheet1!M12/Sheet!M27</f>
        <v>0.30406699448061858</v>
      </c>
      <c r="K16" s="35">
        <f>sheet1!M30/Sheet!M27</f>
        <v>4.581341038121492E-2</v>
      </c>
      <c r="L16" s="35">
        <f>sheet1!M38</f>
        <v>2.0299999999999998</v>
      </c>
      <c r="M16" s="29"/>
      <c r="N16" s="35">
        <f>Sheet!M40/Sheet!M27</f>
        <v>0.51208134413026141</v>
      </c>
      <c r="O16" s="35">
        <f>Sheet!M51/Sheet!M27</f>
        <v>0.48791865586973859</v>
      </c>
      <c r="P16" s="35">
        <f>Sheet!M40/Sheet!M51</f>
        <v>1.0495219602075918</v>
      </c>
      <c r="Q16" s="34">
        <f>sheet1!M24/sheet1!M26</f>
        <v>-3.5908270265341473</v>
      </c>
      <c r="R16" s="34">
        <f>ABS(Sheet2!M20/(sheet1!M26+Sheet2!M30))</f>
        <v>0.61758457088447261</v>
      </c>
      <c r="S16" s="34">
        <f>Sheet!M40/sheet1!M43</f>
        <v>3.9614434972864823</v>
      </c>
      <c r="T16" s="34">
        <f>Sheet2!M20/Sheet!M40</f>
        <v>0.18157748847245178</v>
      </c>
      <c r="U16" s="12"/>
      <c r="V16" s="34">
        <f>ABS(sheet1!M15/Sheet!M15)</f>
        <v>3.7215366916591655</v>
      </c>
      <c r="W16" s="34">
        <f>sheet1!M12/Sheet!M14</f>
        <v>15.531579192796512</v>
      </c>
      <c r="X16" s="34">
        <f>sheet1!M12/Sheet!M27</f>
        <v>0.30406699448061858</v>
      </c>
      <c r="Y16" s="34">
        <f>sheet1!M12/(Sheet!M18-Sheet!M35)</f>
        <v>3.13698023334983</v>
      </c>
      <c r="Z16" s="12"/>
      <c r="AA16" s="36" t="str">
        <f>sheet1!M43</f>
        <v>4,389.506</v>
      </c>
      <c r="AB16" s="36" t="str">
        <f>Sheet3!M17</f>
        <v>8.0x</v>
      </c>
      <c r="AC16" s="36" t="str">
        <f>Sheet3!M18</f>
        <v>12.9x</v>
      </c>
      <c r="AD16" s="36" t="str">
        <f>Sheet3!M20</f>
        <v>34.0x</v>
      </c>
      <c r="AE16" s="36" t="str">
        <f>Sheet3!M21</f>
        <v>1.3x</v>
      </c>
      <c r="AF16" s="36" t="str">
        <f>Sheet3!M22</f>
        <v>3.4x</v>
      </c>
      <c r="AG16" s="36" t="str">
        <f>Sheet3!M24</f>
        <v>17.5x</v>
      </c>
      <c r="AH16" s="36" t="str">
        <f>Sheet3!M25</f>
        <v>1.7x</v>
      </c>
      <c r="AI16" s="36">
        <f>Sheet3!M31</f>
        <v>0.32</v>
      </c>
      <c r="AK16" s="36">
        <f>Sheet3!M29</f>
        <v>6.2</v>
      </c>
      <c r="AL16" s="36">
        <f>Sheet3!M30</f>
        <v>7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2023-04-19T17:00:54Z</dcterms:created>
  <dcterms:modified xsi:type="dcterms:W3CDTF">2023-05-07T02:45:01Z</dcterms:modified>
  <cp:category/>
  <dc:identifier/>
  <cp:version/>
</cp:coreProperties>
</file>