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4" documentId="8_{CC73A80F-516A-41F1-9CE2-7A8518B119D0}" xr6:coauthVersionLast="47" xr6:coauthVersionMax="47" xr10:uidLastSave="{CD2A9E2E-696E-4EB8-A644-5834F598657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<sst xmlns="http://schemas.openxmlformats.org/spreadsheetml/2006/main" count="733" uniqueCount="303">
  <si>
    <t>Labrador Iron Ore Royalty Corp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</si>
  <si>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</si>
  <si>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</si>
  <si>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</si>
  <si>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</si>
  <si>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</si>
  <si>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</si>
  <si>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</si>
  <si>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</si>
  <si>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</si>
  <si>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</si>
  <si>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</si>
  <si>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</si>
  <si>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</si>
  <si>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</si>
  <si>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</si>
  <si>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</si>
  <si>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</si>
  <si>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</si>
  <si>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</si>
  <si>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</si>
  <si>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</si>
  <si>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</si>
  <si>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</si>
  <si>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</si>
  <si>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</si>
  <si>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</si>
  <si>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</si>
  <si>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</si>
  <si>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</si>
  <si>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</si>
  <si>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</si>
  <si>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</si>
  <si>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</si>
  <si>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</si>
  <si>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</si>
  <si>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</si>
  <si>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</si>
  <si>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</si>
  <si>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</si>
  <si>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</si>
  <si>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</si>
  <si>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</si>
  <si>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</si>
  <si>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</si>
  <si>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</si>
  <si>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</si>
  <si>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</si>
  <si>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</si>
  <si>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</si>
  <si>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</si>
  <si>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</si>
  <si>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</si>
  <si>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</si>
  <si>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</si>
  <si>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</si>
  <si>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Other Common Equity Adj</t>
  </si>
  <si>
    <t>Common Equity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</si>
  <si>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</si>
  <si>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</si>
  <si>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</si>
  <si>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</si>
  <si>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</si>
  <si>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</si>
  <si>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</si>
  <si>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</si>
  <si>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</si>
  <si>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Revenue Growth (YoY)</t>
  </si>
  <si>
    <t>12.3%</t>
  </si>
  <si>
    <t>-15.8%</t>
  </si>
  <si>
    <t>-13.4%</t>
  </si>
  <si>
    <t>13.2%</t>
  </si>
  <si>
    <t>37.8%</t>
  </si>
  <si>
    <t>-17.7%</t>
  </si>
  <si>
    <t>36.0%</t>
  </si>
  <si>
    <t>14.0%</t>
  </si>
  <si>
    <t>38.4%</t>
  </si>
  <si>
    <t>-16.9%</t>
  </si>
  <si>
    <t>Cost of Revenues</t>
  </si>
  <si>
    <t>Gross Profit</t>
  </si>
  <si>
    <t>Gross Profit Margin</t>
  </si>
  <si>
    <t>97.3%</t>
  </si>
  <si>
    <t>96.5%</t>
  </si>
  <si>
    <t>95.2%</t>
  </si>
  <si>
    <t>95.5%</t>
  </si>
  <si>
    <t>96.0%</t>
  </si>
  <si>
    <t>96.9%</t>
  </si>
  <si>
    <t>97.8%</t>
  </si>
  <si>
    <t>97.2%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</si>
  <si>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</si>
  <si>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</si>
  <si>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</si>
  <si>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</si>
  <si>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</si>
  <si>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</si>
  <si>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</si>
  <si>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</si>
  <si>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</si>
  <si>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</si>
  <si>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</si>
  <si>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</si>
  <si>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</si>
  <si>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</si>
  <si>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</si>
  <si>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</si>
  <si>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</si>
  <si>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</si>
  <si>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</si>
  <si>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</si>
  <si>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</si>
  <si>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</si>
  <si>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</si>
  <si>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</si>
  <si>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</si>
  <si>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</si>
  <si>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</si>
  <si>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</si>
  <si>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</si>
  <si>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</si>
  <si>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</si>
  <si>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</si>
  <si>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</si>
  <si>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</si>
  <si>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</si>
  <si>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</si>
  <si>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</si>
  <si>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</si>
  <si>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</si>
  <si>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</si>
  <si>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</si>
  <si>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</si>
  <si>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</si>
  <si>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</si>
  <si>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</si>
  <si>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</si>
  <si>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</si>
  <si>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</si>
  <si>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</si>
  <si>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</si>
  <si>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</si>
  <si>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</si>
  <si>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</si>
  <si>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2,199.04</t>
  </si>
  <si>
    <t>1,190.4</t>
  </si>
  <si>
    <t>1,191.68</t>
  </si>
  <si>
    <t>1,740.8</t>
  </si>
  <si>
    <t>1,551.36</t>
  </si>
  <si>
    <t>1,575.68</t>
  </si>
  <si>
    <t>2,087.04</t>
  </si>
  <si>
    <t>2,401.92</t>
  </si>
  <si>
    <t>2,149.12</t>
  </si>
  <si>
    <t>Total Enterprise Value (TEV)</t>
  </si>
  <si>
    <t>2,184.55</t>
  </si>
  <si>
    <t>1,141.369</t>
  </si>
  <si>
    <t>1,180.006</t>
  </si>
  <si>
    <t>1,675.865</t>
  </si>
  <si>
    <t>1,488.933</t>
  </si>
  <si>
    <t>1,512.939</t>
  </si>
  <si>
    <t>2,068.23</t>
  </si>
  <si>
    <t>2,291.179</t>
  </si>
  <si>
    <t>2,105.707</t>
  </si>
  <si>
    <t>Enterprise Value (EV)</t>
  </si>
  <si>
    <t>1,491.144</t>
  </si>
  <si>
    <t>1,006.663</t>
  </si>
  <si>
    <t>1,359.231</t>
  </si>
  <si>
    <t>1,628.775</t>
  </si>
  <si>
    <t>1,209.67</t>
  </si>
  <si>
    <t>EV/EBITDA</t>
  </si>
  <si>
    <t>NA</t>
  </si>
  <si>
    <t>EV / EBIT</t>
  </si>
  <si>
    <t>14.3x</t>
  </si>
  <si>
    <t>4.9x</t>
  </si>
  <si>
    <t>-1.0x</t>
  </si>
  <si>
    <t>7.1x</t>
  </si>
  <si>
    <t>8.7x</t>
  </si>
  <si>
    <t>9.2x</t>
  </si>
  <si>
    <t>6.2x</t>
  </si>
  <si>
    <t>9.7x</t>
  </si>
  <si>
    <t>7.7x</t>
  </si>
  <si>
    <t>6.8x</t>
  </si>
  <si>
    <t>EV / LTM EBITDA - CAPEX</t>
  </si>
  <si>
    <t>EV / Free Cash Flow</t>
  </si>
  <si>
    <t>23.2x</t>
  </si>
  <si>
    <t>13.0x</t>
  </si>
  <si>
    <t>12.6x</t>
  </si>
  <si>
    <t>19.4x</t>
  </si>
  <si>
    <t>11.9x</t>
  </si>
  <si>
    <t>40.7x</t>
  </si>
  <si>
    <t>10.1x</t>
  </si>
  <si>
    <t>28.7x</t>
  </si>
  <si>
    <t>8.3x</t>
  </si>
  <si>
    <t>18.7x</t>
  </si>
  <si>
    <t>EV / Invested Capital</t>
  </si>
  <si>
    <t>3.8x</t>
  </si>
  <si>
    <t>1.9x</t>
  </si>
  <si>
    <t>1.0x</t>
  </si>
  <si>
    <t>2.1x</t>
  </si>
  <si>
    <t>2.9x</t>
  </si>
  <si>
    <t>2.5x</t>
  </si>
  <si>
    <t>2.7x</t>
  </si>
  <si>
    <t>3.4x</t>
  </si>
  <si>
    <t>4.1x</t>
  </si>
  <si>
    <t>3.1x</t>
  </si>
  <si>
    <t>EV / Revenue</t>
  </si>
  <si>
    <t>10.9x</t>
  </si>
  <si>
    <t>3.7x</t>
  </si>
  <si>
    <t>-0.7x</t>
  </si>
  <si>
    <t>5.2x</t>
  </si>
  <si>
    <t>6.4x</t>
  </si>
  <si>
    <t>4.7x</t>
  </si>
  <si>
    <t>7.3x</t>
  </si>
  <si>
    <t>5.9x</t>
  </si>
  <si>
    <t>P/E Ratio</t>
  </si>
  <si>
    <t>16.3x</t>
  </si>
  <si>
    <t>8.6x</t>
  </si>
  <si>
    <t>10.8x</t>
  </si>
  <si>
    <t>23.5x</t>
  </si>
  <si>
    <t>11.1x</t>
  </si>
  <si>
    <t>7.8x</t>
  </si>
  <si>
    <t>10.4x</t>
  </si>
  <si>
    <t>7.5x</t>
  </si>
  <si>
    <t>Price/Book</t>
  </si>
  <si>
    <t>2.0x</t>
  </si>
  <si>
    <t>1.1x</t>
  </si>
  <si>
    <t>2.6x</t>
  </si>
  <si>
    <t>2.8x</t>
  </si>
  <si>
    <t>4.3x</t>
  </si>
  <si>
    <t>Price / Operating Cash Flow</t>
  </si>
  <si>
    <t>28.2x</t>
  </si>
  <si>
    <t>10.6x</t>
  </si>
  <si>
    <t>21.6x</t>
  </si>
  <si>
    <t>11.2x</t>
  </si>
  <si>
    <t>11.5x</t>
  </si>
  <si>
    <t>7.9x</t>
  </si>
  <si>
    <t>15.1x</t>
  </si>
  <si>
    <t>5.8x</t>
  </si>
  <si>
    <t>Price / LTM Sales</t>
  </si>
  <si>
    <t>16.0x</t>
  </si>
  <si>
    <t>9.4x</t>
  </si>
  <si>
    <t>12.1x</t>
  </si>
  <si>
    <t>12.5x</t>
  </si>
  <si>
    <t>8.8x</t>
  </si>
  <si>
    <t>Altman Z-Score</t>
  </si>
  <si>
    <t>Piotroski Score</t>
  </si>
  <si>
    <t>Dividend Per Share</t>
  </si>
  <si>
    <t>Dividend Yield</t>
  </si>
  <si>
    <t>0.0%</t>
  </si>
  <si>
    <t>16.0%</t>
  </si>
  <si>
    <t>23.1%</t>
  </si>
  <si>
    <t>11.0%</t>
  </si>
  <si>
    <t>14.5%</t>
  </si>
  <si>
    <t>16.5%</t>
  </si>
  <si>
    <t>24.6%</t>
  </si>
  <si>
    <t>29.0%</t>
  </si>
  <si>
    <t>13.7%</t>
  </si>
  <si>
    <t>6.1%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</si>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</sst>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ADCEB7B-1F17-A947-DD0C-8BADB9B029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:M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6" t="s">
        <v>0</v>
      </c>
      <c r="D2" s="7"/>
      <c r="E2" s="7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8" t="s">
        <v>2</v>
      </c>
      <c r="D6" s="9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52.613999999999997</v>
      </c>
      <c r="E12" s="3">
        <v>34.956000000000003</v>
      </c>
      <c r="F12" s="3">
        <v>24.463999999999999</v>
      </c>
      <c r="G12" s="3">
        <v>23.937000000000001</v>
      </c>
      <c r="H12" s="3">
        <v>40.497999999999998</v>
      </c>
      <c r="I12" s="3">
        <v>80.495000000000005</v>
      </c>
      <c r="J12" s="3">
        <v>77.858999999999995</v>
      </c>
      <c r="K12" s="3">
        <v>106.09099999999999</v>
      </c>
      <c r="L12" s="3">
        <v>82.912999999999997</v>
      </c>
      <c r="M12" s="3">
        <v>39.904000000000003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>
        <v>35.799999999999997</v>
      </c>
      <c r="E14" s="3">
        <v>24.841999999999999</v>
      </c>
      <c r="F14" s="3">
        <v>20.486000000000001</v>
      </c>
      <c r="G14" s="3">
        <v>38.463999999999999</v>
      </c>
      <c r="H14" s="3">
        <v>42.058999999999997</v>
      </c>
      <c r="I14" s="3">
        <v>46.418999999999997</v>
      </c>
      <c r="J14" s="3">
        <v>36.118000000000002</v>
      </c>
      <c r="K14" s="3">
        <v>58.322000000000003</v>
      </c>
      <c r="L14" s="3">
        <v>49.665999999999997</v>
      </c>
      <c r="M14" s="3">
        <v>42.631999999999998</v>
      </c>
    </row>
    <row r="15" spans="3:13" ht="12.75" x14ac:dyDescent="0.2">
      <c r="C15" s="3" t="s">
        <v>29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3:13" ht="12.75" x14ac:dyDescent="0.2">
      <c r="C16" s="3" t="s">
        <v>30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</row>
    <row r="17" spans="3:13" ht="12.75" x14ac:dyDescent="0.2">
      <c r="C17" s="3" t="s">
        <v>31</v>
      </c>
      <c r="D17" s="3">
        <v>1.9E-2</v>
      </c>
      <c r="E17" s="3">
        <v>0.49199999999999999</v>
      </c>
      <c r="F17" s="3">
        <v>0.26300000000000001</v>
      </c>
      <c r="G17" s="3">
        <v>0.51300000000000001</v>
      </c>
      <c r="H17" s="3">
        <v>3.3000000000000002E-2</v>
      </c>
      <c r="I17" s="3">
        <v>0.129</v>
      </c>
      <c r="J17" s="3">
        <v>3.7999999999999999E-2</v>
      </c>
      <c r="K17" s="3">
        <v>1.4E-2</v>
      </c>
      <c r="L17" s="3">
        <v>1.4999999999999999E-2</v>
      </c>
      <c r="M17" s="3">
        <v>0.48299999999999998</v>
      </c>
    </row>
    <row r="18" spans="3:13" ht="12.75" x14ac:dyDescent="0.2">
      <c r="C18" s="3" t="s">
        <v>32</v>
      </c>
      <c r="D18" s="3">
        <v>88.433000000000007</v>
      </c>
      <c r="E18" s="3">
        <v>60.289000000000001</v>
      </c>
      <c r="F18" s="3">
        <v>45.213000000000001</v>
      </c>
      <c r="G18" s="3">
        <v>62.914000000000001</v>
      </c>
      <c r="H18" s="3">
        <v>82.59</v>
      </c>
      <c r="I18" s="3">
        <v>127.04300000000001</v>
      </c>
      <c r="J18" s="3">
        <v>114.015</v>
      </c>
      <c r="K18" s="3">
        <v>164.42699999999999</v>
      </c>
      <c r="L18" s="3">
        <v>132.59399999999999</v>
      </c>
      <c r="M18" s="3">
        <v>83.019000000000005</v>
      </c>
    </row>
    <row r="19" spans="3:13" ht="12.75" x14ac:dyDescent="0.2"/>
    <row r="20" spans="3:13" ht="12.75" x14ac:dyDescent="0.2">
      <c r="C20" s="3" t="s">
        <v>33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</row>
    <row r="21" spans="3:13" ht="12.75" x14ac:dyDescent="0.2">
      <c r="C21" s="3" t="s">
        <v>34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35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36</v>
      </c>
      <c r="D23" s="3">
        <v>687.19899999999996</v>
      </c>
      <c r="E23" s="3">
        <v>670.70399999999995</v>
      </c>
      <c r="F23" s="3">
        <v>668.84500000000003</v>
      </c>
      <c r="G23" s="3">
        <v>674.06399999999996</v>
      </c>
      <c r="H23" s="3">
        <v>667.72299999999996</v>
      </c>
      <c r="I23" s="3">
        <v>636.54999999999995</v>
      </c>
      <c r="J23" s="3">
        <v>629.01099999999997</v>
      </c>
      <c r="K23" s="3">
        <v>658.79499999999996</v>
      </c>
      <c r="L23" s="3">
        <v>656.71699999999998</v>
      </c>
      <c r="M23" s="3">
        <v>742.74599999999998</v>
      </c>
    </row>
    <row r="24" spans="3:13" ht="12.75" x14ac:dyDescent="0.2">
      <c r="C24" s="3" t="s">
        <v>37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38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39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ht="12.75" x14ac:dyDescent="0.2">
      <c r="C27" s="3" t="s">
        <v>40</v>
      </c>
      <c r="D27" s="3">
        <v>775.63199999999995</v>
      </c>
      <c r="E27" s="3">
        <v>730.99400000000003</v>
      </c>
      <c r="F27" s="3">
        <v>714.05799999999999</v>
      </c>
      <c r="G27" s="3">
        <v>736.97799999999995</v>
      </c>
      <c r="H27" s="3">
        <v>750.31299999999999</v>
      </c>
      <c r="I27" s="3">
        <v>763.59299999999996</v>
      </c>
      <c r="J27" s="3">
        <v>743.02599999999995</v>
      </c>
      <c r="K27" s="3">
        <v>823.22199999999998</v>
      </c>
      <c r="L27" s="3">
        <v>789.31100000000004</v>
      </c>
      <c r="M27" s="3">
        <v>825.76499999999999</v>
      </c>
    </row>
    <row r="28" spans="3:13" ht="12.75" x14ac:dyDescent="0.2"/>
    <row r="29" spans="3:13" ht="12.75" x14ac:dyDescent="0.2">
      <c r="C29" s="3" t="s">
        <v>41</v>
      </c>
      <c r="D29" s="3">
        <v>7.508</v>
      </c>
      <c r="E29" s="3">
        <v>5.3109999999999999</v>
      </c>
      <c r="F29" s="3">
        <v>4.4139999999999997</v>
      </c>
      <c r="G29" s="3">
        <v>8.0730000000000004</v>
      </c>
      <c r="H29" s="3">
        <v>8.6010000000000009</v>
      </c>
      <c r="I29" s="3">
        <v>9.9689999999999994</v>
      </c>
      <c r="J29" s="3">
        <v>7.9390000000000001</v>
      </c>
      <c r="K29" s="3">
        <v>12.532999999999999</v>
      </c>
      <c r="L29" s="3">
        <v>10.786</v>
      </c>
      <c r="M29" s="3">
        <v>9.2859999999999996</v>
      </c>
    </row>
    <row r="30" spans="3:13" ht="12.75" x14ac:dyDescent="0.2">
      <c r="C30" s="3" t="s">
        <v>42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3:13" ht="12.75" x14ac:dyDescent="0.2">
      <c r="C31" s="3" t="s">
        <v>43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44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</row>
    <row r="33" spans="3:13" ht="12.75" x14ac:dyDescent="0.2">
      <c r="C33" s="3" t="s">
        <v>45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</row>
    <row r="34" spans="3:13" ht="12.75" x14ac:dyDescent="0.2">
      <c r="C34" s="3" t="s">
        <v>46</v>
      </c>
      <c r="D34" s="3">
        <v>56.317999999999998</v>
      </c>
      <c r="E34" s="3">
        <v>22.4</v>
      </c>
      <c r="F34" s="3">
        <v>16</v>
      </c>
      <c r="G34" s="3">
        <v>16</v>
      </c>
      <c r="H34" s="3">
        <v>40.902999999999999</v>
      </c>
      <c r="I34" s="3">
        <v>41.012999999999998</v>
      </c>
      <c r="J34" s="3">
        <v>77.91</v>
      </c>
      <c r="K34" s="3">
        <v>120.89100000000001</v>
      </c>
      <c r="L34" s="3">
        <v>92.224999999999994</v>
      </c>
      <c r="M34" s="3">
        <v>44.8</v>
      </c>
    </row>
    <row r="35" spans="3:13" ht="12.75" x14ac:dyDescent="0.2">
      <c r="C35" s="3" t="s">
        <v>47</v>
      </c>
      <c r="D35" s="3">
        <v>63.826000000000001</v>
      </c>
      <c r="E35" s="3">
        <v>27.710999999999999</v>
      </c>
      <c r="F35" s="3">
        <v>20.414000000000001</v>
      </c>
      <c r="G35" s="3">
        <v>24.073</v>
      </c>
      <c r="H35" s="3">
        <v>49.503999999999998</v>
      </c>
      <c r="I35" s="3">
        <v>50.981999999999999</v>
      </c>
      <c r="J35" s="3">
        <v>85.849000000000004</v>
      </c>
      <c r="K35" s="3">
        <v>133.42400000000001</v>
      </c>
      <c r="L35" s="3">
        <v>103.011</v>
      </c>
      <c r="M35" s="3">
        <v>54.085999999999999</v>
      </c>
    </row>
    <row r="36" spans="3:13" ht="12.75" x14ac:dyDescent="0.2"/>
    <row r="37" spans="3:13" ht="12.75" x14ac:dyDescent="0.2">
      <c r="C37" s="3" t="s">
        <v>48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</row>
    <row r="38" spans="3:13" ht="12.75" x14ac:dyDescent="0.2">
      <c r="C38" s="3" t="s">
        <v>49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</row>
    <row r="39" spans="3:13" ht="12.75" x14ac:dyDescent="0.2">
      <c r="C39" s="3" t="s">
        <v>50</v>
      </c>
      <c r="D39" s="3">
        <v>128.47800000000001</v>
      </c>
      <c r="E39" s="3">
        <v>125.563</v>
      </c>
      <c r="F39" s="3">
        <v>124.67</v>
      </c>
      <c r="G39" s="3">
        <v>129.06</v>
      </c>
      <c r="H39" s="3">
        <v>127.22</v>
      </c>
      <c r="I39" s="3">
        <v>121.76</v>
      </c>
      <c r="J39" s="3">
        <v>119.84</v>
      </c>
      <c r="K39" s="3">
        <v>123.43</v>
      </c>
      <c r="L39" s="3">
        <v>122.24</v>
      </c>
      <c r="M39" s="3">
        <v>134.22</v>
      </c>
    </row>
    <row r="40" spans="3:13" ht="12.75" x14ac:dyDescent="0.2">
      <c r="C40" s="3" t="s">
        <v>51</v>
      </c>
      <c r="D40" s="3">
        <v>192.304</v>
      </c>
      <c r="E40" s="3">
        <v>153.274</v>
      </c>
      <c r="F40" s="3">
        <v>145.084</v>
      </c>
      <c r="G40" s="3">
        <v>153.13300000000001</v>
      </c>
      <c r="H40" s="3">
        <v>176.72399999999999</v>
      </c>
      <c r="I40" s="3">
        <v>172.74199999999999</v>
      </c>
      <c r="J40" s="3">
        <v>205.68899999999999</v>
      </c>
      <c r="K40" s="3">
        <v>256.85399999999998</v>
      </c>
      <c r="L40" s="3">
        <v>225.251</v>
      </c>
      <c r="M40" s="3">
        <v>188.30600000000001</v>
      </c>
    </row>
    <row r="41" spans="3:13" ht="12.75" x14ac:dyDescent="0.2"/>
    <row r="42" spans="3:13" ht="12.75" x14ac:dyDescent="0.2">
      <c r="C42" s="3" t="s">
        <v>52</v>
      </c>
      <c r="D42" s="3">
        <v>317.70800000000003</v>
      </c>
      <c r="E42" s="3">
        <v>317.70800000000003</v>
      </c>
      <c r="F42" s="3">
        <v>317.70800000000003</v>
      </c>
      <c r="G42" s="3">
        <v>317.70800000000003</v>
      </c>
      <c r="H42" s="3">
        <v>317.70800000000003</v>
      </c>
      <c r="I42" s="3">
        <v>317.70800000000003</v>
      </c>
      <c r="J42" s="3">
        <v>317.70800000000003</v>
      </c>
      <c r="K42" s="3">
        <v>317.70800000000003</v>
      </c>
      <c r="L42" s="3">
        <v>317.70800000000003</v>
      </c>
      <c r="M42" s="3">
        <v>317.70800000000003</v>
      </c>
    </row>
    <row r="43" spans="3:13" ht="12.75" x14ac:dyDescent="0.2">
      <c r="C43" s="3" t="s">
        <v>53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</row>
    <row r="44" spans="3:13" ht="12.75" x14ac:dyDescent="0.2">
      <c r="C44" s="3" t="s">
        <v>54</v>
      </c>
      <c r="D44" s="3">
        <v>273.226</v>
      </c>
      <c r="E44" s="3">
        <v>271.75700000000001</v>
      </c>
      <c r="F44" s="3">
        <v>262.416</v>
      </c>
      <c r="G44" s="3">
        <v>276.58800000000002</v>
      </c>
      <c r="H44" s="3">
        <v>264.27199999999999</v>
      </c>
      <c r="I44" s="3">
        <v>280.75900000000001</v>
      </c>
      <c r="J44" s="3">
        <v>230.005</v>
      </c>
      <c r="K44" s="3">
        <v>262</v>
      </c>
      <c r="L44" s="3">
        <v>257.77199999999999</v>
      </c>
      <c r="M44" s="3">
        <v>324.82100000000003</v>
      </c>
    </row>
    <row r="45" spans="3:13" ht="12.75" x14ac:dyDescent="0.2">
      <c r="C45" s="3" t="s">
        <v>55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56</v>
      </c>
      <c r="D46" s="3">
        <v>-7.6059999999999999</v>
      </c>
      <c r="E46" s="3">
        <v>-11.746</v>
      </c>
      <c r="F46" s="3">
        <v>-11.15</v>
      </c>
      <c r="G46" s="3">
        <v>-10.451000000000001</v>
      </c>
      <c r="H46" s="3">
        <v>-8.391</v>
      </c>
      <c r="I46" s="3">
        <v>-7.6159999999999997</v>
      </c>
      <c r="J46" s="3">
        <v>-10.375999999999999</v>
      </c>
      <c r="K46" s="3">
        <v>-13.34</v>
      </c>
      <c r="L46" s="3">
        <v>-11.42</v>
      </c>
      <c r="M46" s="3">
        <v>-5.07</v>
      </c>
    </row>
    <row r="47" spans="3:13" ht="12.75" x14ac:dyDescent="0.2">
      <c r="C47" s="3" t="s">
        <v>57</v>
      </c>
      <c r="D47" s="3">
        <v>583.32799999999997</v>
      </c>
      <c r="E47" s="3">
        <v>577.71900000000005</v>
      </c>
      <c r="F47" s="3">
        <v>568.97400000000005</v>
      </c>
      <c r="G47" s="3">
        <v>583.84500000000003</v>
      </c>
      <c r="H47" s="3">
        <v>573.58900000000006</v>
      </c>
      <c r="I47" s="3">
        <v>590.851</v>
      </c>
      <c r="J47" s="3">
        <v>537.33699999999999</v>
      </c>
      <c r="K47" s="3">
        <v>566.36800000000005</v>
      </c>
      <c r="L47" s="3">
        <v>564.05999999999995</v>
      </c>
      <c r="M47" s="3">
        <v>637.45899999999995</v>
      </c>
    </row>
    <row r="48" spans="3:13" ht="12.75" x14ac:dyDescent="0.2">
      <c r="C48" s="3" t="s">
        <v>58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59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</row>
    <row r="50" spans="3:13" ht="12.75" x14ac:dyDescent="0.2">
      <c r="C50" s="3" t="s">
        <v>60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61</v>
      </c>
      <c r="D51" s="3">
        <v>583.32799999999997</v>
      </c>
      <c r="E51" s="3">
        <v>577.71900000000005</v>
      </c>
      <c r="F51" s="3">
        <v>568.97400000000005</v>
      </c>
      <c r="G51" s="3">
        <v>583.84500000000003</v>
      </c>
      <c r="H51" s="3">
        <v>573.58900000000006</v>
      </c>
      <c r="I51" s="3">
        <v>590.851</v>
      </c>
      <c r="J51" s="3">
        <v>537.33699999999999</v>
      </c>
      <c r="K51" s="3">
        <v>566.36800000000005</v>
      </c>
      <c r="L51" s="3">
        <v>564.05999999999995</v>
      </c>
      <c r="M51" s="3">
        <v>637.45899999999995</v>
      </c>
    </row>
    <row r="52" spans="3:13" ht="12.75" x14ac:dyDescent="0.2"/>
    <row r="53" spans="3:13" ht="12.75" x14ac:dyDescent="0.2">
      <c r="C53" s="3" t="s">
        <v>62</v>
      </c>
      <c r="D53" s="3">
        <v>775.63199999999995</v>
      </c>
      <c r="E53" s="3">
        <v>730.99400000000003</v>
      </c>
      <c r="F53" s="3">
        <v>714.05799999999999</v>
      </c>
      <c r="G53" s="3">
        <v>736.97799999999995</v>
      </c>
      <c r="H53" s="3">
        <v>750.31299999999999</v>
      </c>
      <c r="I53" s="3">
        <v>763.59299999999996</v>
      </c>
      <c r="J53" s="3">
        <v>743.02599999999995</v>
      </c>
      <c r="K53" s="3">
        <v>823.22199999999998</v>
      </c>
      <c r="L53" s="3">
        <v>789.31100000000004</v>
      </c>
      <c r="M53" s="3">
        <v>825.76499999999999</v>
      </c>
    </row>
    <row r="54" spans="3:13" ht="12.75" x14ac:dyDescent="0.2"/>
    <row r="55" spans="3:13" ht="12.75" x14ac:dyDescent="0.2">
      <c r="C55" s="3" t="s">
        <v>63</v>
      </c>
      <c r="D55" s="3">
        <v>52.613999999999997</v>
      </c>
      <c r="E55" s="3">
        <v>34.956000000000003</v>
      </c>
      <c r="F55" s="3">
        <v>24.463999999999999</v>
      </c>
      <c r="G55" s="3">
        <v>23.937000000000001</v>
      </c>
      <c r="H55" s="3">
        <v>40.497999999999998</v>
      </c>
      <c r="I55" s="3">
        <v>80.495000000000005</v>
      </c>
      <c r="J55" s="3">
        <v>77.858999999999995</v>
      </c>
      <c r="K55" s="3">
        <v>106.09099999999999</v>
      </c>
      <c r="L55" s="3">
        <v>82.912999999999997</v>
      </c>
      <c r="M55" s="3">
        <v>39.904000000000003</v>
      </c>
    </row>
    <row r="56" spans="3:13" ht="12.75" x14ac:dyDescent="0.2">
      <c r="C56" s="3" t="s">
        <v>64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409-093A-4BD4-9395-8460C1CFB437}">
  <dimension ref="C2:P56"/>
  <sheetViews>
    <sheetView topLeftCell="A8" workbookViewId="0">
      <selection activeCell="D43" sqref="D43:M43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  <col min="16" max="16" width="25" customWidth="1"/>
  </cols>
  <sheetData>
    <row r="2" spans="3:16" ht="26.25" x14ac:dyDescent="0.4">
      <c r="C2" s="6" t="s">
        <v>0</v>
      </c>
      <c r="D2" s="7"/>
      <c r="E2" s="7"/>
      <c r="P2" s="4"/>
    </row>
    <row r="3" spans="3:16" x14ac:dyDescent="0.2">
      <c r="C3" s="1" t="s">
        <v>1</v>
      </c>
      <c r="P3" s="1"/>
    </row>
    <row r="6" spans="3:16" ht="15" x14ac:dyDescent="0.25">
      <c r="C6" s="8" t="s">
        <v>65</v>
      </c>
      <c r="D6" s="9"/>
      <c r="E6" s="2"/>
      <c r="F6" s="2"/>
      <c r="G6" s="2"/>
      <c r="H6" s="2"/>
      <c r="I6" s="2"/>
      <c r="J6" s="2"/>
      <c r="K6" s="2"/>
      <c r="L6" s="2"/>
      <c r="P6" s="5"/>
    </row>
    <row r="8" spans="3:16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P8" s="3"/>
    </row>
    <row r="10" spans="3:16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P10" s="3"/>
    </row>
    <row r="12" spans="3:16" x14ac:dyDescent="0.2">
      <c r="C12" s="3" t="s">
        <v>66</v>
      </c>
      <c r="D12" s="3">
        <v>139.077</v>
      </c>
      <c r="E12" s="3">
        <v>117.092</v>
      </c>
      <c r="F12" s="3">
        <v>101.449</v>
      </c>
      <c r="G12" s="3">
        <v>114.874</v>
      </c>
      <c r="H12" s="3">
        <v>158.25200000000001</v>
      </c>
      <c r="I12" s="3">
        <v>130.29499999999999</v>
      </c>
      <c r="J12" s="3">
        <v>177.137</v>
      </c>
      <c r="K12" s="3">
        <v>201.929</v>
      </c>
      <c r="L12" s="3">
        <v>279.46600000000001</v>
      </c>
      <c r="M12" s="3">
        <v>232.322</v>
      </c>
      <c r="P12" s="3"/>
    </row>
    <row r="13" spans="3:16" x14ac:dyDescent="0.2"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P13" s="3"/>
    </row>
    <row r="14" spans="3:1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P14" s="3"/>
    </row>
    <row r="15" spans="3:16" x14ac:dyDescent="0.2">
      <c r="C15" s="3" t="s">
        <v>78</v>
      </c>
      <c r="D15" s="3">
        <v>-3.6869999999999998</v>
      </c>
      <c r="E15" s="3">
        <v>-4.1440000000000001</v>
      </c>
      <c r="F15" s="3">
        <v>-4.9160000000000004</v>
      </c>
      <c r="G15" s="3">
        <v>-5.1340000000000003</v>
      </c>
      <c r="H15" s="3">
        <v>-6.3520000000000003</v>
      </c>
      <c r="I15" s="3">
        <v>-5.1859999999999999</v>
      </c>
      <c r="J15" s="3">
        <v>-6.1449999999999996</v>
      </c>
      <c r="K15" s="3">
        <v>-6.19</v>
      </c>
      <c r="L15" s="3">
        <v>-6.17</v>
      </c>
      <c r="M15" s="3">
        <v>-6.423</v>
      </c>
      <c r="P15" s="3"/>
    </row>
    <row r="16" spans="3:16" x14ac:dyDescent="0.2">
      <c r="C16" s="3" t="s">
        <v>79</v>
      </c>
      <c r="D16" s="3">
        <v>135.38999999999999</v>
      </c>
      <c r="E16" s="3">
        <v>112.94799999999999</v>
      </c>
      <c r="F16" s="3">
        <v>96.533000000000001</v>
      </c>
      <c r="G16" s="3">
        <v>109.74</v>
      </c>
      <c r="H16" s="3">
        <v>151.9</v>
      </c>
      <c r="I16" s="3">
        <v>125.10899999999999</v>
      </c>
      <c r="J16" s="3">
        <v>170.99199999999999</v>
      </c>
      <c r="K16" s="3">
        <v>195.739</v>
      </c>
      <c r="L16" s="3">
        <v>273.29599999999999</v>
      </c>
      <c r="M16" s="3">
        <v>225.899</v>
      </c>
      <c r="P16" s="3"/>
    </row>
    <row r="17" spans="3:16" x14ac:dyDescent="0.2">
      <c r="C17" s="3" t="s">
        <v>80</v>
      </c>
      <c r="D17" s="3" t="s">
        <v>81</v>
      </c>
      <c r="E17" s="3" t="s">
        <v>82</v>
      </c>
      <c r="F17" s="3" t="s">
        <v>83</v>
      </c>
      <c r="G17" s="3" t="s">
        <v>84</v>
      </c>
      <c r="H17" s="3" t="s">
        <v>85</v>
      </c>
      <c r="I17" s="3" t="s">
        <v>85</v>
      </c>
      <c r="J17" s="3" t="s">
        <v>82</v>
      </c>
      <c r="K17" s="3" t="s">
        <v>86</v>
      </c>
      <c r="L17" s="3" t="s">
        <v>87</v>
      </c>
      <c r="M17" s="3" t="s">
        <v>88</v>
      </c>
      <c r="P17" s="3"/>
    </row>
    <row r="18" spans="3:16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P18" s="3"/>
    </row>
    <row r="19" spans="3:16" x14ac:dyDescent="0.2">
      <c r="C19" t="s">
        <v>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6" x14ac:dyDescent="0.2">
      <c r="C20" s="3" t="s">
        <v>90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P20" s="3"/>
    </row>
    <row r="21" spans="3:16" x14ac:dyDescent="0.2">
      <c r="C21" s="3" t="s">
        <v>91</v>
      </c>
      <c r="D21" s="3">
        <v>-3.222</v>
      </c>
      <c r="E21" s="3">
        <v>-2.3849999999999998</v>
      </c>
      <c r="F21" s="3">
        <v>-2.7309999999999999</v>
      </c>
      <c r="G21" s="3">
        <v>-2.7429999999999999</v>
      </c>
      <c r="H21" s="3">
        <v>-2.9380000000000002</v>
      </c>
      <c r="I21" s="3">
        <v>-3.5030000000000001</v>
      </c>
      <c r="J21" s="3">
        <v>-3.1819999999999999</v>
      </c>
      <c r="K21" s="3">
        <v>-3.1259999999999999</v>
      </c>
      <c r="L21" s="3">
        <v>-3.0019999999999998</v>
      </c>
      <c r="M21" s="3">
        <v>-3.093</v>
      </c>
      <c r="P21" s="3"/>
    </row>
    <row r="22" spans="3:16" x14ac:dyDescent="0.2">
      <c r="C22" s="3" t="s">
        <v>92</v>
      </c>
      <c r="D22" s="3">
        <v>54.747</v>
      </c>
      <c r="E22" s="3">
        <v>17.420000000000002</v>
      </c>
      <c r="F22" s="3">
        <v>-17.577999999999999</v>
      </c>
      <c r="G22" s="3">
        <v>2.1070000000000002</v>
      </c>
      <c r="H22" s="3">
        <v>43.027000000000001</v>
      </c>
      <c r="I22" s="3">
        <v>31.225000000000001</v>
      </c>
      <c r="J22" s="3">
        <v>76.986000000000004</v>
      </c>
      <c r="K22" s="3">
        <v>85.998999999999995</v>
      </c>
      <c r="L22" s="3">
        <v>174.02799999999999</v>
      </c>
      <c r="M22" s="3">
        <v>107.961</v>
      </c>
      <c r="P22" s="3"/>
    </row>
    <row r="23" spans="3:16" x14ac:dyDescent="0.2">
      <c r="C23" s="3" t="s">
        <v>93</v>
      </c>
      <c r="D23" s="3">
        <v>51.526000000000003</v>
      </c>
      <c r="E23" s="3">
        <v>15.035</v>
      </c>
      <c r="F23" s="3">
        <v>-20.309000000000001</v>
      </c>
      <c r="G23" s="3">
        <v>-0.63600000000000001</v>
      </c>
      <c r="H23" s="3">
        <v>40.088999999999999</v>
      </c>
      <c r="I23" s="3">
        <v>27.722000000000001</v>
      </c>
      <c r="J23" s="3">
        <v>73.804000000000002</v>
      </c>
      <c r="K23" s="3">
        <v>82.873000000000005</v>
      </c>
      <c r="L23" s="3">
        <v>171.02600000000001</v>
      </c>
      <c r="M23" s="3">
        <v>104.86799999999999</v>
      </c>
      <c r="P23" s="3"/>
    </row>
    <row r="24" spans="3:16" x14ac:dyDescent="0.2">
      <c r="C24" s="3" t="s">
        <v>94</v>
      </c>
      <c r="D24" s="3">
        <v>186.916</v>
      </c>
      <c r="E24" s="3">
        <v>127.98399999999999</v>
      </c>
      <c r="F24" s="3">
        <v>76.224000000000004</v>
      </c>
      <c r="G24" s="3">
        <v>109.104</v>
      </c>
      <c r="H24" s="3">
        <v>191.989</v>
      </c>
      <c r="I24" s="3">
        <v>152.83099999999999</v>
      </c>
      <c r="J24" s="3">
        <v>244.79599999999999</v>
      </c>
      <c r="K24" s="3">
        <v>278.61200000000002</v>
      </c>
      <c r="L24" s="3">
        <v>444.322</v>
      </c>
      <c r="M24" s="3">
        <v>330.767</v>
      </c>
      <c r="P24" s="3"/>
    </row>
    <row r="25" spans="3:16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P25" s="3"/>
    </row>
    <row r="26" spans="3:16" x14ac:dyDescent="0.2">
      <c r="C26" s="3" t="s">
        <v>95</v>
      </c>
      <c r="D26" s="3">
        <v>0.20300000000000001</v>
      </c>
      <c r="E26" s="3">
        <v>0.39</v>
      </c>
      <c r="F26" s="3">
        <v>0.25</v>
      </c>
      <c r="G26" s="3">
        <v>0.23300000000000001</v>
      </c>
      <c r="H26" s="3">
        <v>0.374</v>
      </c>
      <c r="I26" s="3">
        <v>0.57999999999999996</v>
      </c>
      <c r="J26" s="3">
        <v>1.1259999999999999</v>
      </c>
      <c r="K26" s="3">
        <v>0.36499999999999999</v>
      </c>
      <c r="L26" s="3">
        <v>0.25900000000000001</v>
      </c>
      <c r="M26" s="3">
        <v>0.53900000000000003</v>
      </c>
      <c r="P26" s="3"/>
    </row>
    <row r="27" spans="3:16" x14ac:dyDescent="0.2">
      <c r="C27" s="3" t="s">
        <v>96</v>
      </c>
      <c r="D27" s="3">
        <v>187.119</v>
      </c>
      <c r="E27" s="3">
        <v>128.374</v>
      </c>
      <c r="F27" s="3">
        <v>76.474000000000004</v>
      </c>
      <c r="G27" s="3">
        <v>109.337</v>
      </c>
      <c r="H27" s="3">
        <v>192.363</v>
      </c>
      <c r="I27" s="3">
        <v>153.411</v>
      </c>
      <c r="J27" s="3">
        <v>245.922</v>
      </c>
      <c r="K27" s="3">
        <v>278.97699999999998</v>
      </c>
      <c r="L27" s="3">
        <v>444.58100000000002</v>
      </c>
      <c r="M27" s="3">
        <v>331.30599999999998</v>
      </c>
      <c r="P27" s="3"/>
    </row>
    <row r="28" spans="3:16" x14ac:dyDescent="0.2">
      <c r="C28" t="s">
        <v>97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6" x14ac:dyDescent="0.2">
      <c r="C29" s="3" t="s">
        <v>98</v>
      </c>
      <c r="D29" s="3">
        <v>-38.289000000000001</v>
      </c>
      <c r="E29" s="3">
        <v>-24.242000000000001</v>
      </c>
      <c r="F29" s="3">
        <v>-21.815000000000001</v>
      </c>
      <c r="G29" s="3">
        <v>-31.164000000000001</v>
      </c>
      <c r="H29" s="3">
        <v>-35.079000000000001</v>
      </c>
      <c r="I29" s="3">
        <v>-24.923999999999999</v>
      </c>
      <c r="J29" s="3">
        <v>-40.582999999999998</v>
      </c>
      <c r="K29" s="3">
        <v>-51.781999999999996</v>
      </c>
      <c r="L29" s="3">
        <v>-64.808999999999997</v>
      </c>
      <c r="M29" s="3">
        <v>-65.856999999999999</v>
      </c>
      <c r="P29" s="3"/>
    </row>
    <row r="30" spans="3:16" x14ac:dyDescent="0.2">
      <c r="C30" s="3" t="s">
        <v>99</v>
      </c>
      <c r="D30" s="3">
        <v>148.83000000000001</v>
      </c>
      <c r="E30" s="3">
        <v>104.131</v>
      </c>
      <c r="F30" s="3">
        <v>54.658000000000001</v>
      </c>
      <c r="G30" s="3">
        <v>78.173000000000002</v>
      </c>
      <c r="H30" s="3">
        <v>157.28399999999999</v>
      </c>
      <c r="I30" s="3">
        <v>128.48699999999999</v>
      </c>
      <c r="J30" s="3">
        <v>205.339</v>
      </c>
      <c r="K30" s="3">
        <v>227.19499999999999</v>
      </c>
      <c r="L30" s="3">
        <v>379.77199999999999</v>
      </c>
      <c r="M30" s="3">
        <v>265.44900000000001</v>
      </c>
      <c r="P30" s="3"/>
    </row>
    <row r="31" spans="3:16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P31" s="3"/>
    </row>
    <row r="32" spans="3:16" x14ac:dyDescent="0.2">
      <c r="C32" s="3" t="s">
        <v>100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P32" s="3"/>
    </row>
    <row r="33" spans="3:16" x14ac:dyDescent="0.2">
      <c r="C33" s="3" t="s">
        <v>101</v>
      </c>
      <c r="D33" s="3">
        <v>148.83000000000001</v>
      </c>
      <c r="E33" s="3">
        <v>104.131</v>
      </c>
      <c r="F33" s="3">
        <v>54.658000000000001</v>
      </c>
      <c r="G33" s="3">
        <v>78.173000000000002</v>
      </c>
      <c r="H33" s="3">
        <v>157.28399999999999</v>
      </c>
      <c r="I33" s="3">
        <v>128.48699999999999</v>
      </c>
      <c r="J33" s="3">
        <v>205.339</v>
      </c>
      <c r="K33" s="3">
        <v>227.19499999999999</v>
      </c>
      <c r="L33" s="3">
        <v>379.77199999999999</v>
      </c>
      <c r="M33" s="3">
        <v>265.44900000000001</v>
      </c>
      <c r="P33" s="3"/>
    </row>
    <row r="34" spans="3:16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P34" s="3"/>
    </row>
    <row r="35" spans="3:16" x14ac:dyDescent="0.2">
      <c r="C35" s="3" t="s">
        <v>102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P35" s="3"/>
    </row>
    <row r="36" spans="3:16" x14ac:dyDescent="0.2">
      <c r="C36" t="s">
        <v>103</v>
      </c>
      <c r="D36">
        <v>148.83000000000001</v>
      </c>
      <c r="E36">
        <v>104.131</v>
      </c>
      <c r="F36">
        <v>54.658000000000001</v>
      </c>
      <c r="G36">
        <v>78.173000000000002</v>
      </c>
      <c r="H36">
        <v>157.28399999999999</v>
      </c>
      <c r="I36">
        <v>128.48699999999999</v>
      </c>
      <c r="J36">
        <v>205.339</v>
      </c>
      <c r="K36">
        <v>227.19499999999999</v>
      </c>
      <c r="L36">
        <v>379.77199999999999</v>
      </c>
      <c r="M36">
        <v>265.44900000000001</v>
      </c>
    </row>
    <row r="37" spans="3:16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P37" s="3"/>
    </row>
    <row r="38" spans="3:16" x14ac:dyDescent="0.2">
      <c r="C38" s="3" t="s">
        <v>104</v>
      </c>
      <c r="D38" s="3">
        <v>2.33</v>
      </c>
      <c r="E38" s="3">
        <v>1.63</v>
      </c>
      <c r="F38" s="3">
        <v>0.85</v>
      </c>
      <c r="G38" s="3">
        <v>1.22</v>
      </c>
      <c r="H38" s="3">
        <v>2.46</v>
      </c>
      <c r="I38" s="3">
        <v>2.0099999999999998</v>
      </c>
      <c r="J38" s="3">
        <v>3.21</v>
      </c>
      <c r="K38" s="3">
        <v>3.55</v>
      </c>
      <c r="L38" s="3">
        <v>5.93</v>
      </c>
      <c r="M38" s="3">
        <v>4.1500000000000004</v>
      </c>
      <c r="P38" s="3"/>
    </row>
    <row r="39" spans="3:16" x14ac:dyDescent="0.2">
      <c r="C39" s="3" t="s">
        <v>105</v>
      </c>
      <c r="D39" s="3">
        <v>2.33</v>
      </c>
      <c r="E39" s="3">
        <v>1.63</v>
      </c>
      <c r="F39" s="3">
        <v>0.85</v>
      </c>
      <c r="G39" s="3">
        <v>1.22</v>
      </c>
      <c r="H39" s="3">
        <v>2.46</v>
      </c>
      <c r="I39" s="3">
        <v>2.0099999999999998</v>
      </c>
      <c r="J39" s="3">
        <v>3.21</v>
      </c>
      <c r="K39" s="3">
        <v>3.55</v>
      </c>
      <c r="L39" s="3">
        <v>5.93</v>
      </c>
      <c r="M39" s="3">
        <v>4.1500000000000004</v>
      </c>
      <c r="P39" s="3"/>
    </row>
    <row r="40" spans="3:16" x14ac:dyDescent="0.2">
      <c r="C40" s="3" t="s">
        <v>106</v>
      </c>
      <c r="D40" s="3">
        <v>64</v>
      </c>
      <c r="E40" s="3">
        <v>64</v>
      </c>
      <c r="F40" s="3">
        <v>64</v>
      </c>
      <c r="G40" s="3">
        <v>64</v>
      </c>
      <c r="H40" s="3">
        <v>64</v>
      </c>
      <c r="I40" s="3">
        <v>64</v>
      </c>
      <c r="J40" s="3">
        <v>64</v>
      </c>
      <c r="K40" s="3">
        <v>64</v>
      </c>
      <c r="L40" s="3">
        <v>64</v>
      </c>
      <c r="M40" s="3">
        <v>64</v>
      </c>
      <c r="P40" s="3"/>
    </row>
    <row r="41" spans="3:16" x14ac:dyDescent="0.2">
      <c r="C41" t="s">
        <v>107</v>
      </c>
      <c r="D41">
        <v>64</v>
      </c>
      <c r="E41">
        <v>64</v>
      </c>
      <c r="F41">
        <v>64</v>
      </c>
      <c r="G41">
        <v>64</v>
      </c>
      <c r="H41">
        <v>64</v>
      </c>
      <c r="I41">
        <v>64</v>
      </c>
      <c r="J41">
        <v>64</v>
      </c>
      <c r="K41">
        <v>64</v>
      </c>
      <c r="L41">
        <v>64</v>
      </c>
      <c r="M41">
        <v>64</v>
      </c>
    </row>
    <row r="42" spans="3:1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P42" s="3"/>
    </row>
    <row r="43" spans="3:16" x14ac:dyDescent="0.2">
      <c r="C43" s="3" t="s">
        <v>108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P43" s="3"/>
    </row>
    <row r="44" spans="3:16" x14ac:dyDescent="0.2">
      <c r="C44" s="3" t="s">
        <v>109</v>
      </c>
      <c r="D44" s="3">
        <v>104.646</v>
      </c>
      <c r="E44" s="3">
        <v>87.427000000000007</v>
      </c>
      <c r="F44" s="3">
        <v>73.864999999999995</v>
      </c>
      <c r="G44" s="3">
        <v>84.381</v>
      </c>
      <c r="H44" s="3">
        <v>117.68899999999999</v>
      </c>
      <c r="I44" s="3">
        <v>95.843999999999994</v>
      </c>
      <c r="J44" s="3">
        <v>132.72</v>
      </c>
      <c r="K44" s="3">
        <v>152.58799999999999</v>
      </c>
      <c r="L44" s="3">
        <v>214.732</v>
      </c>
      <c r="M44" s="3">
        <v>176.66399999999999</v>
      </c>
      <c r="P44" s="3"/>
    </row>
    <row r="45" spans="3:1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P45" s="3"/>
    </row>
    <row r="46" spans="3:16" x14ac:dyDescent="0.2">
      <c r="C46" s="3" t="s">
        <v>110</v>
      </c>
      <c r="D46" s="3">
        <v>139.28</v>
      </c>
      <c r="E46" s="3">
        <v>117.482</v>
      </c>
      <c r="F46" s="3">
        <v>101.699</v>
      </c>
      <c r="G46" s="3">
        <v>115.107</v>
      </c>
      <c r="H46" s="3">
        <v>158.626</v>
      </c>
      <c r="I46" s="3">
        <v>130.875</v>
      </c>
      <c r="J46" s="3">
        <v>178.26300000000001</v>
      </c>
      <c r="K46" s="3">
        <v>202.29400000000001</v>
      </c>
      <c r="L46" s="3">
        <v>279.72500000000002</v>
      </c>
      <c r="M46" s="3">
        <v>232.86099999999999</v>
      </c>
      <c r="P46" s="3"/>
    </row>
    <row r="47" spans="3:16" x14ac:dyDescent="0.2">
      <c r="C47" s="3" t="s">
        <v>111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P47" s="3"/>
    </row>
    <row r="48" spans="3:16" x14ac:dyDescent="0.2">
      <c r="C48" s="3" t="s">
        <v>112</v>
      </c>
      <c r="D48" s="3">
        <v>104.646</v>
      </c>
      <c r="E48" s="3">
        <v>87.427000000000007</v>
      </c>
      <c r="F48" s="3">
        <v>73.864999999999995</v>
      </c>
      <c r="G48" s="3">
        <v>84.381</v>
      </c>
      <c r="H48" s="3">
        <v>117.68899999999999</v>
      </c>
      <c r="I48" s="3">
        <v>95.843999999999994</v>
      </c>
      <c r="J48" s="3">
        <v>132.72</v>
      </c>
      <c r="K48" s="3">
        <v>152.58799999999999</v>
      </c>
      <c r="L48" s="3">
        <v>214.732</v>
      </c>
      <c r="M48" s="3">
        <v>176.66399999999999</v>
      </c>
      <c r="P48" s="3"/>
    </row>
    <row r="49" spans="3:1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P49" s="3"/>
    </row>
    <row r="50" spans="3:1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P50" s="3"/>
    </row>
    <row r="51" spans="3:1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P51" s="3"/>
    </row>
    <row r="53" spans="3:1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P53" s="3"/>
    </row>
    <row r="55" spans="3:1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P55" s="3"/>
    </row>
    <row r="56" spans="3:1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P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F121-416A-40C9-9B72-7A7D9164A8C6}">
  <dimension ref="C2:P56"/>
  <sheetViews>
    <sheetView topLeftCell="A8" workbookViewId="0">
      <selection activeCell="D30" sqref="D30:M30"/>
    </sheetView>
  </sheetViews>
  <sheetFormatPr defaultRowHeight="12.75" x14ac:dyDescent="0.2"/>
  <cols>
    <col min="1" max="2" width="2" customWidth="1"/>
    <col min="3" max="3" width="25" customWidth="1"/>
    <col min="14" max="15" width="2" customWidth="1"/>
    <col min="16" max="16" width="25" customWidth="1"/>
  </cols>
  <sheetData>
    <row r="2" spans="3:16" ht="26.25" x14ac:dyDescent="0.4">
      <c r="C2" s="6" t="s">
        <v>0</v>
      </c>
      <c r="D2" s="7"/>
      <c r="E2" s="7"/>
      <c r="P2" s="4"/>
    </row>
    <row r="3" spans="3:16" x14ac:dyDescent="0.2">
      <c r="C3" s="1" t="s">
        <v>1</v>
      </c>
      <c r="P3" s="1"/>
    </row>
    <row r="6" spans="3:16" ht="15" x14ac:dyDescent="0.25">
      <c r="C6" s="8" t="s">
        <v>113</v>
      </c>
      <c r="D6" s="9"/>
      <c r="E6" s="2"/>
      <c r="F6" s="2"/>
      <c r="G6" s="2"/>
      <c r="H6" s="2"/>
      <c r="I6" s="2"/>
      <c r="J6" s="2"/>
      <c r="K6" s="2"/>
      <c r="L6" s="2"/>
      <c r="P6" s="5"/>
    </row>
    <row r="8" spans="3:16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P8" s="3"/>
    </row>
    <row r="10" spans="3:16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P10" s="3"/>
    </row>
    <row r="12" spans="3:16" x14ac:dyDescent="0.2">
      <c r="C12" s="3" t="s">
        <v>101</v>
      </c>
      <c r="D12" s="3">
        <v>148.83000000000001</v>
      </c>
      <c r="E12" s="3">
        <v>104.131</v>
      </c>
      <c r="F12" s="3">
        <v>54.658000000000001</v>
      </c>
      <c r="G12" s="3">
        <v>78.173000000000002</v>
      </c>
      <c r="H12" s="3">
        <v>157.28399999999999</v>
      </c>
      <c r="I12" s="3">
        <v>128.48699999999999</v>
      </c>
      <c r="J12" s="3">
        <v>205.339</v>
      </c>
      <c r="K12" s="3">
        <v>227.19499999999999</v>
      </c>
      <c r="L12" s="3">
        <v>379.77199999999999</v>
      </c>
      <c r="M12" s="3">
        <v>265.44900000000001</v>
      </c>
      <c r="P12" s="3"/>
    </row>
    <row r="13" spans="3:16" x14ac:dyDescent="0.2">
      <c r="C13" s="3" t="s">
        <v>114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P13" s="3"/>
    </row>
    <row r="14" spans="3:16" x14ac:dyDescent="0.2">
      <c r="C14" s="3" t="s">
        <v>115</v>
      </c>
      <c r="D14" s="3">
        <v>3.6869999999999998</v>
      </c>
      <c r="E14" s="3">
        <v>4.1440000000000001</v>
      </c>
      <c r="F14" s="3">
        <v>4.9160000000000004</v>
      </c>
      <c r="G14" s="3">
        <v>5.1340000000000003</v>
      </c>
      <c r="H14" s="3">
        <v>6.3520000000000003</v>
      </c>
      <c r="I14" s="3">
        <v>5.1859999999999999</v>
      </c>
      <c r="J14" s="3">
        <v>6.1449999999999996</v>
      </c>
      <c r="K14" s="3">
        <v>6.19</v>
      </c>
      <c r="L14" s="3">
        <v>6.17</v>
      </c>
      <c r="M14" s="3">
        <v>6.423</v>
      </c>
      <c r="P14" s="3"/>
    </row>
    <row r="15" spans="3:16" x14ac:dyDescent="0.2">
      <c r="C15" s="3" t="s">
        <v>116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0.108</v>
      </c>
      <c r="J15" s="3">
        <v>0.255</v>
      </c>
      <c r="K15" s="3">
        <v>0.42599999999999999</v>
      </c>
      <c r="L15" s="3">
        <v>0.45</v>
      </c>
      <c r="M15" s="3">
        <v>0.29599999999999999</v>
      </c>
      <c r="P15" s="3"/>
    </row>
    <row r="16" spans="3:16" x14ac:dyDescent="0.2">
      <c r="C16" s="3" t="s">
        <v>117</v>
      </c>
      <c r="D16" s="3">
        <v>-5.1689999999999996</v>
      </c>
      <c r="E16" s="3">
        <v>10.958</v>
      </c>
      <c r="F16" s="3">
        <v>4.3520000000000003</v>
      </c>
      <c r="G16" s="3">
        <v>-17.978999999999999</v>
      </c>
      <c r="H16" s="3">
        <v>-3.605</v>
      </c>
      <c r="I16" s="3">
        <v>-4.4560000000000004</v>
      </c>
      <c r="J16" s="3">
        <v>10.391999999999999</v>
      </c>
      <c r="K16" s="3">
        <v>-22.18</v>
      </c>
      <c r="L16" s="3">
        <v>8.6549999999999994</v>
      </c>
      <c r="M16" s="3">
        <v>6.923</v>
      </c>
      <c r="P16" s="3"/>
    </row>
    <row r="17" spans="3:16" x14ac:dyDescent="0.2">
      <c r="C17" s="3" t="s">
        <v>118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P17" s="3"/>
    </row>
    <row r="18" spans="3:16" x14ac:dyDescent="0.2">
      <c r="C18" s="3" t="s">
        <v>119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P18" s="3"/>
    </row>
    <row r="19" spans="3:16" x14ac:dyDescent="0.2">
      <c r="C19" t="s">
        <v>120</v>
      </c>
      <c r="D19">
        <v>-25.657</v>
      </c>
      <c r="E19">
        <v>-5.6909999999999998</v>
      </c>
      <c r="F19">
        <v>-4.0179999999999998</v>
      </c>
      <c r="G19">
        <v>-1.855</v>
      </c>
      <c r="H19">
        <v>6.93</v>
      </c>
      <c r="I19">
        <v>19.472000000000001</v>
      </c>
      <c r="J19">
        <v>2.4329999999999998</v>
      </c>
      <c r="K19">
        <v>-36.198999999999998</v>
      </c>
      <c r="L19">
        <v>7.375</v>
      </c>
      <c r="M19">
        <v>-94.9</v>
      </c>
    </row>
    <row r="20" spans="3:16" x14ac:dyDescent="0.2">
      <c r="C20" s="3" t="s">
        <v>121</v>
      </c>
      <c r="D20" s="3">
        <v>121.691</v>
      </c>
      <c r="E20" s="3">
        <v>113.542</v>
      </c>
      <c r="F20" s="3">
        <v>59.908000000000001</v>
      </c>
      <c r="G20" s="3">
        <v>63.472999999999999</v>
      </c>
      <c r="H20" s="3">
        <v>166.96100000000001</v>
      </c>
      <c r="I20" s="3">
        <v>148.797</v>
      </c>
      <c r="J20" s="3">
        <v>224.56399999999999</v>
      </c>
      <c r="K20" s="3">
        <v>175.43199999999999</v>
      </c>
      <c r="L20" s="3">
        <v>402.42200000000003</v>
      </c>
      <c r="M20" s="3">
        <v>184.191</v>
      </c>
      <c r="P20" s="3"/>
    </row>
    <row r="21" spans="3:16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P21" s="3"/>
    </row>
    <row r="22" spans="3:16" x14ac:dyDescent="0.2">
      <c r="C22" s="3" t="s">
        <v>122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P22" s="3"/>
    </row>
    <row r="23" spans="3:16" x14ac:dyDescent="0.2">
      <c r="C23" s="3" t="s">
        <v>123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P23" s="3"/>
    </row>
    <row r="24" spans="3:16" x14ac:dyDescent="0.2">
      <c r="C24" s="3" t="s">
        <v>124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P24" s="3"/>
    </row>
    <row r="25" spans="3:16" x14ac:dyDescent="0.2">
      <c r="C25" s="3" t="s">
        <v>125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P25" s="3"/>
    </row>
    <row r="26" spans="3:16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P26" s="3"/>
    </row>
    <row r="27" spans="3:16" x14ac:dyDescent="0.2">
      <c r="C27" s="3" t="s">
        <v>126</v>
      </c>
      <c r="D27" s="3">
        <v>-64</v>
      </c>
      <c r="E27" s="3">
        <v>-99.2</v>
      </c>
      <c r="F27" s="3">
        <v>-64</v>
      </c>
      <c r="G27" s="3">
        <v>-64</v>
      </c>
      <c r="H27" s="3">
        <v>-64</v>
      </c>
      <c r="I27" s="3">
        <v>-64</v>
      </c>
      <c r="J27" s="3">
        <v>-128</v>
      </c>
      <c r="K27" s="3">
        <v>-147.19999999999999</v>
      </c>
      <c r="L27" s="3">
        <v>-425.6</v>
      </c>
      <c r="M27" s="3">
        <v>-227.2</v>
      </c>
      <c r="P27" s="3"/>
    </row>
    <row r="28" spans="3:16" x14ac:dyDescent="0.2">
      <c r="C28" t="s">
        <v>127</v>
      </c>
      <c r="D28">
        <v>-32</v>
      </c>
      <c r="E28">
        <v>-32</v>
      </c>
      <c r="F28">
        <v>-6.4</v>
      </c>
      <c r="G28" t="s">
        <v>3</v>
      </c>
      <c r="H28">
        <v>-86.4</v>
      </c>
      <c r="I28">
        <v>-44.8</v>
      </c>
      <c r="J28">
        <v>-99.2</v>
      </c>
      <c r="K28" t="s">
        <v>3</v>
      </c>
      <c r="L28" t="s">
        <v>3</v>
      </c>
      <c r="M28" t="s">
        <v>3</v>
      </c>
    </row>
    <row r="29" spans="3:16" x14ac:dyDescent="0.2">
      <c r="C29" s="3" t="s">
        <v>128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P29" s="3"/>
    </row>
    <row r="30" spans="3:16" x14ac:dyDescent="0.2">
      <c r="C30" s="3" t="s">
        <v>129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P30" s="3"/>
    </row>
    <row r="31" spans="3:16" x14ac:dyDescent="0.2">
      <c r="C31" s="3" t="s">
        <v>130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P31" s="3"/>
    </row>
    <row r="32" spans="3:16" x14ac:dyDescent="0.2">
      <c r="C32" s="3" t="s">
        <v>131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P32" s="3"/>
    </row>
    <row r="33" spans="3:16" x14ac:dyDescent="0.2">
      <c r="C33" s="3" t="s">
        <v>132</v>
      </c>
      <c r="D33" s="3">
        <v>-96</v>
      </c>
      <c r="E33" s="3">
        <v>-131.19999999999999</v>
      </c>
      <c r="F33" s="3">
        <v>-70.400000000000006</v>
      </c>
      <c r="G33" s="3">
        <v>-64</v>
      </c>
      <c r="H33" s="3">
        <v>-150.4</v>
      </c>
      <c r="I33" s="3">
        <v>-108.8</v>
      </c>
      <c r="J33" s="3">
        <v>-227.2</v>
      </c>
      <c r="K33" s="3">
        <v>-147.19999999999999</v>
      </c>
      <c r="L33" s="3">
        <v>-425.6</v>
      </c>
      <c r="M33" s="3">
        <v>-227.2</v>
      </c>
      <c r="P33" s="3"/>
    </row>
    <row r="34" spans="3:16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P34" s="3"/>
    </row>
    <row r="35" spans="3:16" x14ac:dyDescent="0.2">
      <c r="C35" s="3" t="s">
        <v>133</v>
      </c>
      <c r="D35" s="3">
        <v>26.922999999999998</v>
      </c>
      <c r="E35" s="3">
        <v>52.613999999999997</v>
      </c>
      <c r="F35" s="3">
        <v>34.956000000000003</v>
      </c>
      <c r="G35" s="3">
        <v>24.463999999999999</v>
      </c>
      <c r="H35" s="3">
        <v>23.937000000000001</v>
      </c>
      <c r="I35" s="3">
        <v>40.497999999999998</v>
      </c>
      <c r="J35" s="3">
        <v>80.495000000000005</v>
      </c>
      <c r="K35" s="3">
        <v>77.858999999999995</v>
      </c>
      <c r="L35" s="3">
        <v>106.09099999999999</v>
      </c>
      <c r="M35" s="3">
        <v>82.912999999999997</v>
      </c>
      <c r="P35" s="3"/>
    </row>
    <row r="36" spans="3:16" x14ac:dyDescent="0.2">
      <c r="C36" t="s">
        <v>134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</row>
    <row r="37" spans="3:16" x14ac:dyDescent="0.2">
      <c r="C37" s="3" t="s">
        <v>135</v>
      </c>
      <c r="D37" s="3">
        <v>25.690999999999999</v>
      </c>
      <c r="E37" s="3">
        <v>-17.658000000000001</v>
      </c>
      <c r="F37" s="3">
        <v>-10.492000000000001</v>
      </c>
      <c r="G37" s="3">
        <v>-0.52700000000000002</v>
      </c>
      <c r="H37" s="3">
        <v>16.561</v>
      </c>
      <c r="I37" s="3">
        <v>39.997</v>
      </c>
      <c r="J37" s="3">
        <v>-2.6360000000000001</v>
      </c>
      <c r="K37" s="3">
        <v>28.231999999999999</v>
      </c>
      <c r="L37" s="3">
        <v>-23.178000000000001</v>
      </c>
      <c r="M37" s="3">
        <v>-43.009</v>
      </c>
      <c r="P37" s="3"/>
    </row>
    <row r="38" spans="3:16" x14ac:dyDescent="0.2">
      <c r="C38" s="3" t="s">
        <v>136</v>
      </c>
      <c r="D38" s="3">
        <v>52.613999999999997</v>
      </c>
      <c r="E38" s="3">
        <v>34.956000000000003</v>
      </c>
      <c r="F38" s="3">
        <v>24.463999999999999</v>
      </c>
      <c r="G38" s="3">
        <v>23.937000000000001</v>
      </c>
      <c r="H38" s="3">
        <v>40.497999999999998</v>
      </c>
      <c r="I38" s="3">
        <v>80.495000000000005</v>
      </c>
      <c r="J38" s="3">
        <v>77.858999999999995</v>
      </c>
      <c r="K38" s="3">
        <v>106.09099999999999</v>
      </c>
      <c r="L38" s="3">
        <v>82.912999999999997</v>
      </c>
      <c r="M38" s="3">
        <v>39.904000000000003</v>
      </c>
      <c r="P38" s="3"/>
    </row>
    <row r="39" spans="3:16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P39" s="3"/>
    </row>
    <row r="40" spans="3:16" x14ac:dyDescent="0.2">
      <c r="C40" s="3" t="s">
        <v>137</v>
      </c>
      <c r="D40" s="3">
        <v>121.691</v>
      </c>
      <c r="E40" s="3">
        <v>113.542</v>
      </c>
      <c r="F40" s="3">
        <v>59.908000000000001</v>
      </c>
      <c r="G40" s="3">
        <v>63.472999999999999</v>
      </c>
      <c r="H40" s="3">
        <v>166.96100000000001</v>
      </c>
      <c r="I40" s="3">
        <v>148.797</v>
      </c>
      <c r="J40" s="3">
        <v>224.56399999999999</v>
      </c>
      <c r="K40" s="3">
        <v>175.43199999999999</v>
      </c>
      <c r="L40" s="3">
        <v>402.42200000000003</v>
      </c>
      <c r="M40" s="3">
        <v>184.191</v>
      </c>
      <c r="P40" s="3"/>
    </row>
    <row r="41" spans="3:16" x14ac:dyDescent="0.2">
      <c r="C41" t="s">
        <v>138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</row>
    <row r="42" spans="3:1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P42" s="3"/>
    </row>
    <row r="43" spans="3:16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P43" s="3"/>
    </row>
    <row r="44" spans="3:16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P44" s="3"/>
    </row>
    <row r="45" spans="3:1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P45" s="3"/>
    </row>
    <row r="46" spans="3:16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P46" s="3"/>
    </row>
    <row r="47" spans="3:16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P47" s="3"/>
    </row>
    <row r="48" spans="3:16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P48" s="3"/>
    </row>
    <row r="49" spans="3:1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P49" s="3"/>
    </row>
    <row r="50" spans="3:1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P50" s="3"/>
    </row>
    <row r="51" spans="3:1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P51" s="3"/>
    </row>
    <row r="53" spans="3:1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P53" s="3"/>
    </row>
    <row r="55" spans="3:1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P55" s="3"/>
    </row>
    <row r="56" spans="3:1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P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DF50-FF81-436F-93A8-0C671B9D23A8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14" max="15" width="2" customWidth="1"/>
  </cols>
  <sheetData>
    <row r="2" spans="3:13" ht="26.25" x14ac:dyDescent="0.4">
      <c r="C2" s="6" t="s">
        <v>0</v>
      </c>
      <c r="D2" s="7"/>
      <c r="E2" s="7"/>
    </row>
    <row r="3" spans="3:13" x14ac:dyDescent="0.2">
      <c r="C3" s="1" t="s">
        <v>1</v>
      </c>
    </row>
    <row r="6" spans="3:13" ht="15" x14ac:dyDescent="0.25">
      <c r="C6" s="8" t="s">
        <v>139</v>
      </c>
      <c r="D6" s="9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140</v>
      </c>
      <c r="D12" s="3">
        <v>34.36</v>
      </c>
      <c r="E12" s="3">
        <v>18.600000000000001</v>
      </c>
      <c r="F12" s="3">
        <v>9.59</v>
      </c>
      <c r="G12" s="3">
        <v>18.62</v>
      </c>
      <c r="H12" s="3">
        <v>27.2</v>
      </c>
      <c r="I12" s="3">
        <v>24.24</v>
      </c>
      <c r="J12" s="3">
        <v>24.62</v>
      </c>
      <c r="K12" s="3">
        <v>32.61</v>
      </c>
      <c r="L12" s="3">
        <v>37.53</v>
      </c>
      <c r="M12" s="3">
        <v>33.58</v>
      </c>
    </row>
    <row r="13" spans="3:13" x14ac:dyDescent="0.2">
      <c r="C13" s="3" t="s">
        <v>141</v>
      </c>
      <c r="D13" s="3" t="s">
        <v>142</v>
      </c>
      <c r="E13" s="3" t="s">
        <v>143</v>
      </c>
      <c r="F13" s="3">
        <v>613.76</v>
      </c>
      <c r="G13" s="3" t="s">
        <v>144</v>
      </c>
      <c r="H13" s="3" t="s">
        <v>145</v>
      </c>
      <c r="I13" s="3" t="s">
        <v>146</v>
      </c>
      <c r="J13" s="3" t="s">
        <v>147</v>
      </c>
      <c r="K13" s="3" t="s">
        <v>148</v>
      </c>
      <c r="L13" s="3" t="s">
        <v>149</v>
      </c>
      <c r="M13" s="3" t="s">
        <v>150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151</v>
      </c>
      <c r="D15" s="3" t="s">
        <v>152</v>
      </c>
      <c r="E15" s="3" t="s">
        <v>153</v>
      </c>
      <c r="F15" s="3">
        <v>593.274</v>
      </c>
      <c r="G15" s="3" t="s">
        <v>154</v>
      </c>
      <c r="H15" s="3" t="s">
        <v>155</v>
      </c>
      <c r="I15" s="3" t="s">
        <v>156</v>
      </c>
      <c r="J15" s="3" t="s">
        <v>157</v>
      </c>
      <c r="K15" s="3" t="s">
        <v>158</v>
      </c>
      <c r="L15" s="3" t="s">
        <v>159</v>
      </c>
      <c r="M15" s="3" t="s">
        <v>160</v>
      </c>
    </row>
    <row r="16" spans="3:13" x14ac:dyDescent="0.2">
      <c r="C16" s="3" t="s">
        <v>161</v>
      </c>
      <c r="D16" s="3" t="s">
        <v>162</v>
      </c>
      <c r="E16" s="3">
        <v>464.63799999999998</v>
      </c>
      <c r="F16" s="3">
        <v>-75.748999999999995</v>
      </c>
      <c r="G16" s="3">
        <v>509.01400000000001</v>
      </c>
      <c r="H16" s="3" t="s">
        <v>163</v>
      </c>
      <c r="I16" s="3">
        <v>842.702</v>
      </c>
      <c r="J16" s="3">
        <v>859.78099999999995</v>
      </c>
      <c r="K16" s="3" t="s">
        <v>164</v>
      </c>
      <c r="L16" s="3" t="s">
        <v>165</v>
      </c>
      <c r="M16" s="3" t="s">
        <v>166</v>
      </c>
    </row>
    <row r="17" spans="3:13" x14ac:dyDescent="0.2">
      <c r="C17" s="3" t="s">
        <v>167</v>
      </c>
      <c r="D17" s="3" t="s">
        <v>168</v>
      </c>
      <c r="E17" s="3" t="s">
        <v>168</v>
      </c>
      <c r="F17" s="3" t="s">
        <v>168</v>
      </c>
      <c r="G17" s="3" t="s">
        <v>168</v>
      </c>
      <c r="H17" s="3" t="s">
        <v>168</v>
      </c>
      <c r="I17" s="3" t="s">
        <v>168</v>
      </c>
      <c r="J17" s="3" t="s">
        <v>168</v>
      </c>
      <c r="K17" s="3" t="s">
        <v>168</v>
      </c>
      <c r="L17" s="3" t="s">
        <v>168</v>
      </c>
      <c r="M17" s="3" t="s">
        <v>168</v>
      </c>
    </row>
    <row r="18" spans="3:13" x14ac:dyDescent="0.2">
      <c r="C18" s="3" t="s">
        <v>169</v>
      </c>
      <c r="D18" s="3" t="s">
        <v>170</v>
      </c>
      <c r="E18" s="3" t="s">
        <v>171</v>
      </c>
      <c r="F18" s="3" t="s">
        <v>172</v>
      </c>
      <c r="G18" s="3" t="s">
        <v>173</v>
      </c>
      <c r="H18" s="3" t="s">
        <v>174</v>
      </c>
      <c r="I18" s="3" t="s">
        <v>175</v>
      </c>
      <c r="J18" s="3" t="s">
        <v>176</v>
      </c>
      <c r="K18" s="3" t="s">
        <v>177</v>
      </c>
      <c r="L18" s="3" t="s">
        <v>178</v>
      </c>
      <c r="M18" s="3" t="s">
        <v>179</v>
      </c>
    </row>
    <row r="19" spans="3:13" x14ac:dyDescent="0.2">
      <c r="C19" t="s">
        <v>180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</row>
    <row r="20" spans="3:13" x14ac:dyDescent="0.2">
      <c r="C20" s="3" t="s">
        <v>181</v>
      </c>
      <c r="D20" s="3" t="s">
        <v>182</v>
      </c>
      <c r="E20" s="3" t="s">
        <v>183</v>
      </c>
      <c r="F20" s="3" t="s">
        <v>184</v>
      </c>
      <c r="G20" s="3" t="s">
        <v>185</v>
      </c>
      <c r="H20" s="3" t="s">
        <v>186</v>
      </c>
      <c r="I20" s="3" t="s">
        <v>187</v>
      </c>
      <c r="J20" s="3" t="s">
        <v>188</v>
      </c>
      <c r="K20" s="3" t="s">
        <v>189</v>
      </c>
      <c r="L20" s="3" t="s">
        <v>190</v>
      </c>
      <c r="M20" s="3" t="s">
        <v>191</v>
      </c>
    </row>
    <row r="21" spans="3:13" x14ac:dyDescent="0.2">
      <c r="C21" s="3" t="s">
        <v>192</v>
      </c>
      <c r="D21" s="3" t="s">
        <v>193</v>
      </c>
      <c r="E21" s="3" t="s">
        <v>194</v>
      </c>
      <c r="F21" s="3" t="s">
        <v>195</v>
      </c>
      <c r="G21" s="3" t="s">
        <v>196</v>
      </c>
      <c r="H21" s="3" t="s">
        <v>197</v>
      </c>
      <c r="I21" s="3" t="s">
        <v>198</v>
      </c>
      <c r="J21" s="3" t="s">
        <v>199</v>
      </c>
      <c r="K21" s="3" t="s">
        <v>200</v>
      </c>
      <c r="L21" s="3" t="s">
        <v>201</v>
      </c>
      <c r="M21" s="3" t="s">
        <v>202</v>
      </c>
    </row>
    <row r="22" spans="3:13" x14ac:dyDescent="0.2">
      <c r="C22" s="3" t="s">
        <v>203</v>
      </c>
      <c r="D22" s="3" t="s">
        <v>204</v>
      </c>
      <c r="E22" s="3" t="s">
        <v>205</v>
      </c>
      <c r="F22" s="3" t="s">
        <v>206</v>
      </c>
      <c r="G22" s="3" t="s">
        <v>207</v>
      </c>
      <c r="H22" s="3" t="s">
        <v>208</v>
      </c>
      <c r="I22" s="3" t="s">
        <v>179</v>
      </c>
      <c r="J22" s="3" t="s">
        <v>209</v>
      </c>
      <c r="K22" s="3" t="s">
        <v>210</v>
      </c>
      <c r="L22" s="3" t="s">
        <v>211</v>
      </c>
      <c r="M22" s="3" t="s">
        <v>207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212</v>
      </c>
      <c r="D24" s="3" t="s">
        <v>213</v>
      </c>
      <c r="E24" s="3" t="s">
        <v>214</v>
      </c>
      <c r="F24" s="3" t="s">
        <v>215</v>
      </c>
      <c r="G24" s="3" t="s">
        <v>216</v>
      </c>
      <c r="H24" s="3" t="s">
        <v>217</v>
      </c>
      <c r="I24" s="3" t="s">
        <v>184</v>
      </c>
      <c r="J24" s="3" t="s">
        <v>218</v>
      </c>
      <c r="K24" s="3" t="s">
        <v>219</v>
      </c>
      <c r="L24" s="3" t="s">
        <v>208</v>
      </c>
      <c r="M24" s="3" t="s">
        <v>220</v>
      </c>
    </row>
    <row r="25" spans="3:13" x14ac:dyDescent="0.2">
      <c r="C25" s="3" t="s">
        <v>221</v>
      </c>
      <c r="D25" s="3" t="s">
        <v>193</v>
      </c>
      <c r="E25" s="3" t="s">
        <v>222</v>
      </c>
      <c r="F25" s="3" t="s">
        <v>223</v>
      </c>
      <c r="G25" s="3" t="s">
        <v>196</v>
      </c>
      <c r="H25" s="3" t="s">
        <v>202</v>
      </c>
      <c r="I25" s="3" t="s">
        <v>224</v>
      </c>
      <c r="J25" s="3" t="s">
        <v>225</v>
      </c>
      <c r="K25" s="3" t="s">
        <v>200</v>
      </c>
      <c r="L25" s="3" t="s">
        <v>226</v>
      </c>
      <c r="M25" s="3" t="s">
        <v>202</v>
      </c>
    </row>
    <row r="26" spans="3:13" x14ac:dyDescent="0.2">
      <c r="C26" s="3" t="s">
        <v>227</v>
      </c>
      <c r="D26" s="3" t="s">
        <v>228</v>
      </c>
      <c r="E26" s="3" t="s">
        <v>220</v>
      </c>
      <c r="F26" s="3" t="s">
        <v>229</v>
      </c>
      <c r="G26" s="3" t="s">
        <v>230</v>
      </c>
      <c r="H26" s="3" t="s">
        <v>231</v>
      </c>
      <c r="I26" s="3" t="s">
        <v>232</v>
      </c>
      <c r="J26" s="3" t="s">
        <v>233</v>
      </c>
      <c r="K26" s="3" t="s">
        <v>234</v>
      </c>
      <c r="L26" s="3" t="s">
        <v>235</v>
      </c>
      <c r="M26" s="3" t="s">
        <v>215</v>
      </c>
    </row>
    <row r="27" spans="3:13" x14ac:dyDescent="0.2">
      <c r="C27" s="3" t="s">
        <v>236</v>
      </c>
      <c r="D27" s="3" t="s">
        <v>237</v>
      </c>
      <c r="E27" s="3" t="s">
        <v>238</v>
      </c>
      <c r="F27" s="3" t="s">
        <v>235</v>
      </c>
      <c r="G27" s="3" t="s">
        <v>239</v>
      </c>
      <c r="H27" s="3" t="s">
        <v>217</v>
      </c>
      <c r="I27" s="3" t="s">
        <v>240</v>
      </c>
      <c r="J27" s="3" t="s">
        <v>214</v>
      </c>
      <c r="K27" s="3" t="s">
        <v>231</v>
      </c>
      <c r="L27" s="3" t="s">
        <v>241</v>
      </c>
      <c r="M27" s="3" t="s">
        <v>214</v>
      </c>
    </row>
    <row r="29" spans="3:13" x14ac:dyDescent="0.2">
      <c r="C29" s="3" t="s">
        <v>242</v>
      </c>
      <c r="D29" s="3">
        <v>8.6999999999999993</v>
      </c>
      <c r="E29" s="3">
        <v>9.5</v>
      </c>
      <c r="F29" s="3">
        <v>9.5</v>
      </c>
      <c r="G29" s="3">
        <v>9.6</v>
      </c>
      <c r="H29" s="3">
        <v>9.1</v>
      </c>
      <c r="I29" s="3">
        <v>9.5</v>
      </c>
      <c r="J29" s="3">
        <v>8.5</v>
      </c>
      <c r="K29" s="3">
        <v>8.1</v>
      </c>
      <c r="L29" s="3">
        <v>9</v>
      </c>
      <c r="M29" s="3">
        <v>9.8000000000000007</v>
      </c>
    </row>
    <row r="30" spans="3:13" x14ac:dyDescent="0.2">
      <c r="C30" s="3" t="s">
        <v>243</v>
      </c>
      <c r="D30" s="3">
        <v>7</v>
      </c>
      <c r="E30" s="3">
        <v>5</v>
      </c>
      <c r="F30" s="3">
        <v>5</v>
      </c>
      <c r="G30" s="3">
        <v>8</v>
      </c>
      <c r="H30" s="3">
        <v>7</v>
      </c>
      <c r="I30" s="3">
        <v>6</v>
      </c>
      <c r="J30" s="3">
        <v>7</v>
      </c>
      <c r="K30" s="3">
        <v>7</v>
      </c>
      <c r="L30" s="3">
        <v>8</v>
      </c>
      <c r="M30" s="3">
        <v>4</v>
      </c>
    </row>
    <row r="31" spans="3:13" x14ac:dyDescent="0.2">
      <c r="C31" s="3" t="s">
        <v>244</v>
      </c>
      <c r="D31" s="3">
        <v>0</v>
      </c>
      <c r="E31" s="3">
        <v>1.65</v>
      </c>
      <c r="F31" s="3">
        <v>1</v>
      </c>
      <c r="G31" s="3">
        <v>1</v>
      </c>
      <c r="H31" s="3">
        <v>2.2000000000000002</v>
      </c>
      <c r="I31" s="3">
        <v>2.4</v>
      </c>
      <c r="J31" s="3">
        <v>4.2</v>
      </c>
      <c r="K31" s="3">
        <v>7.3</v>
      </c>
      <c r="L31" s="3">
        <v>4.5999999999999996</v>
      </c>
      <c r="M31" s="3">
        <v>2.8</v>
      </c>
    </row>
    <row r="32" spans="3:13" x14ac:dyDescent="0.2"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250</v>
      </c>
      <c r="I32" s="3" t="s">
        <v>251</v>
      </c>
      <c r="J32" s="3" t="s">
        <v>252</v>
      </c>
      <c r="K32" s="3" t="s">
        <v>253</v>
      </c>
      <c r="L32" s="3" t="s">
        <v>254</v>
      </c>
      <c r="M32" s="3" t="s">
        <v>255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6AB8-678C-45D6-BB76-5F1E118245E3}">
  <dimension ref="A3:BJ22"/>
  <sheetViews>
    <sheetView showGridLines="0" tabSelected="1" topLeftCell="X1" workbookViewId="0">
      <selection activeCell="T24" sqref="T24"/>
    </sheetView>
  </sheetViews>
  <sheetFormatPr defaultRowHeight="15.75" x14ac:dyDescent="0.2"/>
  <cols>
    <col min="1" max="1" width="21.42578125" style="10" customWidth="1"/>
    <col min="2" max="2" width="32.7109375" style="10" customWidth="1"/>
    <col min="3" max="3" width="32.7109375" style="30" customWidth="1"/>
    <col min="4" max="6" width="32.7109375" style="12" customWidth="1"/>
    <col min="7" max="7" width="10" style="12" customWidth="1"/>
    <col min="8" max="12" width="31.28515625" style="12" customWidth="1"/>
    <col min="13" max="13" width="8.5703125" style="12" customWidth="1"/>
    <col min="14" max="17" width="19.28515625" style="14" customWidth="1"/>
    <col min="18" max="20" width="19.5703125" style="14" customWidth="1"/>
    <col min="21" max="21" width="9.140625" style="14"/>
    <col min="22" max="25" width="21.28515625" style="14" customWidth="1"/>
    <col min="26" max="26" width="9.140625" style="14"/>
    <col min="27" max="35" width="16.140625" style="14" customWidth="1"/>
    <col min="36" max="36" width="2.85546875" style="14" customWidth="1"/>
    <col min="37" max="38" width="16.140625" style="14" customWidth="1"/>
    <col min="39" max="41" width="9.140625" style="14"/>
    <col min="42" max="16384" width="9.140625" style="15"/>
  </cols>
  <sheetData>
    <row r="3" spans="1:62" ht="18" x14ac:dyDescent="0.2">
      <c r="B3" s="11" t="s">
        <v>256</v>
      </c>
      <c r="C3" s="11"/>
      <c r="D3" s="11"/>
      <c r="E3" s="11"/>
      <c r="F3" s="11"/>
      <c r="H3" s="11" t="s">
        <v>257</v>
      </c>
      <c r="I3" s="11"/>
      <c r="J3" s="11"/>
      <c r="K3" s="11"/>
      <c r="L3" s="11"/>
      <c r="N3" s="13" t="s">
        <v>258</v>
      </c>
      <c r="O3" s="13"/>
      <c r="P3" s="13"/>
      <c r="Q3" s="13"/>
      <c r="R3" s="13"/>
      <c r="S3" s="13"/>
      <c r="T3" s="13"/>
      <c r="V3" s="11" t="s">
        <v>259</v>
      </c>
      <c r="W3" s="11"/>
      <c r="X3" s="11"/>
      <c r="Y3" s="11"/>
      <c r="AA3" s="11" t="s">
        <v>260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62" ht="47.25" x14ac:dyDescent="0.2">
      <c r="B4" s="16" t="s">
        <v>261</v>
      </c>
      <c r="C4" s="17" t="s">
        <v>262</v>
      </c>
      <c r="D4" s="16" t="s">
        <v>263</v>
      </c>
      <c r="E4" s="17" t="s">
        <v>264</v>
      </c>
      <c r="F4" s="16" t="s">
        <v>265</v>
      </c>
      <c r="H4" s="18" t="s">
        <v>266</v>
      </c>
      <c r="I4" s="19" t="s">
        <v>267</v>
      </c>
      <c r="J4" s="18" t="s">
        <v>268</v>
      </c>
      <c r="K4" s="19" t="s">
        <v>269</v>
      </c>
      <c r="L4" s="18" t="s">
        <v>270</v>
      </c>
      <c r="N4" s="20" t="s">
        <v>271</v>
      </c>
      <c r="O4" s="21" t="s">
        <v>272</v>
      </c>
      <c r="P4" s="20" t="s">
        <v>273</v>
      </c>
      <c r="Q4" s="21" t="s">
        <v>274</v>
      </c>
      <c r="R4" s="20" t="s">
        <v>275</v>
      </c>
      <c r="S4" s="21" t="s">
        <v>276</v>
      </c>
      <c r="T4" s="20" t="s">
        <v>277</v>
      </c>
      <c r="V4" s="21" t="s">
        <v>278</v>
      </c>
      <c r="W4" s="20" t="s">
        <v>279</v>
      </c>
      <c r="X4" s="21" t="s">
        <v>280</v>
      </c>
      <c r="Y4" s="20" t="s">
        <v>281</v>
      </c>
      <c r="AA4" s="22" t="s">
        <v>108</v>
      </c>
      <c r="AB4" s="23" t="s">
        <v>167</v>
      </c>
      <c r="AC4" s="22" t="s">
        <v>169</v>
      </c>
      <c r="AD4" s="23" t="s">
        <v>181</v>
      </c>
      <c r="AE4" s="22" t="s">
        <v>192</v>
      </c>
      <c r="AF4" s="23" t="s">
        <v>203</v>
      </c>
      <c r="AG4" s="22" t="s">
        <v>212</v>
      </c>
      <c r="AH4" s="23" t="s">
        <v>221</v>
      </c>
      <c r="AI4" s="22" t="s">
        <v>244</v>
      </c>
      <c r="AJ4" s="24"/>
      <c r="AK4" s="23" t="s">
        <v>242</v>
      </c>
      <c r="AL4" s="22" t="s">
        <v>243</v>
      </c>
    </row>
    <row r="5" spans="1:62" ht="63" x14ac:dyDescent="0.2">
      <c r="A5" s="25" t="s">
        <v>282</v>
      </c>
      <c r="B5" s="20" t="s">
        <v>283</v>
      </c>
      <c r="C5" s="26" t="s">
        <v>284</v>
      </c>
      <c r="D5" s="27" t="s">
        <v>285</v>
      </c>
      <c r="E5" s="21" t="s">
        <v>286</v>
      </c>
      <c r="F5" s="20" t="s">
        <v>283</v>
      </c>
      <c r="H5" s="21" t="s">
        <v>287</v>
      </c>
      <c r="I5" s="20" t="s">
        <v>288</v>
      </c>
      <c r="J5" s="21" t="s">
        <v>289</v>
      </c>
      <c r="K5" s="20" t="s">
        <v>290</v>
      </c>
      <c r="L5" s="21" t="s">
        <v>291</v>
      </c>
      <c r="N5" s="20" t="s">
        <v>292</v>
      </c>
      <c r="O5" s="21" t="s">
        <v>293</v>
      </c>
      <c r="P5" s="20" t="s">
        <v>294</v>
      </c>
      <c r="Q5" s="21" t="s">
        <v>295</v>
      </c>
      <c r="R5" s="20" t="s">
        <v>296</v>
      </c>
      <c r="S5" s="21" t="s">
        <v>297</v>
      </c>
      <c r="T5" s="20" t="s">
        <v>298</v>
      </c>
      <c r="V5" s="21" t="s">
        <v>299</v>
      </c>
      <c r="W5" s="20" t="s">
        <v>300</v>
      </c>
      <c r="X5" s="21" t="s">
        <v>301</v>
      </c>
      <c r="Y5" s="20" t="s">
        <v>302</v>
      </c>
      <c r="AA5" s="28"/>
      <c r="AB5" s="29"/>
      <c r="AC5" s="28"/>
      <c r="AD5" s="29"/>
      <c r="AE5" s="28"/>
      <c r="AF5" s="29"/>
      <c r="AG5" s="28"/>
      <c r="AH5" s="29"/>
      <c r="AI5" s="28"/>
      <c r="AK5" s="29"/>
      <c r="AL5" s="28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x14ac:dyDescent="0.2">
      <c r="G6" s="31"/>
      <c r="H6" s="31"/>
      <c r="I6" s="31"/>
      <c r="J6" s="31"/>
      <c r="K6" s="31"/>
      <c r="L6" s="31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ht="18" x14ac:dyDescent="0.2">
      <c r="A7" s="32">
        <v>2013</v>
      </c>
      <c r="B7" s="33">
        <f>sheet!D18/sheet!D35</f>
        <v>1.3855325415974682</v>
      </c>
      <c r="C7" s="33">
        <f>(sheet!D18-sheet!D15)/sheet!D35</f>
        <v>1.3855325415974682</v>
      </c>
      <c r="D7" s="33">
        <f>sheet!D12/sheet!D35</f>
        <v>0.82433491053802521</v>
      </c>
      <c r="E7" s="33">
        <f>Sheet2!D20/sheet!D35</f>
        <v>1.906605458590543</v>
      </c>
      <c r="F7" s="33">
        <f>sheet!D18/sheet!D35</f>
        <v>1.3855325415974682</v>
      </c>
      <c r="G7" s="31"/>
      <c r="H7" s="34">
        <f>Sheet1!D33/sheet!D51</f>
        <v>0.25513947556091943</v>
      </c>
      <c r="I7" s="34">
        <f>Sheet1!D33/Sheet1!D12</f>
        <v>1.0701266205051878</v>
      </c>
      <c r="J7" s="34">
        <f>Sheet1!D12/sheet!D27</f>
        <v>0.17930797079027169</v>
      </c>
      <c r="K7" s="34">
        <f>Sheet1!D30/sheet!D27</f>
        <v>0.19188223281143638</v>
      </c>
      <c r="L7" s="34">
        <f>Sheet1!D38</f>
        <v>2.33</v>
      </c>
      <c r="M7" s="31"/>
      <c r="N7" s="34">
        <f>sheet!D40/sheet!D27</f>
        <v>0.24793200899395593</v>
      </c>
      <c r="O7" s="34">
        <f>sheet!D51/sheet!D27</f>
        <v>0.75206799100604416</v>
      </c>
      <c r="P7" s="34">
        <f>sheet!D40/sheet!D51</f>
        <v>0.32966701409841465</v>
      </c>
      <c r="Q7" s="33">
        <f>Sheet1!D24/Sheet1!D26</f>
        <v>920.76847290640387</v>
      </c>
      <c r="R7" s="33">
        <f>ABS(Sheet2!D20/(Sheet1!D26+Sheet2!D30))</f>
        <v>599.46305418719214</v>
      </c>
      <c r="S7" s="33" t="e">
        <f>sheet!D40/Sheet1!D43</f>
        <v>#DIV/0!</v>
      </c>
      <c r="T7" s="33">
        <f>Sheet2!D20/sheet!D40</f>
        <v>0.63280534986271741</v>
      </c>
      <c r="V7" s="33" t="e">
        <f>ABS(Sheet1!D15/sheet!D15)</f>
        <v>#DIV/0!</v>
      </c>
      <c r="W7" s="33">
        <f>Sheet1!D12/sheet!D14</f>
        <v>3.884832402234637</v>
      </c>
      <c r="X7" s="33">
        <f>Sheet1!D12/sheet!D27</f>
        <v>0.17930797079027169</v>
      </c>
      <c r="Y7" s="33">
        <f>Sheet1!D12/(sheet!D18-sheet!D35)</f>
        <v>5.6519283130816422</v>
      </c>
      <c r="AA7" s="19">
        <f>Sheet1!D43</f>
        <v>0</v>
      </c>
      <c r="AB7" s="19" t="str">
        <f>Sheet3!D17</f>
        <v>NA</v>
      </c>
      <c r="AC7" s="19" t="str">
        <f>Sheet3!D18</f>
        <v>14.3x</v>
      </c>
      <c r="AD7" s="19" t="str">
        <f>Sheet3!D20</f>
        <v>23.2x</v>
      </c>
      <c r="AE7" s="19" t="str">
        <f>Sheet3!D21</f>
        <v>3.8x</v>
      </c>
      <c r="AF7" s="19" t="str">
        <f>Sheet3!D22</f>
        <v>10.9x</v>
      </c>
      <c r="AG7" s="19" t="str">
        <f>Sheet3!D24</f>
        <v>16.3x</v>
      </c>
      <c r="AH7" s="19" t="str">
        <f>Sheet3!D25</f>
        <v>3.8x</v>
      </c>
      <c r="AI7" s="19">
        <f>Sheet3!D31</f>
        <v>0</v>
      </c>
      <c r="AK7" s="19">
        <f>Sheet3!D29</f>
        <v>8.6999999999999993</v>
      </c>
      <c r="AL7" s="19">
        <f>Sheet3!D30</f>
        <v>7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s="39" customFormat="1" ht="18" x14ac:dyDescent="0.2">
      <c r="A8" s="35">
        <v>2014</v>
      </c>
      <c r="B8" s="36">
        <f>sheet!E18/sheet!E35</f>
        <v>2.1756342246761218</v>
      </c>
      <c r="C8" s="36">
        <f>(sheet!E18-sheet!E15)/sheet!E35</f>
        <v>2.1756342246761218</v>
      </c>
      <c r="D8" s="36">
        <f>sheet!E12/sheet!E35</f>
        <v>1.2614485222474832</v>
      </c>
      <c r="E8" s="36">
        <f>Sheet2!E20/sheet!E35</f>
        <v>4.0973620583883656</v>
      </c>
      <c r="F8" s="36">
        <f>sheet!E18/sheet!E35</f>
        <v>2.1756342246761218</v>
      </c>
      <c r="G8" s="31"/>
      <c r="H8" s="37">
        <f>Sheet1!E33/sheet!E51</f>
        <v>0.18024506723857098</v>
      </c>
      <c r="I8" s="37">
        <f>Sheet1!E33/Sheet1!E12</f>
        <v>0.88930926109384079</v>
      </c>
      <c r="J8" s="37">
        <f>Sheet1!E12/sheet!E27</f>
        <v>0.16018188931783298</v>
      </c>
      <c r="K8" s="37">
        <f>Sheet1!E30/sheet!E27</f>
        <v>0.14245123762985742</v>
      </c>
      <c r="L8" s="37">
        <f>Sheet1!E38</f>
        <v>1.63</v>
      </c>
      <c r="M8" s="31"/>
      <c r="N8" s="37">
        <f>sheet!E40/sheet!E27</f>
        <v>0.20967887561320611</v>
      </c>
      <c r="O8" s="37">
        <f>sheet!E51/sheet!E27</f>
        <v>0.79031975638650942</v>
      </c>
      <c r="P8" s="37">
        <f>sheet!E40/sheet!E51</f>
        <v>0.26530891315674227</v>
      </c>
      <c r="Q8" s="36">
        <f>Sheet1!E24/Sheet1!E26</f>
        <v>328.16410256410256</v>
      </c>
      <c r="R8" s="36">
        <f>ABS(Sheet2!E20/(Sheet1!E26+Sheet2!E30))</f>
        <v>291.13333333333333</v>
      </c>
      <c r="S8" s="36" t="e">
        <f>sheet!E40/Sheet1!E43</f>
        <v>#DIV/0!</v>
      </c>
      <c r="T8" s="36">
        <f>Sheet2!E20/sheet!E40</f>
        <v>0.74077795320798046</v>
      </c>
      <c r="U8" s="14"/>
      <c r="V8" s="36" t="e">
        <f>ABS(Sheet1!E15/sheet!E15)</f>
        <v>#DIV/0!</v>
      </c>
      <c r="W8" s="36">
        <f>Sheet1!E12/sheet!E14</f>
        <v>4.7134691248691736</v>
      </c>
      <c r="X8" s="36">
        <f>Sheet1!E12/sheet!E27</f>
        <v>0.16018188931783298</v>
      </c>
      <c r="Y8" s="36">
        <f>Sheet1!E12/(sheet!E18-sheet!E35)</f>
        <v>3.5942046780035604</v>
      </c>
      <c r="Z8" s="14"/>
      <c r="AA8" s="38">
        <f>Sheet1!E43</f>
        <v>0</v>
      </c>
      <c r="AB8" s="38" t="str">
        <f>Sheet3!E17</f>
        <v>NA</v>
      </c>
      <c r="AC8" s="38" t="str">
        <f>Sheet3!E18</f>
        <v>4.9x</v>
      </c>
      <c r="AD8" s="38" t="str">
        <f>Sheet3!E20</f>
        <v>13.0x</v>
      </c>
      <c r="AE8" s="38" t="str">
        <f>Sheet3!E21</f>
        <v>1.9x</v>
      </c>
      <c r="AF8" s="38" t="str">
        <f>Sheet3!E22</f>
        <v>3.7x</v>
      </c>
      <c r="AG8" s="38" t="str">
        <f>Sheet3!E24</f>
        <v>8.6x</v>
      </c>
      <c r="AH8" s="38" t="str">
        <f>Sheet3!E25</f>
        <v>2.0x</v>
      </c>
      <c r="AI8" s="38">
        <f>Sheet3!E31</f>
        <v>1.65</v>
      </c>
      <c r="AK8" s="38">
        <f>Sheet3!E29</f>
        <v>9.5</v>
      </c>
      <c r="AL8" s="38">
        <f>Sheet3!E30</f>
        <v>5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2" ht="18" x14ac:dyDescent="0.2">
      <c r="A9" s="32">
        <v>2015</v>
      </c>
      <c r="B9" s="33">
        <f>sheet!F18/sheet!F35</f>
        <v>2.2148035661800725</v>
      </c>
      <c r="C9" s="33">
        <f>(sheet!F18-sheet!F15)/sheet!F35</f>
        <v>2.2148035661800725</v>
      </c>
      <c r="D9" s="33">
        <f>sheet!F12/sheet!F35</f>
        <v>1.1983932595277749</v>
      </c>
      <c r="E9" s="33">
        <f>Sheet2!F20/sheet!F35</f>
        <v>2.9346526893308513</v>
      </c>
      <c r="F9" s="33">
        <f>sheet!F18/sheet!F35</f>
        <v>2.2148035661800725</v>
      </c>
      <c r="G9" s="31"/>
      <c r="H9" s="34">
        <f>Sheet1!F33/sheet!F51</f>
        <v>9.6064143528526783E-2</v>
      </c>
      <c r="I9" s="34">
        <f>Sheet1!F33/Sheet1!F12</f>
        <v>0.53877317667005098</v>
      </c>
      <c r="J9" s="34">
        <f>Sheet1!F12/sheet!F27</f>
        <v>0.1420738931571385</v>
      </c>
      <c r="K9" s="34">
        <f>Sheet1!F30/sheet!F27</f>
        <v>7.6545602738152932E-2</v>
      </c>
      <c r="L9" s="34">
        <f>Sheet1!F38</f>
        <v>0.85</v>
      </c>
      <c r="M9" s="31"/>
      <c r="N9" s="34">
        <f>sheet!F40/sheet!F27</f>
        <v>0.20318237454100369</v>
      </c>
      <c r="O9" s="34">
        <f>sheet!F51/sheet!F27</f>
        <v>0.79681762545899637</v>
      </c>
      <c r="P9" s="34">
        <f>sheet!F40/sheet!F51</f>
        <v>0.25499231950844853</v>
      </c>
      <c r="Q9" s="33">
        <f>Sheet1!F24/Sheet1!F26</f>
        <v>304.89600000000002</v>
      </c>
      <c r="R9" s="33">
        <f>ABS(Sheet2!F20/(Sheet1!F26+Sheet2!F30))</f>
        <v>239.63200000000001</v>
      </c>
      <c r="S9" s="33" t="e">
        <f>sheet!F40/Sheet1!F43</f>
        <v>#DIV/0!</v>
      </c>
      <c r="T9" s="33">
        <f>Sheet2!F20/sheet!F40</f>
        <v>0.4129194122025861</v>
      </c>
      <c r="V9" s="33" t="e">
        <f>ABS(Sheet1!F15/sheet!F15)</f>
        <v>#DIV/0!</v>
      </c>
      <c r="W9" s="33">
        <f>Sheet1!F12/sheet!F14</f>
        <v>4.9521136385824462</v>
      </c>
      <c r="X9" s="33">
        <f>Sheet1!F12/sheet!F27</f>
        <v>0.1420738931571385</v>
      </c>
      <c r="Y9" s="33">
        <f>Sheet1!F12/(sheet!F18-sheet!F35)</f>
        <v>4.0908504375176422</v>
      </c>
      <c r="AA9" s="19">
        <f>Sheet1!F43</f>
        <v>0</v>
      </c>
      <c r="AB9" s="19" t="str">
        <f>Sheet3!F17</f>
        <v>NA</v>
      </c>
      <c r="AC9" s="19" t="str">
        <f>Sheet3!F18</f>
        <v>-1.0x</v>
      </c>
      <c r="AD9" s="19" t="str">
        <f>Sheet3!F20</f>
        <v>12.6x</v>
      </c>
      <c r="AE9" s="19" t="str">
        <f>Sheet3!F21</f>
        <v>1.0x</v>
      </c>
      <c r="AF9" s="19" t="str">
        <f>Sheet3!F22</f>
        <v>-0.7x</v>
      </c>
      <c r="AG9" s="19" t="str">
        <f>Sheet3!F24</f>
        <v>10.8x</v>
      </c>
      <c r="AH9" s="19" t="str">
        <f>Sheet3!F25</f>
        <v>1.1x</v>
      </c>
      <c r="AI9" s="19">
        <f>Sheet3!F31</f>
        <v>1</v>
      </c>
      <c r="AK9" s="19">
        <f>Sheet3!F29</f>
        <v>9.5</v>
      </c>
      <c r="AL9" s="19">
        <f>Sheet3!F30</f>
        <v>5</v>
      </c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</row>
    <row r="10" spans="1:62" s="39" customFormat="1" ht="18" x14ac:dyDescent="0.2">
      <c r="A10" s="35">
        <v>2016</v>
      </c>
      <c r="B10" s="36">
        <f>sheet!G18/sheet!G35</f>
        <v>2.6134673700826654</v>
      </c>
      <c r="C10" s="36">
        <f>(sheet!G18-sheet!G15)/sheet!G35</f>
        <v>2.6134673700826654</v>
      </c>
      <c r="D10" s="36">
        <f>sheet!G12/sheet!G35</f>
        <v>0.99435051717692025</v>
      </c>
      <c r="E10" s="36">
        <f>Sheet2!G20/sheet!G35</f>
        <v>2.6366884060981182</v>
      </c>
      <c r="F10" s="36">
        <f>sheet!G18/sheet!G35</f>
        <v>2.6134673700826654</v>
      </c>
      <c r="G10" s="31"/>
      <c r="H10" s="37">
        <f>Sheet1!G33/sheet!G51</f>
        <v>0.1338934134915945</v>
      </c>
      <c r="I10" s="37">
        <f>Sheet1!G33/Sheet1!G12</f>
        <v>0.6805108205512127</v>
      </c>
      <c r="J10" s="37">
        <f>Sheet1!G12/sheet!G27</f>
        <v>0.15587168137990551</v>
      </c>
      <c r="K10" s="37">
        <f>Sheet1!G30/sheet!G27</f>
        <v>0.10607236579653667</v>
      </c>
      <c r="L10" s="37">
        <f>Sheet1!G38</f>
        <v>1.22</v>
      </c>
      <c r="M10" s="31"/>
      <c r="N10" s="37">
        <f>sheet!G40/sheet!G27</f>
        <v>0.20778503564556883</v>
      </c>
      <c r="O10" s="37">
        <f>sheet!G51/sheet!G27</f>
        <v>0.79221496435443128</v>
      </c>
      <c r="P10" s="37">
        <f>sheet!G40/sheet!G51</f>
        <v>0.26228365405201726</v>
      </c>
      <c r="Q10" s="36">
        <f>Sheet1!G24/Sheet1!G26</f>
        <v>468.25751072961373</v>
      </c>
      <c r="R10" s="36">
        <f>ABS(Sheet2!G20/(Sheet1!G26+Sheet2!G30))</f>
        <v>272.4163090128755</v>
      </c>
      <c r="S10" s="36" t="e">
        <f>sheet!G40/Sheet1!G43</f>
        <v>#DIV/0!</v>
      </c>
      <c r="T10" s="36">
        <f>Sheet2!G20/sheet!G40</f>
        <v>0.41449589572463147</v>
      </c>
      <c r="U10" s="14"/>
      <c r="V10" s="36" t="e">
        <f>ABS(Sheet1!G15/sheet!G15)</f>
        <v>#DIV/0!</v>
      </c>
      <c r="W10" s="36">
        <f>Sheet1!G12/sheet!G14</f>
        <v>2.9865328618968388</v>
      </c>
      <c r="X10" s="36">
        <f>Sheet1!G12/sheet!G27</f>
        <v>0.15587168137990551</v>
      </c>
      <c r="Y10" s="36">
        <f>Sheet1!G12/(sheet!G18-sheet!G35)</f>
        <v>2.957544862387683</v>
      </c>
      <c r="Z10" s="14"/>
      <c r="AA10" s="38">
        <f>Sheet1!G43</f>
        <v>0</v>
      </c>
      <c r="AB10" s="38" t="str">
        <f>Sheet3!G17</f>
        <v>NA</v>
      </c>
      <c r="AC10" s="38" t="str">
        <f>Sheet3!G18</f>
        <v>7.1x</v>
      </c>
      <c r="AD10" s="38" t="str">
        <f>Sheet3!G20</f>
        <v>19.4x</v>
      </c>
      <c r="AE10" s="38" t="str">
        <f>Sheet3!G21</f>
        <v>2.1x</v>
      </c>
      <c r="AF10" s="38" t="str">
        <f>Sheet3!G22</f>
        <v>5.2x</v>
      </c>
      <c r="AG10" s="38" t="str">
        <f>Sheet3!G24</f>
        <v>23.5x</v>
      </c>
      <c r="AH10" s="38" t="str">
        <f>Sheet3!G25</f>
        <v>2.1x</v>
      </c>
      <c r="AI10" s="38">
        <f>Sheet3!G31</f>
        <v>1</v>
      </c>
      <c r="AK10" s="38">
        <f>Sheet3!G29</f>
        <v>9.6</v>
      </c>
      <c r="AL10" s="38">
        <f>Sheet3!G30</f>
        <v>8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</row>
    <row r="11" spans="1:62" ht="18" x14ac:dyDescent="0.2">
      <c r="A11" s="32">
        <v>2017</v>
      </c>
      <c r="B11" s="33">
        <f>sheet!H18/sheet!H35</f>
        <v>1.6683500323206206</v>
      </c>
      <c r="C11" s="33">
        <f>(sheet!H18-sheet!H15)/sheet!H35</f>
        <v>1.6683500323206206</v>
      </c>
      <c r="D11" s="33">
        <f>sheet!H12/sheet!H35</f>
        <v>0.81807530704589526</v>
      </c>
      <c r="E11" s="33">
        <f>Sheet2!H20/sheet!H35</f>
        <v>3.372676955397544</v>
      </c>
      <c r="F11" s="33">
        <f>sheet!H18/sheet!H35</f>
        <v>1.6683500323206206</v>
      </c>
      <c r="G11" s="31"/>
      <c r="H11" s="34">
        <f>Sheet1!H33/sheet!H51</f>
        <v>0.27421027948583387</v>
      </c>
      <c r="I11" s="34">
        <f>Sheet1!H33/Sheet1!H12</f>
        <v>0.99388317367237056</v>
      </c>
      <c r="J11" s="34">
        <f>Sheet1!H12/sheet!H27</f>
        <v>0.21091464495483886</v>
      </c>
      <c r="K11" s="34">
        <f>Sheet1!H30/sheet!H27</f>
        <v>0.20962451670169649</v>
      </c>
      <c r="L11" s="34">
        <f>Sheet1!H38</f>
        <v>2.46</v>
      </c>
      <c r="M11" s="31"/>
      <c r="N11" s="34">
        <f>sheet!H40/sheet!H27</f>
        <v>0.23553370393422476</v>
      </c>
      <c r="O11" s="34">
        <f>sheet!H51/sheet!H27</f>
        <v>0.76446629606577532</v>
      </c>
      <c r="P11" s="34">
        <f>sheet!H40/sheet!H51</f>
        <v>0.30810214282351994</v>
      </c>
      <c r="Q11" s="33">
        <f>Sheet1!H24/Sheet1!H26</f>
        <v>513.3395721925134</v>
      </c>
      <c r="R11" s="33">
        <f>ABS(Sheet2!H20/(Sheet1!H26+Sheet2!H30))</f>
        <v>446.4197860962567</v>
      </c>
      <c r="S11" s="33" t="e">
        <f>sheet!H40/Sheet1!H43</f>
        <v>#DIV/0!</v>
      </c>
      <c r="T11" s="33">
        <f>Sheet2!H20/sheet!H40</f>
        <v>0.94475566419954293</v>
      </c>
      <c r="V11" s="33" t="e">
        <f>ABS(Sheet1!H15/sheet!H15)</f>
        <v>#DIV/0!</v>
      </c>
      <c r="W11" s="33">
        <f>Sheet1!H12/sheet!H14</f>
        <v>3.762619177821632</v>
      </c>
      <c r="X11" s="33">
        <f>Sheet1!H12/sheet!H27</f>
        <v>0.21091464495483886</v>
      </c>
      <c r="Y11" s="33">
        <f>Sheet1!H12/(sheet!H18-sheet!H35)</f>
        <v>4.7830502327268327</v>
      </c>
      <c r="AA11" s="19">
        <f>Sheet1!H43</f>
        <v>0</v>
      </c>
      <c r="AB11" s="19" t="str">
        <f>Sheet3!H17</f>
        <v>NA</v>
      </c>
      <c r="AC11" s="19" t="str">
        <f>Sheet3!H18</f>
        <v>8.7x</v>
      </c>
      <c r="AD11" s="19" t="str">
        <f>Sheet3!H20</f>
        <v>11.9x</v>
      </c>
      <c r="AE11" s="19" t="str">
        <f>Sheet3!H21</f>
        <v>2.9x</v>
      </c>
      <c r="AF11" s="19" t="str">
        <f>Sheet3!H22</f>
        <v>6.4x</v>
      </c>
      <c r="AG11" s="19" t="str">
        <f>Sheet3!H24</f>
        <v>11.1x</v>
      </c>
      <c r="AH11" s="19" t="str">
        <f>Sheet3!H25</f>
        <v>3.1x</v>
      </c>
      <c r="AI11" s="19">
        <f>Sheet3!H31</f>
        <v>2.2000000000000002</v>
      </c>
      <c r="AK11" s="19">
        <f>Sheet3!H29</f>
        <v>9.1</v>
      </c>
      <c r="AL11" s="19">
        <f>Sheet3!H30</f>
        <v>7</v>
      </c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</row>
    <row r="12" spans="1:62" s="39" customFormat="1" ht="18" x14ac:dyDescent="0.2">
      <c r="A12" s="35">
        <v>2018</v>
      </c>
      <c r="B12" s="36">
        <f>sheet!I18/sheet!I35</f>
        <v>2.4919187164097134</v>
      </c>
      <c r="C12" s="36">
        <f>(sheet!I18-sheet!I15)/sheet!I35</f>
        <v>2.4919187164097134</v>
      </c>
      <c r="D12" s="36">
        <f>sheet!I12/sheet!I35</f>
        <v>1.5788905888352753</v>
      </c>
      <c r="E12" s="36">
        <f>Sheet2!I20/sheet!I35</f>
        <v>2.9186183358832527</v>
      </c>
      <c r="F12" s="36">
        <f>sheet!I18/sheet!I35</f>
        <v>2.4919187164097134</v>
      </c>
      <c r="G12" s="31"/>
      <c r="H12" s="37">
        <f>Sheet1!I33/sheet!I51</f>
        <v>0.21746091654241084</v>
      </c>
      <c r="I12" s="37">
        <f>Sheet1!I33/Sheet1!I12</f>
        <v>0.98612379600138156</v>
      </c>
      <c r="J12" s="37">
        <f>Sheet1!I12/sheet!I27</f>
        <v>0.1706340943408334</v>
      </c>
      <c r="K12" s="37">
        <f>Sheet1!I30/sheet!I27</f>
        <v>0.16826634083864048</v>
      </c>
      <c r="L12" s="37">
        <f>Sheet1!I38</f>
        <v>2.0099999999999998</v>
      </c>
      <c r="M12" s="31"/>
      <c r="N12" s="37">
        <f>sheet!I40/sheet!I27</f>
        <v>0.22622260811715142</v>
      </c>
      <c r="O12" s="37">
        <f>sheet!I51/sheet!I27</f>
        <v>0.77377739188284866</v>
      </c>
      <c r="P12" s="37">
        <f>sheet!I40/sheet!I51</f>
        <v>0.29236135675491787</v>
      </c>
      <c r="Q12" s="36">
        <f>Sheet1!I24/Sheet1!I26</f>
        <v>263.50172413793103</v>
      </c>
      <c r="R12" s="36">
        <f>ABS(Sheet2!I20/(Sheet1!I26+Sheet2!I30))</f>
        <v>256.54655172413794</v>
      </c>
      <c r="S12" s="36" t="e">
        <f>sheet!I40/Sheet1!I43</f>
        <v>#DIV/0!</v>
      </c>
      <c r="T12" s="36">
        <f>Sheet2!I20/sheet!I40</f>
        <v>0.8613828715656876</v>
      </c>
      <c r="U12" s="14"/>
      <c r="V12" s="36" t="e">
        <f>ABS(Sheet1!I15/sheet!I15)</f>
        <v>#DIV/0!</v>
      </c>
      <c r="W12" s="36">
        <f>Sheet1!I12/sheet!I14</f>
        <v>2.8069325060858699</v>
      </c>
      <c r="X12" s="36">
        <f>Sheet1!I12/sheet!I27</f>
        <v>0.1706340943408334</v>
      </c>
      <c r="Y12" s="36">
        <f>Sheet1!I12/(sheet!I18-sheet!I35)</f>
        <v>1.7130329603870573</v>
      </c>
      <c r="Z12" s="14"/>
      <c r="AA12" s="38">
        <f>Sheet1!I43</f>
        <v>0</v>
      </c>
      <c r="AB12" s="38" t="str">
        <f>Sheet3!I17</f>
        <v>NA</v>
      </c>
      <c r="AC12" s="38" t="str">
        <f>Sheet3!I18</f>
        <v>9.2x</v>
      </c>
      <c r="AD12" s="38" t="str">
        <f>Sheet3!I20</f>
        <v>40.7x</v>
      </c>
      <c r="AE12" s="38" t="str">
        <f>Sheet3!I21</f>
        <v>2.5x</v>
      </c>
      <c r="AF12" s="38" t="str">
        <f>Sheet3!I22</f>
        <v>6.8x</v>
      </c>
      <c r="AG12" s="38" t="str">
        <f>Sheet3!I24</f>
        <v>12.6x</v>
      </c>
      <c r="AH12" s="38" t="str">
        <f>Sheet3!I25</f>
        <v>2.6x</v>
      </c>
      <c r="AI12" s="38">
        <f>Sheet3!I31</f>
        <v>2.4</v>
      </c>
      <c r="AK12" s="38">
        <f>Sheet3!I29</f>
        <v>9.5</v>
      </c>
      <c r="AL12" s="38">
        <f>Sheet3!I30</f>
        <v>6</v>
      </c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</row>
    <row r="13" spans="1:62" ht="18" x14ac:dyDescent="0.2">
      <c r="A13" s="32">
        <v>2019</v>
      </c>
      <c r="B13" s="33">
        <f>sheet!J18/sheet!J35</f>
        <v>1.3280876888490256</v>
      </c>
      <c r="C13" s="33">
        <f>(sheet!J18-sheet!J15)/sheet!J35</f>
        <v>1.3280876888490256</v>
      </c>
      <c r="D13" s="33">
        <f>sheet!J12/sheet!J35</f>
        <v>0.90692960896457719</v>
      </c>
      <c r="E13" s="33">
        <f>Sheet2!J20/sheet!J35</f>
        <v>2.6158021642651632</v>
      </c>
      <c r="F13" s="33">
        <f>sheet!J18/sheet!J35</f>
        <v>1.3280876888490256</v>
      </c>
      <c r="G13" s="31"/>
      <c r="H13" s="34">
        <f>Sheet1!J33/sheet!J51</f>
        <v>0.38214193327464885</v>
      </c>
      <c r="I13" s="34">
        <f>Sheet1!J33/Sheet1!J12</f>
        <v>1.1592101029146931</v>
      </c>
      <c r="J13" s="34">
        <f>Sheet1!J12/sheet!J27</f>
        <v>0.23839946381418686</v>
      </c>
      <c r="K13" s="34">
        <f>Sheet1!J30/sheet!J27</f>
        <v>0.27635506698285123</v>
      </c>
      <c r="L13" s="34">
        <f>Sheet1!J38</f>
        <v>3.21</v>
      </c>
      <c r="M13" s="31"/>
      <c r="N13" s="34">
        <f>sheet!J40/sheet!J27</f>
        <v>0.27682611375645</v>
      </c>
      <c r="O13" s="34">
        <f>sheet!J51/sheet!J27</f>
        <v>0.72317388624355006</v>
      </c>
      <c r="P13" s="34">
        <f>sheet!J40/sheet!J51</f>
        <v>0.38279329359415043</v>
      </c>
      <c r="Q13" s="33">
        <f>Sheet1!J24/Sheet1!J26</f>
        <v>217.40319715808172</v>
      </c>
      <c r="R13" s="33">
        <f>ABS(Sheet2!J20/(Sheet1!J26+Sheet2!J30))</f>
        <v>199.43516873889877</v>
      </c>
      <c r="S13" s="33" t="e">
        <f>sheet!J40/Sheet1!J43</f>
        <v>#DIV/0!</v>
      </c>
      <c r="T13" s="33">
        <f>Sheet2!J20/sheet!J40</f>
        <v>1.0917647516396112</v>
      </c>
      <c r="V13" s="33" t="e">
        <f>ABS(Sheet1!J15/sheet!J15)</f>
        <v>#DIV/0!</v>
      </c>
      <c r="W13" s="33">
        <f>Sheet1!J12/sheet!J14</f>
        <v>4.9043966997065169</v>
      </c>
      <c r="X13" s="33">
        <f>Sheet1!J12/sheet!J27</f>
        <v>0.23839946381418686</v>
      </c>
      <c r="Y13" s="33">
        <f>Sheet1!J12/(sheet!J18-sheet!J35)</f>
        <v>6.2890364268976784</v>
      </c>
      <c r="AA13" s="19">
        <f>Sheet1!J43</f>
        <v>0</v>
      </c>
      <c r="AB13" s="19" t="str">
        <f>Sheet3!J17</f>
        <v>NA</v>
      </c>
      <c r="AC13" s="19" t="str">
        <f>Sheet3!J18</f>
        <v>6.2x</v>
      </c>
      <c r="AD13" s="19" t="str">
        <f>Sheet3!J20</f>
        <v>10.1x</v>
      </c>
      <c r="AE13" s="19" t="str">
        <f>Sheet3!J21</f>
        <v>2.7x</v>
      </c>
      <c r="AF13" s="19" t="str">
        <f>Sheet3!J22</f>
        <v>4.7x</v>
      </c>
      <c r="AG13" s="19" t="str">
        <f>Sheet3!J24</f>
        <v>7.8x</v>
      </c>
      <c r="AH13" s="19" t="str">
        <f>Sheet3!J25</f>
        <v>2.8x</v>
      </c>
      <c r="AI13" s="19">
        <f>Sheet3!J31</f>
        <v>4.2</v>
      </c>
      <c r="AK13" s="19">
        <f>Sheet3!J29</f>
        <v>8.5</v>
      </c>
      <c r="AL13" s="19">
        <f>Sheet3!J30</f>
        <v>7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s="39" customFormat="1" ht="18" x14ac:dyDescent="0.2">
      <c r="A14" s="35">
        <v>2020</v>
      </c>
      <c r="B14" s="36">
        <f>sheet!K18/sheet!K35</f>
        <v>1.2323644921453412</v>
      </c>
      <c r="C14" s="36">
        <f>(sheet!K18-sheet!K15)/sheet!K35</f>
        <v>1.2323644921453412</v>
      </c>
      <c r="D14" s="36">
        <f>sheet!K12/sheet!K35</f>
        <v>0.79514180357356989</v>
      </c>
      <c r="E14" s="36">
        <f>Sheet2!K20/sheet!K35</f>
        <v>1.3148459047847463</v>
      </c>
      <c r="F14" s="36">
        <f>sheet!K18/sheet!K35</f>
        <v>1.2323644921453412</v>
      </c>
      <c r="G14" s="31"/>
      <c r="H14" s="37">
        <f>Sheet1!K33/sheet!K51</f>
        <v>0.40114377930956546</v>
      </c>
      <c r="I14" s="37">
        <f>Sheet1!K33/Sheet1!K12</f>
        <v>1.1251231868627092</v>
      </c>
      <c r="J14" s="37">
        <f>Sheet1!K12/sheet!K27</f>
        <v>0.24529106364990247</v>
      </c>
      <c r="K14" s="37">
        <f>Sheet1!K30/sheet!K27</f>
        <v>0.27598266324272192</v>
      </c>
      <c r="L14" s="37">
        <f>Sheet1!K38</f>
        <v>3.55</v>
      </c>
      <c r="M14" s="31"/>
      <c r="N14" s="37">
        <f>sheet!K40/sheet!K27</f>
        <v>0.31201061196129354</v>
      </c>
      <c r="O14" s="37">
        <f>sheet!K51/sheet!K27</f>
        <v>0.68798938803870657</v>
      </c>
      <c r="P14" s="37">
        <f>sheet!K40/sheet!K51</f>
        <v>0.45351079157014512</v>
      </c>
      <c r="Q14" s="36">
        <f>Sheet1!K24/Sheet1!K26</f>
        <v>763.32054794520559</v>
      </c>
      <c r="R14" s="36">
        <f>ABS(Sheet2!K20/(Sheet1!K26+Sheet2!K30))</f>
        <v>480.63561643835612</v>
      </c>
      <c r="S14" s="36" t="e">
        <f>sheet!K40/Sheet1!K43</f>
        <v>#DIV/0!</v>
      </c>
      <c r="T14" s="36">
        <f>Sheet2!K20/sheet!K40</f>
        <v>0.68300279536234587</v>
      </c>
      <c r="U14" s="14"/>
      <c r="V14" s="36" t="e">
        <f>ABS(Sheet1!K15/sheet!K15)</f>
        <v>#DIV/0!</v>
      </c>
      <c r="W14" s="36">
        <f>Sheet1!K12/sheet!K14</f>
        <v>3.4623126778917044</v>
      </c>
      <c r="X14" s="36">
        <f>Sheet1!K12/sheet!K27</f>
        <v>0.24529106364990247</v>
      </c>
      <c r="Y14" s="36">
        <f>Sheet1!K12/(sheet!K18-sheet!K35)</f>
        <v>6.5132083991871781</v>
      </c>
      <c r="Z14" s="14"/>
      <c r="AA14" s="38">
        <f>Sheet1!K43</f>
        <v>0</v>
      </c>
      <c r="AB14" s="38" t="str">
        <f>Sheet3!K17</f>
        <v>NA</v>
      </c>
      <c r="AC14" s="38" t="str">
        <f>Sheet3!K18</f>
        <v>9.7x</v>
      </c>
      <c r="AD14" s="38" t="str">
        <f>Sheet3!K20</f>
        <v>28.7x</v>
      </c>
      <c r="AE14" s="38" t="str">
        <f>Sheet3!K21</f>
        <v>3.4x</v>
      </c>
      <c r="AF14" s="38" t="str">
        <f>Sheet3!K22</f>
        <v>7.3x</v>
      </c>
      <c r="AG14" s="38" t="str">
        <f>Sheet3!K24</f>
        <v>10.4x</v>
      </c>
      <c r="AH14" s="38" t="str">
        <f>Sheet3!K25</f>
        <v>3.4x</v>
      </c>
      <c r="AI14" s="38">
        <f>Sheet3!K31</f>
        <v>7.3</v>
      </c>
      <c r="AK14" s="38">
        <f>Sheet3!K29</f>
        <v>8.1</v>
      </c>
      <c r="AL14" s="38">
        <f>Sheet3!K30</f>
        <v>7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ht="18" x14ac:dyDescent="0.2">
      <c r="A15" s="32">
        <v>2021</v>
      </c>
      <c r="B15" s="33">
        <f>sheet!L18/sheet!L35</f>
        <v>1.2871829222121909</v>
      </c>
      <c r="C15" s="33">
        <f>(sheet!L18-sheet!L15)/sheet!L35</f>
        <v>1.2871829222121909</v>
      </c>
      <c r="D15" s="33">
        <f>sheet!L12/sheet!L35</f>
        <v>0.80489462290434999</v>
      </c>
      <c r="E15" s="33">
        <f>Sheet2!L20/sheet!L35</f>
        <v>3.9065924998301158</v>
      </c>
      <c r="F15" s="33">
        <f>sheet!L18/sheet!L35</f>
        <v>1.2871829222121909</v>
      </c>
      <c r="G15" s="31"/>
      <c r="H15" s="34">
        <f>Sheet1!L33/sheet!L51</f>
        <v>0.67328298407970788</v>
      </c>
      <c r="I15" s="34">
        <f>Sheet1!L33/Sheet1!L12</f>
        <v>1.3589202264318379</v>
      </c>
      <c r="J15" s="34">
        <f>Sheet1!L12/sheet!L27</f>
        <v>0.35406322729570472</v>
      </c>
      <c r="K15" s="34">
        <f>Sheet1!L30/sheet!L27</f>
        <v>0.48114368100786631</v>
      </c>
      <c r="L15" s="34">
        <f>Sheet1!L38</f>
        <v>5.93</v>
      </c>
      <c r="M15" s="31"/>
      <c r="N15" s="34">
        <f>sheet!L40/sheet!L27</f>
        <v>0.28537673996688251</v>
      </c>
      <c r="O15" s="34">
        <f>sheet!L51/sheet!L27</f>
        <v>0.71462326003311738</v>
      </c>
      <c r="P15" s="34">
        <f>sheet!L40/sheet!L51</f>
        <v>0.39933872283090455</v>
      </c>
      <c r="Q15" s="33">
        <f>Sheet1!L24/Sheet1!L26</f>
        <v>1715.5289575289576</v>
      </c>
      <c r="R15" s="33">
        <f>ABS(Sheet2!L20/(Sheet1!L26+Sheet2!L30))</f>
        <v>1553.7528957528957</v>
      </c>
      <c r="S15" s="33" t="e">
        <f>sheet!L40/Sheet1!L43</f>
        <v>#DIV/0!</v>
      </c>
      <c r="T15" s="33">
        <f>Sheet2!L20/sheet!L40</f>
        <v>1.7865492273064272</v>
      </c>
      <c r="V15" s="33" t="e">
        <f>ABS(Sheet1!L15/sheet!L15)</f>
        <v>#DIV/0!</v>
      </c>
      <c r="W15" s="33">
        <f>Sheet1!L12/sheet!L14</f>
        <v>5.6269077437281041</v>
      </c>
      <c r="X15" s="33">
        <f>Sheet1!L12/sheet!L27</f>
        <v>0.35406322729570472</v>
      </c>
      <c r="Y15" s="33">
        <f>Sheet1!L12/(sheet!L18-sheet!L35)</f>
        <v>9.4468444714870028</v>
      </c>
      <c r="AA15" s="19">
        <f>Sheet1!L43</f>
        <v>0</v>
      </c>
      <c r="AB15" s="19" t="str">
        <f>Sheet3!L17</f>
        <v>NA</v>
      </c>
      <c r="AC15" s="19" t="str">
        <f>Sheet3!L18</f>
        <v>7.7x</v>
      </c>
      <c r="AD15" s="19" t="str">
        <f>Sheet3!L20</f>
        <v>8.3x</v>
      </c>
      <c r="AE15" s="19" t="str">
        <f>Sheet3!L21</f>
        <v>4.1x</v>
      </c>
      <c r="AF15" s="19" t="str">
        <f>Sheet3!L22</f>
        <v>5.9x</v>
      </c>
      <c r="AG15" s="19" t="str">
        <f>Sheet3!L24</f>
        <v>6.4x</v>
      </c>
      <c r="AH15" s="19" t="str">
        <f>Sheet3!L25</f>
        <v>4.3x</v>
      </c>
      <c r="AI15" s="19">
        <f>Sheet3!L31</f>
        <v>4.5999999999999996</v>
      </c>
      <c r="AK15" s="19">
        <f>Sheet3!L29</f>
        <v>9</v>
      </c>
      <c r="AL15" s="19">
        <f>Sheet3!L30</f>
        <v>8</v>
      </c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s="39" customFormat="1" ht="18" x14ac:dyDescent="0.2">
      <c r="A16" s="35">
        <v>2022</v>
      </c>
      <c r="B16" s="36">
        <f>sheet!M18/sheet!M35</f>
        <v>1.534944347890397</v>
      </c>
      <c r="C16" s="36">
        <f>(sheet!M18-sheet!M15)/sheet!M35</f>
        <v>1.534944347890397</v>
      </c>
      <c r="D16" s="36">
        <f>sheet!M12/sheet!M35</f>
        <v>0.73778796731131913</v>
      </c>
      <c r="E16" s="36">
        <f>Sheet2!M20/sheet!M35</f>
        <v>3.4055208371852235</v>
      </c>
      <c r="F16" s="36">
        <f>sheet!M18/sheet!M35</f>
        <v>1.534944347890397</v>
      </c>
      <c r="G16" s="31"/>
      <c r="H16" s="37">
        <f>Sheet1!M33/sheet!M51</f>
        <v>0.41641736958769121</v>
      </c>
      <c r="I16" s="37">
        <f>Sheet1!M33/Sheet1!M12</f>
        <v>1.1425908867864429</v>
      </c>
      <c r="J16" s="37">
        <f>Sheet1!M12/sheet!M27</f>
        <v>0.2813415439017154</v>
      </c>
      <c r="K16" s="37">
        <f>Sheet1!M30/sheet!M27</f>
        <v>0.32145828413652799</v>
      </c>
      <c r="L16" s="37">
        <f>Sheet1!M38</f>
        <v>4.1500000000000004</v>
      </c>
      <c r="M16" s="31"/>
      <c r="N16" s="37">
        <f>sheet!M40/sheet!M27</f>
        <v>0.22803824332588571</v>
      </c>
      <c r="O16" s="37">
        <f>sheet!M51/sheet!M27</f>
        <v>0.77196175667411426</v>
      </c>
      <c r="P16" s="37">
        <f>sheet!M40/sheet!M51</f>
        <v>0.29540095912050818</v>
      </c>
      <c r="Q16" s="36">
        <f>Sheet1!M24/Sheet1!M26</f>
        <v>613.66790352504631</v>
      </c>
      <c r="R16" s="36">
        <f>ABS(Sheet2!M20/(Sheet1!M26+Sheet2!M30))</f>
        <v>341.72727272727269</v>
      </c>
      <c r="S16" s="36" t="e">
        <f>sheet!M40/Sheet1!M43</f>
        <v>#DIV/0!</v>
      </c>
      <c r="T16" s="36">
        <f>Sheet2!M20/sheet!M40</f>
        <v>0.97814727093135634</v>
      </c>
      <c r="U16" s="14"/>
      <c r="V16" s="36" t="e">
        <f>ABS(Sheet1!M15/sheet!M15)</f>
        <v>#DIV/0!</v>
      </c>
      <c r="W16" s="36">
        <f>Sheet1!M12/sheet!M14</f>
        <v>5.4494745730906367</v>
      </c>
      <c r="X16" s="36">
        <f>Sheet1!M12/sheet!M27</f>
        <v>0.2813415439017154</v>
      </c>
      <c r="Y16" s="36">
        <f>Sheet1!M12/(sheet!M18-sheet!M35)</f>
        <v>8.0296547195244159</v>
      </c>
      <c r="Z16" s="14"/>
      <c r="AA16" s="38">
        <f>Sheet1!M43</f>
        <v>0</v>
      </c>
      <c r="AB16" s="38" t="str">
        <f>Sheet3!M17</f>
        <v>NA</v>
      </c>
      <c r="AC16" s="38" t="str">
        <f>Sheet3!M18</f>
        <v>6.8x</v>
      </c>
      <c r="AD16" s="38" t="str">
        <f>Sheet3!M20</f>
        <v>18.7x</v>
      </c>
      <c r="AE16" s="38" t="str">
        <f>Sheet3!M21</f>
        <v>3.1x</v>
      </c>
      <c r="AF16" s="38" t="str">
        <f>Sheet3!M22</f>
        <v>5.2x</v>
      </c>
      <c r="AG16" s="38" t="str">
        <f>Sheet3!M24</f>
        <v>7.5x</v>
      </c>
      <c r="AH16" s="38" t="str">
        <f>Sheet3!M25</f>
        <v>3.1x</v>
      </c>
      <c r="AI16" s="38">
        <f>Sheet3!M31</f>
        <v>2.8</v>
      </c>
      <c r="AK16" s="38">
        <f>Sheet3!M29</f>
        <v>9.8000000000000007</v>
      </c>
      <c r="AL16" s="38">
        <f>Sheet3!M30</f>
        <v>4</v>
      </c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</row>
    <row r="17" spans="2:62" x14ac:dyDescent="0.2">
      <c r="G17" s="31"/>
      <c r="K17" s="31"/>
      <c r="M17" s="31"/>
      <c r="R17" s="31"/>
      <c r="S17" s="31"/>
      <c r="AC17" s="40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</row>
    <row r="18" spans="2:62" x14ac:dyDescent="0.2"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2:62" x14ac:dyDescent="0.2">
      <c r="E19" s="31"/>
    </row>
    <row r="21" spans="2:62" x14ac:dyDescent="0.2">
      <c r="D21" s="31"/>
    </row>
    <row r="22" spans="2:62" x14ac:dyDescent="0.2">
      <c r="B22" s="30"/>
      <c r="J22" s="31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2023-04-24T08:25:49Z</dcterms:created>
  <dcterms:modified xsi:type="dcterms:W3CDTF">2023-05-07T03:09:25Z</dcterms:modified>
  <cp:category/>
  <dc:identifier/>
  <cp:version/>
</cp:coreProperties>
</file>