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19" documentId="8_{869C2699-ECED-46A3-AD83-F8827B0BF438}" xr6:coauthVersionLast="47" xr6:coauthVersionMax="47" xr10:uidLastSave="{B5DB03E7-B7A7-4DBD-B30E-E831C028B33A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2" l="1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<sst xmlns="http://schemas.openxmlformats.org/spreadsheetml/2006/main" count="720" uniqueCount="305">
  <si>
    <t>Lundin Gold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</si>
  <si>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</si>
  <si>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</si>
  <si>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</si>
  <si>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</si>
  <si>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</si>
  <si>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</si>
  <si>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</si>
  <si>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</si>
  <si>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</si>
  <si>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</si>
  <si>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</si>
  <si>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</si>
  <si>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</si>
  <si>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</si>
  <si>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</si>
  <si>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</si>
  <si>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</si>
  <si>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</si>
  <si>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</si>
  <si>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</si>
  <si>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</si>
  <si>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</si>
  <si>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</si>
  <si>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</si>
  <si>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</si>
  <si>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</si>
  <si>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</si>
  <si>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</si>
  <si>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</si>
  <si>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</si>
  <si>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</si>
  <si>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</si>
  <si>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</si>
  <si>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1,513.581</t>
  </si>
  <si>
    <t>1,403.791</t>
  </si>
  <si>
    <t>1,317.918</t>
  </si>
  <si>
    <t>1,306.299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</si>
  <si>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</si>
  <si>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</si>
  <si>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</si>
  <si>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</si>
  <si>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</si>
  <si>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</si>
  <si>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</si>
  <si>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1,381.989</t>
  </si>
  <si>
    <t>1,829.522</t>
  </si>
  <si>
    <t>1,915.45</t>
  </si>
  <si>
    <t>2,130.876</t>
  </si>
  <si>
    <t>2,259.56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</si>
  <si>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</si>
  <si>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</si>
  <si>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</si>
  <si>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</si>
  <si>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</si>
  <si>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</si>
  <si>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</si>
  <si>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</si>
  <si>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1,066.071</t>
  </si>
  <si>
    <t>Capital Leases</t>
  </si>
  <si>
    <t>Other Non-current Liabilities</t>
  </si>
  <si>
    <t>Total Liabilities</t>
  </si>
  <si>
    <t>1,223.358</t>
  </si>
  <si>
    <t>1,168.72</t>
  </si>
  <si>
    <t>1,100.945</t>
  </si>
  <si>
    <t>1,105.885</t>
  </si>
  <si>
    <t>Common Stock</t>
  </si>
  <si>
    <t>1,170.169</t>
  </si>
  <si>
    <t>1,168.515</t>
  </si>
  <si>
    <t>1,210.994</t>
  </si>
  <si>
    <t>1,232.588</t>
  </si>
  <si>
    <t>1,340.102</t>
  </si>
  <si>
    <t>Additional Paid In Capital</t>
  </si>
  <si>
    <t>Retained Earnings</t>
  </si>
  <si>
    <t>Treasury Stock</t>
  </si>
  <si>
    <t>Other Common Equity Adj</t>
  </si>
  <si>
    <t>Common Equity</t>
  </si>
  <si>
    <t>1,029.931</t>
  </si>
  <si>
    <t>1,153.675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</si>
  <si>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</si>
  <si>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</si>
  <si>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</si>
  <si>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</si>
  <si>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</si>
  <si>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</si>
  <si>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</si>
  <si>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1,140.835</t>
  </si>
  <si>
    <t>1,090.584</t>
  </si>
  <si>
    <t>Income Statement</t>
  </si>
  <si>
    <t>Revenue</t>
  </si>
  <si>
    <t>1,104.371</t>
  </si>
  <si>
    <t>Revenue Growth (YoY)</t>
  </si>
  <si>
    <t>NM</t>
  </si>
  <si>
    <t>104.8%</t>
  </si>
  <si>
    <t>11.2%</t>
  </si>
  <si>
    <t>Cost of Revenues</t>
  </si>
  <si>
    <t>Gross Profit</t>
  </si>
  <si>
    <t>Gross Profit Margin</t>
  </si>
  <si>
    <t>62.9%</t>
  </si>
  <si>
    <t>63.2%</t>
  </si>
  <si>
    <t>61.3%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</si>
  <si>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</si>
  <si>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</si>
  <si>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</si>
  <si>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</si>
  <si>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</si>
  <si>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</si>
  <si>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</si>
  <si>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</si>
  <si>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</si>
  <si>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</si>
  <si>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</si>
  <si>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</si>
  <si>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</si>
  <si>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</si>
  <si>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</si>
  <si>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</si>
  <si>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</si>
  <si>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</si>
  <si>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</si>
  <si>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</si>
  <si>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</si>
  <si>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</si>
  <si>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</si>
  <si>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</si>
  <si>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</si>
  <si>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</si>
  <si>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</si>
  <si>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</si>
  <si>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</si>
  <si>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</si>
  <si>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</si>
  <si>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</si>
  <si>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</si>
  <si>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</si>
  <si>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</si>
  <si>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</si>
  <si>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</si>
  <si>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</si>
  <si>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</si>
  <si>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</si>
  <si>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</si>
  <si>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</si>
  <si>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</si>
  <si>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</si>
  <si>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</si>
  <si>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</si>
  <si>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</si>
  <si>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</si>
  <si>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</si>
  <si>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</si>
  <si>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</si>
  <si>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</si>
  <si>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</si>
  <si>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1,063.688</t>
  </si>
  <si>
    <t>1,862.848</t>
  </si>
  <si>
    <t>2,514.866</t>
  </si>
  <si>
    <t>2,431.631</t>
  </si>
  <si>
    <t>3,117.61</t>
  </si>
  <si>
    <t>Total Enterprise Value (TEV)</t>
  </si>
  <si>
    <t>1,141.238</t>
  </si>
  <si>
    <t>2,713.139</t>
  </si>
  <si>
    <t>3,500.818</t>
  </si>
  <si>
    <t>3,097.994</t>
  </si>
  <si>
    <t>3,510.658</t>
  </si>
  <si>
    <t>Enterprise Value (EV)</t>
  </si>
  <si>
    <t>4,417.171</t>
  </si>
  <si>
    <t>EV/EBITDA</t>
  </si>
  <si>
    <t>NA</t>
  </si>
  <si>
    <t>-8.3x</t>
  </si>
  <si>
    <t>-16.2x</t>
  </si>
  <si>
    <t>-34.9x</t>
  </si>
  <si>
    <t>-83.8x</t>
  </si>
  <si>
    <t>33.2x</t>
  </si>
  <si>
    <t>5.5x</t>
  </si>
  <si>
    <t>7.0x</t>
  </si>
  <si>
    <t>EV / EBIT</t>
  </si>
  <si>
    <t>-61.1x</t>
  </si>
  <si>
    <t>-94.5x</t>
  </si>
  <si>
    <t>-6.8x</t>
  </si>
  <si>
    <t>-8.1x</t>
  </si>
  <si>
    <t>-16.1x</t>
  </si>
  <si>
    <t>-34.3x</t>
  </si>
  <si>
    <t>-76.2x</t>
  </si>
  <si>
    <t>50.1x</t>
  </si>
  <si>
    <t>7.2x</t>
  </si>
  <si>
    <t>9.7x</t>
  </si>
  <si>
    <t>EV / LTM EBITDA - CAPEX</t>
  </si>
  <si>
    <t>-1,296.2x</t>
  </si>
  <si>
    <t>-5.3x</t>
  </si>
  <si>
    <t>-3.3x</t>
  </si>
  <si>
    <t>-4.6x</t>
  </si>
  <si>
    <t>-67.1x</t>
  </si>
  <si>
    <t>6.5x</t>
  </si>
  <si>
    <t>7.9x</t>
  </si>
  <si>
    <t>EV / Free Cash Flow</t>
  </si>
  <si>
    <t>-69.3x</t>
  </si>
  <si>
    <t>-109.7x</t>
  </si>
  <si>
    <t>-7.9x</t>
  </si>
  <si>
    <t>-9.7x</t>
  </si>
  <si>
    <t>-5.0x</t>
  </si>
  <si>
    <t>-3.4x</t>
  </si>
  <si>
    <t>-4.7x</t>
  </si>
  <si>
    <t>-15.1x</t>
  </si>
  <si>
    <t>7.5x</t>
  </si>
  <si>
    <t>9.4x</t>
  </si>
  <si>
    <t>EV / Invested Capital</t>
  </si>
  <si>
    <t>1.4x</t>
  </si>
  <si>
    <t>19.6x</t>
  </si>
  <si>
    <t>0.9x</t>
  </si>
  <si>
    <t>1.3x</t>
  </si>
  <si>
    <t>1.6x</t>
  </si>
  <si>
    <t>2.0x</t>
  </si>
  <si>
    <t>2.1x</t>
  </si>
  <si>
    <t>EV / Revenue</t>
  </si>
  <si>
    <t>16.3x</t>
  </si>
  <si>
    <t>3.3x</t>
  </si>
  <si>
    <t>4.0x</t>
  </si>
  <si>
    <t>P/E Ratio</t>
  </si>
  <si>
    <t>-202.0x</t>
  </si>
  <si>
    <t>-110.5x</t>
  </si>
  <si>
    <t>-9.2x</t>
  </si>
  <si>
    <t>-9.0x</t>
  </si>
  <si>
    <t>-9.5x</t>
  </si>
  <si>
    <t>-43.1x</t>
  </si>
  <si>
    <t>-14.1x</t>
  </si>
  <si>
    <t>-22.8x</t>
  </si>
  <si>
    <t>10.0x</t>
  </si>
  <si>
    <t>40.2x</t>
  </si>
  <si>
    <t>Price/Book</t>
  </si>
  <si>
    <t>2.4x</t>
  </si>
  <si>
    <t>20.5x</t>
  </si>
  <si>
    <t>1.0x</t>
  </si>
  <si>
    <t>1.7x</t>
  </si>
  <si>
    <t>2.8x</t>
  </si>
  <si>
    <t>2.5x</t>
  </si>
  <si>
    <t>3.5x</t>
  </si>
  <si>
    <t>Price / Operating Cash Flow</t>
  </si>
  <si>
    <t>-344.6x</t>
  </si>
  <si>
    <t>-146.4x</t>
  </si>
  <si>
    <t>-8.7x</t>
  </si>
  <si>
    <t>-10.1x</t>
  </si>
  <si>
    <t>-9.8x</t>
  </si>
  <si>
    <t>-17.8x</t>
  </si>
  <si>
    <t>-114.0x</t>
  </si>
  <si>
    <t>125.5x</t>
  </si>
  <si>
    <t>4.8x</t>
  </si>
  <si>
    <t>6.9x</t>
  </si>
  <si>
    <t>Price / LTM Sales</t>
  </si>
  <si>
    <t>11.7x</t>
  </si>
  <si>
    <t>2.6x</t>
  </si>
  <si>
    <t>3.6x</t>
  </si>
  <si>
    <t>Altman Z-Score</t>
  </si>
  <si>
    <t>Piotroski Score</t>
  </si>
  <si>
    <t>Dividend Per Share</t>
  </si>
  <si>
    <t>Dividend Yield</t>
  </si>
  <si>
    <t>0.0%</t>
  </si>
  <si>
    <t>4.0%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</si>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</sst>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9684F7FE-46DF-94FE-354D-0A7F22FE82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topLeftCell="A2" workbookViewId="0">
      <selection activeCell="D40" sqref="D40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6" t="s">
        <v>0</v>
      </c>
      <c r="D2" s="7"/>
      <c r="E2" s="7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8" t="s">
        <v>2</v>
      </c>
      <c r="D6" s="9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22.658000000000001</v>
      </c>
      <c r="E12" s="3">
        <v>82.13</v>
      </c>
      <c r="F12" s="3">
        <v>29.637</v>
      </c>
      <c r="G12" s="3">
        <v>11.417999999999999</v>
      </c>
      <c r="H12" s="3">
        <v>44.024000000000001</v>
      </c>
      <c r="I12" s="3">
        <v>228.65199999999999</v>
      </c>
      <c r="J12" s="3">
        <v>98.275000000000006</v>
      </c>
      <c r="K12" s="3">
        <v>101.274</v>
      </c>
      <c r="L12" s="3">
        <v>332.07600000000002</v>
      </c>
      <c r="M12" s="3">
        <v>492.02499999999998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</row>
    <row r="14" spans="3:13" ht="12.75" x14ac:dyDescent="0.2">
      <c r="C14" s="3" t="s">
        <v>28</v>
      </c>
      <c r="D14" s="41">
        <v>27.184999999999999</v>
      </c>
      <c r="E14" s="41">
        <v>27.184999999999999</v>
      </c>
      <c r="F14" s="41">
        <v>27.184999999999999</v>
      </c>
      <c r="G14" s="41">
        <v>27.184999999999999</v>
      </c>
      <c r="H14" s="41">
        <v>27.184999999999999</v>
      </c>
      <c r="I14" s="41">
        <v>27.184999999999999</v>
      </c>
      <c r="J14" s="3">
        <v>27.184999999999999</v>
      </c>
      <c r="K14" s="3">
        <v>118.364</v>
      </c>
      <c r="L14" s="3">
        <v>121.99</v>
      </c>
      <c r="M14" s="3">
        <v>117.023</v>
      </c>
    </row>
    <row r="15" spans="3:13" ht="12.75" x14ac:dyDescent="0.2">
      <c r="C15" s="3" t="s">
        <v>29</v>
      </c>
      <c r="D15" s="41">
        <v>76.230999999999995</v>
      </c>
      <c r="E15" s="41">
        <v>76.230999999999995</v>
      </c>
      <c r="F15" s="41">
        <v>76.230999999999995</v>
      </c>
      <c r="G15" s="41">
        <v>76.230999999999995</v>
      </c>
      <c r="H15" s="41">
        <v>76.230999999999995</v>
      </c>
      <c r="I15" s="41">
        <v>76.230999999999995</v>
      </c>
      <c r="J15" s="41">
        <v>76.230999999999995</v>
      </c>
      <c r="K15" s="3">
        <v>76.230999999999995</v>
      </c>
      <c r="L15" s="3">
        <v>107.417</v>
      </c>
      <c r="M15" s="3">
        <v>121.56699999999999</v>
      </c>
    </row>
    <row r="16" spans="3:13" ht="12.75" x14ac:dyDescent="0.2">
      <c r="C16" s="3" t="s">
        <v>30</v>
      </c>
      <c r="D16" s="3" t="s">
        <v>27</v>
      </c>
      <c r="E16" s="3" t="s">
        <v>27</v>
      </c>
      <c r="F16" s="3" t="s">
        <v>27</v>
      </c>
      <c r="G16" s="3">
        <v>0.94899999999999995</v>
      </c>
      <c r="H16" s="3">
        <v>3.052</v>
      </c>
      <c r="I16" s="3">
        <v>13.01</v>
      </c>
      <c r="J16" s="3">
        <v>15.654999999999999</v>
      </c>
      <c r="K16" s="3">
        <v>29.341000000000001</v>
      </c>
      <c r="L16" s="3">
        <v>24.498999999999999</v>
      </c>
      <c r="M16" s="3">
        <v>28.189</v>
      </c>
    </row>
    <row r="17" spans="3:13" ht="12.75" x14ac:dyDescent="0.2">
      <c r="C17" s="3" t="s">
        <v>31</v>
      </c>
      <c r="D17" s="3">
        <v>3.7999999999999999E-2</v>
      </c>
      <c r="E17" s="3">
        <v>0.84299999999999997</v>
      </c>
      <c r="F17" s="3">
        <v>0.84399999999999997</v>
      </c>
      <c r="G17" s="3">
        <v>0</v>
      </c>
      <c r="H17" s="3">
        <v>12.946999999999999</v>
      </c>
      <c r="I17" s="3">
        <v>29.966999999999999</v>
      </c>
      <c r="J17" s="3">
        <v>52.594000000000001</v>
      </c>
      <c r="K17" s="3">
        <v>42.518000000000001</v>
      </c>
      <c r="L17" s="3">
        <v>81.99</v>
      </c>
      <c r="M17" s="3">
        <v>101.38800000000001</v>
      </c>
    </row>
    <row r="18" spans="3:13" ht="12.75" x14ac:dyDescent="0.2">
      <c r="C18" s="3" t="s">
        <v>32</v>
      </c>
      <c r="D18" s="3">
        <v>22.696000000000002</v>
      </c>
      <c r="E18" s="3">
        <v>82.972999999999999</v>
      </c>
      <c r="F18" s="3">
        <v>30.481000000000002</v>
      </c>
      <c r="G18" s="3">
        <v>12.367000000000001</v>
      </c>
      <c r="H18" s="3">
        <v>60.023000000000003</v>
      </c>
      <c r="I18" s="3">
        <v>271.62799999999999</v>
      </c>
      <c r="J18" s="3">
        <v>193.709</v>
      </c>
      <c r="K18" s="3">
        <v>367.72800000000001</v>
      </c>
      <c r="L18" s="3">
        <v>667.97199999999998</v>
      </c>
      <c r="M18" s="3">
        <v>860.19299999999998</v>
      </c>
    </row>
    <row r="19" spans="3:13" ht="12.75" x14ac:dyDescent="0.2"/>
    <row r="20" spans="3:13" ht="12.75" x14ac:dyDescent="0.2">
      <c r="C20" s="3" t="s">
        <v>33</v>
      </c>
      <c r="D20" s="3" t="s">
        <v>27</v>
      </c>
      <c r="E20" s="3">
        <v>285.33100000000002</v>
      </c>
      <c r="F20" s="3">
        <v>340.53100000000001</v>
      </c>
      <c r="G20" s="3">
        <v>328.58300000000003</v>
      </c>
      <c r="H20" s="3">
        <v>489.02800000000002</v>
      </c>
      <c r="I20" s="3">
        <v>984.95</v>
      </c>
      <c r="J20" s="3" t="s">
        <v>34</v>
      </c>
      <c r="K20" s="3" t="s">
        <v>35</v>
      </c>
      <c r="L20" s="3" t="s">
        <v>36</v>
      </c>
      <c r="M20" s="3" t="s">
        <v>37</v>
      </c>
    </row>
    <row r="21" spans="3:13" ht="12.75" x14ac:dyDescent="0.2">
      <c r="C21" s="3" t="s">
        <v>38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39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40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</row>
    <row r="24" spans="3:13" ht="12.75" x14ac:dyDescent="0.2">
      <c r="C24" s="3" t="s">
        <v>41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</row>
    <row r="25" spans="3:13" ht="12.75" x14ac:dyDescent="0.2">
      <c r="C25" s="3" t="s">
        <v>42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</row>
    <row r="26" spans="3:13" ht="12.75" x14ac:dyDescent="0.2">
      <c r="C26" s="3" t="s">
        <v>43</v>
      </c>
      <c r="D26" s="3">
        <v>0</v>
      </c>
      <c r="E26" s="3">
        <v>0</v>
      </c>
      <c r="F26" s="3">
        <v>0</v>
      </c>
      <c r="G26" s="3">
        <v>33.570999999999998</v>
      </c>
      <c r="H26" s="3">
        <v>56.573999999999998</v>
      </c>
      <c r="I26" s="3">
        <v>125.41</v>
      </c>
      <c r="J26" s="3">
        <v>122.232</v>
      </c>
      <c r="K26" s="3">
        <v>143.93100000000001</v>
      </c>
      <c r="L26" s="3">
        <v>144.98599999999999</v>
      </c>
      <c r="M26" s="3">
        <v>93.067999999999998</v>
      </c>
    </row>
    <row r="27" spans="3:13" ht="12.75" x14ac:dyDescent="0.2">
      <c r="C27" s="3" t="s">
        <v>44</v>
      </c>
      <c r="D27" s="3">
        <v>22.696000000000002</v>
      </c>
      <c r="E27" s="3">
        <v>368.30399999999997</v>
      </c>
      <c r="F27" s="3">
        <v>371.012</v>
      </c>
      <c r="G27" s="3">
        <v>374.52100000000002</v>
      </c>
      <c r="H27" s="3">
        <v>605.625</v>
      </c>
      <c r="I27" s="3" t="s">
        <v>45</v>
      </c>
      <c r="J27" s="3" t="s">
        <v>46</v>
      </c>
      <c r="K27" s="3" t="s">
        <v>47</v>
      </c>
      <c r="L27" s="3" t="s">
        <v>48</v>
      </c>
      <c r="M27" s="3" t="s">
        <v>49</v>
      </c>
    </row>
    <row r="28" spans="3:13" ht="12.75" x14ac:dyDescent="0.2"/>
    <row r="29" spans="3:13" ht="12.75" x14ac:dyDescent="0.2">
      <c r="C29" s="3" t="s">
        <v>50</v>
      </c>
      <c r="D29" s="3">
        <v>4.1000000000000002E-2</v>
      </c>
      <c r="E29" s="3">
        <v>0.72599999999999998</v>
      </c>
      <c r="F29" s="3">
        <v>7.8460000000000001</v>
      </c>
      <c r="G29" s="3">
        <v>10.994999999999999</v>
      </c>
      <c r="H29" s="3">
        <v>8.5540000000000003</v>
      </c>
      <c r="I29" s="3">
        <v>17.565999999999999</v>
      </c>
      <c r="J29" s="3">
        <v>32.86</v>
      </c>
      <c r="K29" s="3">
        <v>18.105</v>
      </c>
      <c r="L29" s="3">
        <v>17.166</v>
      </c>
      <c r="M29" s="3">
        <v>19.306000000000001</v>
      </c>
    </row>
    <row r="30" spans="3:13" ht="12.75" x14ac:dyDescent="0.2">
      <c r="C30" s="3" t="s">
        <v>51</v>
      </c>
      <c r="D30" s="3">
        <v>3.3000000000000002E-2</v>
      </c>
      <c r="E30" s="3">
        <v>5.8410000000000002</v>
      </c>
      <c r="F30" s="3" t="s">
        <v>27</v>
      </c>
      <c r="G30" s="3" t="s">
        <v>27</v>
      </c>
      <c r="H30" s="3">
        <v>17.783999999999999</v>
      </c>
      <c r="I30" s="3">
        <v>44.966999999999999</v>
      </c>
      <c r="J30" s="3">
        <v>43.494</v>
      </c>
      <c r="K30" s="3">
        <v>50.378</v>
      </c>
      <c r="L30" s="3">
        <v>68.781999999999996</v>
      </c>
      <c r="M30" s="3">
        <v>77.412000000000006</v>
      </c>
    </row>
    <row r="31" spans="3:13" ht="12.75" x14ac:dyDescent="0.2">
      <c r="C31" s="3" t="s">
        <v>52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53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>
        <v>74.763999999999996</v>
      </c>
      <c r="K32" s="3">
        <v>227.22200000000001</v>
      </c>
      <c r="L32" s="3">
        <v>237.98599999999999</v>
      </c>
      <c r="M32" s="3">
        <v>467.61900000000003</v>
      </c>
    </row>
    <row r="33" spans="3:13" ht="12.75" x14ac:dyDescent="0.2">
      <c r="C33" s="3" t="s">
        <v>54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</row>
    <row r="34" spans="3:13" ht="12.75" x14ac:dyDescent="0.2">
      <c r="C34" s="3" t="s">
        <v>55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69.355999999999995</v>
      </c>
      <c r="M34" s="3">
        <v>32.100999999999999</v>
      </c>
    </row>
    <row r="35" spans="3:13" ht="12.75" x14ac:dyDescent="0.2">
      <c r="C35" s="3" t="s">
        <v>56</v>
      </c>
      <c r="D35" s="3">
        <v>7.3999999999999996E-2</v>
      </c>
      <c r="E35" s="3">
        <v>6.5670000000000002</v>
      </c>
      <c r="F35" s="3">
        <v>7.8460000000000001</v>
      </c>
      <c r="G35" s="3">
        <v>10.994999999999999</v>
      </c>
      <c r="H35" s="3">
        <v>26.338000000000001</v>
      </c>
      <c r="I35" s="3">
        <v>62.531999999999996</v>
      </c>
      <c r="J35" s="3">
        <v>151.11799999999999</v>
      </c>
      <c r="K35" s="3">
        <v>295.70499999999998</v>
      </c>
      <c r="L35" s="3">
        <v>393.28899999999999</v>
      </c>
      <c r="M35" s="3">
        <v>596.43799999999999</v>
      </c>
    </row>
    <row r="36" spans="3:13" ht="12.75" x14ac:dyDescent="0.2"/>
    <row r="37" spans="3:13" ht="12.75" x14ac:dyDescent="0.2">
      <c r="C37" s="3" t="s">
        <v>57</v>
      </c>
      <c r="D37" s="3" t="s">
        <v>27</v>
      </c>
      <c r="E37" s="3" t="s">
        <v>27</v>
      </c>
      <c r="F37" s="3" t="s">
        <v>27</v>
      </c>
      <c r="G37" s="3" t="s">
        <v>27</v>
      </c>
      <c r="H37" s="3">
        <v>273.99200000000002</v>
      </c>
      <c r="I37" s="3">
        <v>497.197</v>
      </c>
      <c r="J37" s="3" t="s">
        <v>58</v>
      </c>
      <c r="K37" s="3">
        <v>863.36099999999999</v>
      </c>
      <c r="L37" s="3">
        <v>697.73699999999997</v>
      </c>
      <c r="M37" s="3">
        <v>436.77300000000002</v>
      </c>
    </row>
    <row r="38" spans="3:13" ht="12.75" x14ac:dyDescent="0.2">
      <c r="C38" s="3" t="s">
        <v>59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</row>
    <row r="39" spans="3:13" ht="12.75" x14ac:dyDescent="0.2">
      <c r="C39" s="3" t="s">
        <v>60</v>
      </c>
      <c r="D39" s="3">
        <v>0</v>
      </c>
      <c r="E39" s="3">
        <v>0.91800000000000004</v>
      </c>
      <c r="F39" s="3">
        <v>1.202</v>
      </c>
      <c r="G39" s="3">
        <v>1.3080000000000001</v>
      </c>
      <c r="H39" s="3">
        <v>10.045</v>
      </c>
      <c r="I39" s="3">
        <v>5.9420000000000002</v>
      </c>
      <c r="J39" s="3">
        <v>6.1689999999999996</v>
      </c>
      <c r="K39" s="3">
        <v>9.6539999999999999</v>
      </c>
      <c r="L39" s="3">
        <v>9.9190000000000005</v>
      </c>
      <c r="M39" s="3">
        <v>72.673000000000002</v>
      </c>
    </row>
    <row r="40" spans="3:13" ht="12.75" x14ac:dyDescent="0.2">
      <c r="C40" s="3" t="s">
        <v>61</v>
      </c>
      <c r="D40" s="3">
        <v>7.3999999999999996E-2</v>
      </c>
      <c r="E40" s="3">
        <v>7.4850000000000003</v>
      </c>
      <c r="F40" s="3">
        <v>9.048</v>
      </c>
      <c r="G40" s="3">
        <v>12.303000000000001</v>
      </c>
      <c r="H40" s="3">
        <v>310.375</v>
      </c>
      <c r="I40" s="3">
        <v>565.67100000000005</v>
      </c>
      <c r="J40" s="3" t="s">
        <v>62</v>
      </c>
      <c r="K40" s="3" t="s">
        <v>63</v>
      </c>
      <c r="L40" s="3" t="s">
        <v>64</v>
      </c>
      <c r="M40" s="3" t="s">
        <v>65</v>
      </c>
    </row>
    <row r="41" spans="3:13" ht="12.75" x14ac:dyDescent="0.2"/>
    <row r="42" spans="3:13" ht="12.75" x14ac:dyDescent="0.2">
      <c r="C42" s="3" t="s">
        <v>66</v>
      </c>
      <c r="D42" s="3">
        <v>99.981999999999999</v>
      </c>
      <c r="E42" s="3">
        <v>447.38099999999997</v>
      </c>
      <c r="F42" s="3">
        <v>536.50400000000002</v>
      </c>
      <c r="G42" s="3">
        <v>613.33299999999997</v>
      </c>
      <c r="H42" s="3">
        <v>579.38400000000001</v>
      </c>
      <c r="I42" s="3" t="s">
        <v>67</v>
      </c>
      <c r="J42" s="3" t="s">
        <v>68</v>
      </c>
      <c r="K42" s="3" t="s">
        <v>69</v>
      </c>
      <c r="L42" s="3" t="s">
        <v>70</v>
      </c>
      <c r="M42" s="3" t="s">
        <v>71</v>
      </c>
    </row>
    <row r="43" spans="3:13" ht="12.75" x14ac:dyDescent="0.2">
      <c r="C43" s="3" t="s">
        <v>72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</row>
    <row r="44" spans="3:13" ht="12.75" x14ac:dyDescent="0.2">
      <c r="C44" s="3" t="s">
        <v>73</v>
      </c>
      <c r="D44" s="3">
        <v>-78.789000000000001</v>
      </c>
      <c r="E44" s="3">
        <v>-86.754000000000005</v>
      </c>
      <c r="F44" s="3">
        <v>-166.82599999999999</v>
      </c>
      <c r="G44" s="3">
        <v>-245.803</v>
      </c>
      <c r="H44" s="3">
        <v>-281.84899999999999</v>
      </c>
      <c r="I44" s="3">
        <v>-322.14499999999998</v>
      </c>
      <c r="J44" s="3">
        <v>-460.90199999999999</v>
      </c>
      <c r="K44" s="3">
        <v>-511.65300000000002</v>
      </c>
      <c r="L44" s="3">
        <v>-228.48</v>
      </c>
      <c r="M44" s="3">
        <v>-208.72399999999999</v>
      </c>
    </row>
    <row r="45" spans="3:13" ht="12.75" x14ac:dyDescent="0.2">
      <c r="C45" s="3" t="s">
        <v>74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75</v>
      </c>
      <c r="D46" s="3">
        <v>1.4279999999999999</v>
      </c>
      <c r="E46" s="3">
        <v>0.193</v>
      </c>
      <c r="F46" s="3">
        <v>-7.7149999999999999</v>
      </c>
      <c r="G46" s="3">
        <v>-5.3120000000000003</v>
      </c>
      <c r="H46" s="3">
        <v>-2.2839999999999998</v>
      </c>
      <c r="I46" s="3">
        <v>-31.706</v>
      </c>
      <c r="J46" s="3">
        <v>-101.45</v>
      </c>
      <c r="K46" s="3">
        <v>47.389000000000003</v>
      </c>
      <c r="L46" s="3">
        <v>25.823</v>
      </c>
      <c r="M46" s="3">
        <v>22.297000000000001</v>
      </c>
    </row>
    <row r="47" spans="3:13" ht="12.75" x14ac:dyDescent="0.2">
      <c r="C47" s="3" t="s">
        <v>76</v>
      </c>
      <c r="D47" s="3">
        <v>22.620999999999999</v>
      </c>
      <c r="E47" s="3">
        <v>360.81900000000002</v>
      </c>
      <c r="F47" s="3">
        <v>361.964</v>
      </c>
      <c r="G47" s="3">
        <v>362.21800000000002</v>
      </c>
      <c r="H47" s="3">
        <v>295.25</v>
      </c>
      <c r="I47" s="3">
        <v>816.31799999999998</v>
      </c>
      <c r="J47" s="3">
        <v>606.16399999999999</v>
      </c>
      <c r="K47" s="3">
        <v>746.73</v>
      </c>
      <c r="L47" s="3" t="s">
        <v>77</v>
      </c>
      <c r="M47" s="3" t="s">
        <v>78</v>
      </c>
    </row>
    <row r="48" spans="3:13" ht="12.75" x14ac:dyDescent="0.2">
      <c r="C48" s="3" t="s">
        <v>79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80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</row>
    <row r="50" spans="3:13" ht="12.75" x14ac:dyDescent="0.2">
      <c r="C50" s="3" t="s">
        <v>81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82</v>
      </c>
      <c r="D51" s="3">
        <v>22.620999999999999</v>
      </c>
      <c r="E51" s="3">
        <v>360.81900000000002</v>
      </c>
      <c r="F51" s="3">
        <v>361.964</v>
      </c>
      <c r="G51" s="3">
        <v>362.21800000000002</v>
      </c>
      <c r="H51" s="3">
        <v>295.25</v>
      </c>
      <c r="I51" s="3">
        <v>816.31799999999998</v>
      </c>
      <c r="J51" s="3">
        <v>606.16399999999999</v>
      </c>
      <c r="K51" s="3">
        <v>746.73</v>
      </c>
      <c r="L51" s="3" t="s">
        <v>77</v>
      </c>
      <c r="M51" s="3" t="s">
        <v>78</v>
      </c>
    </row>
    <row r="52" spans="3:13" ht="12.75" x14ac:dyDescent="0.2"/>
    <row r="53" spans="3:13" ht="12.75" x14ac:dyDescent="0.2">
      <c r="C53" s="3" t="s">
        <v>83</v>
      </c>
      <c r="D53" s="3">
        <v>22.696000000000002</v>
      </c>
      <c r="E53" s="3">
        <v>368.30399999999997</v>
      </c>
      <c r="F53" s="3">
        <v>371.012</v>
      </c>
      <c r="G53" s="3">
        <v>374.52100000000002</v>
      </c>
      <c r="H53" s="3">
        <v>605.625</v>
      </c>
      <c r="I53" s="3" t="s">
        <v>45</v>
      </c>
      <c r="J53" s="3" t="s">
        <v>46</v>
      </c>
      <c r="K53" s="3" t="s">
        <v>47</v>
      </c>
      <c r="L53" s="3" t="s">
        <v>48</v>
      </c>
      <c r="M53" s="3" t="s">
        <v>49</v>
      </c>
    </row>
    <row r="54" spans="3:13" ht="12.75" x14ac:dyDescent="0.2"/>
    <row r="55" spans="3:13" ht="12.75" x14ac:dyDescent="0.2">
      <c r="C55" s="3" t="s">
        <v>84</v>
      </c>
      <c r="D55" s="3">
        <v>22.658000000000001</v>
      </c>
      <c r="E55" s="3">
        <v>82.13</v>
      </c>
      <c r="F55" s="3">
        <v>29.637</v>
      </c>
      <c r="G55" s="3">
        <v>11.417999999999999</v>
      </c>
      <c r="H55" s="3">
        <v>44.024000000000001</v>
      </c>
      <c r="I55" s="3">
        <v>228.65199999999999</v>
      </c>
      <c r="J55" s="3">
        <v>98.275000000000006</v>
      </c>
      <c r="K55" s="3">
        <v>101.274</v>
      </c>
      <c r="L55" s="3">
        <v>332.07600000000002</v>
      </c>
      <c r="M55" s="3">
        <v>492.02499999999998</v>
      </c>
    </row>
    <row r="56" spans="3:13" ht="12.75" x14ac:dyDescent="0.2">
      <c r="C56" s="3" t="s">
        <v>85</v>
      </c>
      <c r="D56" s="3">
        <v>0</v>
      </c>
      <c r="E56" s="3">
        <v>0</v>
      </c>
      <c r="F56" s="3">
        <v>0</v>
      </c>
      <c r="G56" s="3">
        <v>0</v>
      </c>
      <c r="H56" s="3">
        <v>273.99200000000002</v>
      </c>
      <c r="I56" s="3">
        <v>497.197</v>
      </c>
      <c r="J56" s="3" t="s">
        <v>86</v>
      </c>
      <c r="K56" s="3" t="s">
        <v>87</v>
      </c>
      <c r="L56" s="3">
        <v>935.72299999999996</v>
      </c>
      <c r="M56" s="3">
        <v>904.39300000000003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3A9C-1937-4D1F-91D7-7BC6751A8075}">
  <dimension ref="C2:P56"/>
  <sheetViews>
    <sheetView topLeftCell="A5" workbookViewId="0">
      <selection activeCell="D43" sqref="D43"/>
    </sheetView>
  </sheetViews>
  <sheetFormatPr defaultRowHeight="12.75" x14ac:dyDescent="0.2"/>
  <cols>
    <col min="1" max="2" width="2" customWidth="1"/>
    <col min="3" max="3" width="25" customWidth="1"/>
    <col min="4" max="13" width="15"/>
    <col min="14" max="15" width="2" customWidth="1"/>
    <col min="16" max="16" width="25" customWidth="1"/>
  </cols>
  <sheetData>
    <row r="2" spans="3:16" ht="26.25" x14ac:dyDescent="0.4">
      <c r="C2" s="6" t="s">
        <v>0</v>
      </c>
      <c r="D2" s="7"/>
      <c r="E2" s="7"/>
      <c r="P2" s="4"/>
    </row>
    <row r="3" spans="3:16" x14ac:dyDescent="0.2">
      <c r="C3" s="1" t="s">
        <v>1</v>
      </c>
      <c r="P3" s="1"/>
    </row>
    <row r="6" spans="3:16" ht="15" x14ac:dyDescent="0.25">
      <c r="C6" s="8" t="s">
        <v>88</v>
      </c>
      <c r="D6" s="9"/>
      <c r="E6" s="2"/>
      <c r="F6" s="2"/>
      <c r="G6" s="2"/>
      <c r="H6" s="2"/>
      <c r="I6" s="2"/>
      <c r="J6" s="2"/>
      <c r="K6" s="2"/>
      <c r="L6" s="2"/>
      <c r="P6" s="5"/>
    </row>
    <row r="8" spans="3:16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P8" s="3"/>
    </row>
    <row r="10" spans="3:16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P10" s="3"/>
    </row>
    <row r="12" spans="3:16" x14ac:dyDescent="0.2">
      <c r="C12" s="3" t="s">
        <v>89</v>
      </c>
      <c r="D12" s="41">
        <v>455.72500000000002</v>
      </c>
      <c r="E12" s="41">
        <v>455.72500000000002</v>
      </c>
      <c r="F12" s="41">
        <v>455.72500000000002</v>
      </c>
      <c r="G12" s="41">
        <v>455.72500000000002</v>
      </c>
      <c r="H12" s="41">
        <v>455.72500000000002</v>
      </c>
      <c r="I12" s="41">
        <v>455.72500000000002</v>
      </c>
      <c r="J12" s="41">
        <v>455.72500000000002</v>
      </c>
      <c r="K12" s="3">
        <v>455.72500000000002</v>
      </c>
      <c r="L12" s="3">
        <v>927.31700000000001</v>
      </c>
      <c r="M12" s="3" t="s">
        <v>90</v>
      </c>
      <c r="P12" s="3"/>
    </row>
    <row r="13" spans="3:16" x14ac:dyDescent="0.2">
      <c r="C13" s="3" t="s">
        <v>91</v>
      </c>
      <c r="D13" s="3" t="s">
        <v>92</v>
      </c>
      <c r="E13" s="3" t="s">
        <v>92</v>
      </c>
      <c r="F13" s="3" t="s">
        <v>92</v>
      </c>
      <c r="G13" s="3" t="s">
        <v>92</v>
      </c>
      <c r="H13" s="3" t="s">
        <v>92</v>
      </c>
      <c r="I13" s="3" t="s">
        <v>92</v>
      </c>
      <c r="J13" s="3" t="s">
        <v>92</v>
      </c>
      <c r="K13" s="3" t="s">
        <v>92</v>
      </c>
      <c r="L13" s="3" t="s">
        <v>93</v>
      </c>
      <c r="M13" s="3" t="s">
        <v>94</v>
      </c>
      <c r="P13" s="3"/>
    </row>
    <row r="14" spans="3:1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P14" s="3"/>
    </row>
    <row r="15" spans="3:16" x14ac:dyDescent="0.2">
      <c r="C15" s="3" t="s">
        <v>95</v>
      </c>
      <c r="D15" s="3">
        <v>0</v>
      </c>
      <c r="E15" s="3">
        <v>-2.62</v>
      </c>
      <c r="F15" s="3">
        <v>-47.003999999999998</v>
      </c>
      <c r="G15" s="3">
        <v>-45.607999999999997</v>
      </c>
      <c r="H15" s="3">
        <v>0</v>
      </c>
      <c r="I15" s="3">
        <v>0</v>
      </c>
      <c r="J15" s="3">
        <v>0</v>
      </c>
      <c r="K15" s="3">
        <v>-169.08199999999999</v>
      </c>
      <c r="L15" s="3">
        <v>-341.541</v>
      </c>
      <c r="M15" s="3">
        <v>-426.86500000000001</v>
      </c>
      <c r="P15" s="3"/>
    </row>
    <row r="16" spans="3:16" x14ac:dyDescent="0.2">
      <c r="C16" s="3" t="s">
        <v>96</v>
      </c>
      <c r="D16" s="3" t="s">
        <v>3</v>
      </c>
      <c r="E16" s="3">
        <v>-2.62</v>
      </c>
      <c r="F16" s="3">
        <v>-47.003999999999998</v>
      </c>
      <c r="G16" s="3">
        <v>-45.607999999999997</v>
      </c>
      <c r="H16" s="3" t="s">
        <v>3</v>
      </c>
      <c r="I16" s="3" t="s">
        <v>3</v>
      </c>
      <c r="J16" s="3" t="s">
        <v>3</v>
      </c>
      <c r="K16" s="3">
        <v>286.64299999999997</v>
      </c>
      <c r="L16" s="3">
        <v>585.77599999999995</v>
      </c>
      <c r="M16" s="3">
        <v>677.50599999999997</v>
      </c>
      <c r="P16" s="3"/>
    </row>
    <row r="17" spans="3:16" x14ac:dyDescent="0.2">
      <c r="C17" s="3" t="s">
        <v>97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98</v>
      </c>
      <c r="L17" s="3" t="s">
        <v>99</v>
      </c>
      <c r="M17" s="3" t="s">
        <v>100</v>
      </c>
      <c r="P17" s="3"/>
    </row>
    <row r="18" spans="3:16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P18" s="3"/>
    </row>
    <row r="19" spans="3:16" x14ac:dyDescent="0.2">
      <c r="C19" t="s">
        <v>101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6" x14ac:dyDescent="0.2">
      <c r="C20" s="3" t="s">
        <v>102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P20" s="3"/>
    </row>
    <row r="21" spans="3:16" x14ac:dyDescent="0.2">
      <c r="C21" s="3" t="s">
        <v>103</v>
      </c>
      <c r="D21" s="3">
        <v>-0.495</v>
      </c>
      <c r="E21" s="3">
        <v>-2.5870000000000002</v>
      </c>
      <c r="F21" s="3">
        <v>-8.5020000000000007</v>
      </c>
      <c r="G21" s="3">
        <v>-11.238</v>
      </c>
      <c r="H21" s="3">
        <v>-11.929</v>
      </c>
      <c r="I21" s="3">
        <v>-16.279</v>
      </c>
      <c r="J21" s="3">
        <v>-28.291</v>
      </c>
      <c r="K21" s="3">
        <v>-22.65</v>
      </c>
      <c r="L21" s="3">
        <v>-19.966999999999999</v>
      </c>
      <c r="M21" s="3">
        <v>-26.273</v>
      </c>
      <c r="P21" s="3"/>
    </row>
    <row r="22" spans="3:16" x14ac:dyDescent="0.2">
      <c r="C22" s="3" t="s">
        <v>104</v>
      </c>
      <c r="D22" s="3">
        <v>-0.03</v>
      </c>
      <c r="E22" s="3">
        <v>4.0629999999999997</v>
      </c>
      <c r="F22" s="3">
        <v>-7.5309999999999997</v>
      </c>
      <c r="G22" s="3">
        <v>-27.501999999999999</v>
      </c>
      <c r="H22" s="3">
        <v>-39.936</v>
      </c>
      <c r="I22" s="3">
        <v>-20.18</v>
      </c>
      <c r="J22" s="3">
        <v>-128.447</v>
      </c>
      <c r="K22" s="3">
        <v>-293.44400000000002</v>
      </c>
      <c r="L22" s="3">
        <v>-192.34299999999999</v>
      </c>
      <c r="M22" s="3">
        <v>-366.983</v>
      </c>
      <c r="P22" s="3"/>
    </row>
    <row r="23" spans="3:16" x14ac:dyDescent="0.2">
      <c r="C23" s="3" t="s">
        <v>105</v>
      </c>
      <c r="D23" s="3">
        <v>-0.52600000000000002</v>
      </c>
      <c r="E23" s="3">
        <v>1.476</v>
      </c>
      <c r="F23" s="3">
        <v>-16.032</v>
      </c>
      <c r="G23" s="3">
        <v>-38.74</v>
      </c>
      <c r="H23" s="3">
        <v>-51.865000000000002</v>
      </c>
      <c r="I23" s="3">
        <v>-36.459000000000003</v>
      </c>
      <c r="J23" s="3">
        <v>-156.738</v>
      </c>
      <c r="K23" s="3">
        <v>-316.09500000000003</v>
      </c>
      <c r="L23" s="3">
        <v>-212.31</v>
      </c>
      <c r="M23" s="3">
        <v>-393.25599999999997</v>
      </c>
      <c r="P23" s="3"/>
    </row>
    <row r="24" spans="3:16" x14ac:dyDescent="0.2">
      <c r="C24" s="3" t="s">
        <v>106</v>
      </c>
      <c r="D24" s="3">
        <v>-0.52600000000000002</v>
      </c>
      <c r="E24" s="3">
        <v>-1.143</v>
      </c>
      <c r="F24" s="3">
        <v>-63.036000000000001</v>
      </c>
      <c r="G24" s="3">
        <v>-84.347999999999999</v>
      </c>
      <c r="H24" s="3">
        <v>-51.865000000000002</v>
      </c>
      <c r="I24" s="3">
        <v>-36.459000000000003</v>
      </c>
      <c r="J24" s="3">
        <v>-156.738</v>
      </c>
      <c r="K24" s="3">
        <v>-29.451000000000001</v>
      </c>
      <c r="L24" s="3">
        <v>373.46600000000001</v>
      </c>
      <c r="M24" s="3">
        <v>284.25</v>
      </c>
      <c r="P24" s="3"/>
    </row>
    <row r="25" spans="3:16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P25" s="3"/>
    </row>
    <row r="26" spans="3:16" x14ac:dyDescent="0.2">
      <c r="C26" s="3" t="s">
        <v>107</v>
      </c>
      <c r="D26" s="3">
        <v>0.25</v>
      </c>
      <c r="E26" s="3">
        <v>0.27600000000000002</v>
      </c>
      <c r="F26" s="3">
        <v>0.15</v>
      </c>
      <c r="G26" s="41">
        <f>(F26+H26)/2</f>
        <v>0.14749999999999999</v>
      </c>
      <c r="H26" s="3">
        <v>0.14499999999999999</v>
      </c>
      <c r="I26" s="3">
        <v>6.3360000000000003</v>
      </c>
      <c r="J26" s="3">
        <v>2.2890000000000001</v>
      </c>
      <c r="K26" s="3">
        <v>-47.37</v>
      </c>
      <c r="L26" s="3">
        <v>-48.353999999999999</v>
      </c>
      <c r="M26" s="3">
        <v>-44.228999999999999</v>
      </c>
      <c r="P26" s="3"/>
    </row>
    <row r="27" spans="3:16" x14ac:dyDescent="0.2">
      <c r="C27" s="3" t="s">
        <v>108</v>
      </c>
      <c r="D27" s="3">
        <v>-0.27600000000000002</v>
      </c>
      <c r="E27" s="3">
        <v>-0.86699999999999999</v>
      </c>
      <c r="F27" s="3">
        <v>-62.886000000000003</v>
      </c>
      <c r="G27" s="3">
        <v>-84.347999999999999</v>
      </c>
      <c r="H27" s="3">
        <v>-51.720999999999997</v>
      </c>
      <c r="I27" s="3">
        <v>-30.122</v>
      </c>
      <c r="J27" s="3">
        <v>-154.44900000000001</v>
      </c>
      <c r="K27" s="3">
        <v>-76.820999999999998</v>
      </c>
      <c r="L27" s="3">
        <v>325.11200000000002</v>
      </c>
      <c r="M27" s="3">
        <v>240.02</v>
      </c>
      <c r="P27" s="3"/>
    </row>
    <row r="28" spans="3:16" x14ac:dyDescent="0.2">
      <c r="C28" t="s">
        <v>109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6" x14ac:dyDescent="0.2">
      <c r="C29" s="3" t="s">
        <v>110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16.815999999999999</v>
      </c>
      <c r="L29" s="3">
        <v>-45.112000000000002</v>
      </c>
      <c r="M29" s="3">
        <v>-140.42599999999999</v>
      </c>
      <c r="P29" s="3"/>
    </row>
    <row r="30" spans="3:16" x14ac:dyDescent="0.2">
      <c r="C30" s="3" t="s">
        <v>111</v>
      </c>
      <c r="D30" s="3">
        <v>-0.27600000000000002</v>
      </c>
      <c r="E30" s="3">
        <v>-0.86699999999999999</v>
      </c>
      <c r="F30" s="3">
        <v>-62.886000000000003</v>
      </c>
      <c r="G30" s="3">
        <v>-84.347999999999999</v>
      </c>
      <c r="H30" s="3">
        <v>-51.720999999999997</v>
      </c>
      <c r="I30" s="3">
        <v>-30.122</v>
      </c>
      <c r="J30" s="3">
        <v>-154.44900000000001</v>
      </c>
      <c r="K30" s="3">
        <v>-60.005000000000003</v>
      </c>
      <c r="L30" s="3">
        <v>280</v>
      </c>
      <c r="M30" s="3">
        <v>99.593999999999994</v>
      </c>
      <c r="P30" s="3"/>
    </row>
    <row r="31" spans="3:16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P31" s="3"/>
    </row>
    <row r="32" spans="3:16" x14ac:dyDescent="0.2">
      <c r="C32" s="3" t="s">
        <v>112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P32" s="3"/>
    </row>
    <row r="33" spans="3:16" x14ac:dyDescent="0.2">
      <c r="C33" s="3" t="s">
        <v>113</v>
      </c>
      <c r="D33" s="3">
        <v>-0.27600000000000002</v>
      </c>
      <c r="E33" s="3">
        <v>-0.86699999999999999</v>
      </c>
      <c r="F33" s="3">
        <v>-62.886000000000003</v>
      </c>
      <c r="G33" s="3">
        <v>-84.347999999999999</v>
      </c>
      <c r="H33" s="3">
        <v>-51.720999999999997</v>
      </c>
      <c r="I33" s="3">
        <v>-30.122</v>
      </c>
      <c r="J33" s="3">
        <v>-154.44900000000001</v>
      </c>
      <c r="K33" s="3">
        <v>-60.005000000000003</v>
      </c>
      <c r="L33" s="3">
        <v>280</v>
      </c>
      <c r="M33" s="3">
        <v>99.593999999999994</v>
      </c>
      <c r="P33" s="3"/>
    </row>
    <row r="34" spans="3:16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P34" s="3"/>
    </row>
    <row r="35" spans="3:16" x14ac:dyDescent="0.2">
      <c r="C35" s="3" t="s">
        <v>114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P35" s="3"/>
    </row>
    <row r="36" spans="3:16" x14ac:dyDescent="0.2">
      <c r="C36" t="s">
        <v>115</v>
      </c>
      <c r="D36">
        <v>-0.27600000000000002</v>
      </c>
      <c r="E36">
        <v>-0.86699999999999999</v>
      </c>
      <c r="F36">
        <v>-62.886000000000003</v>
      </c>
      <c r="G36">
        <v>-84.347999999999999</v>
      </c>
      <c r="H36">
        <v>-51.720999999999997</v>
      </c>
      <c r="I36">
        <v>-30.122</v>
      </c>
      <c r="J36">
        <v>-154.44900000000001</v>
      </c>
      <c r="K36">
        <v>-60.005000000000003</v>
      </c>
      <c r="L36">
        <v>280</v>
      </c>
      <c r="M36">
        <v>99.593999999999994</v>
      </c>
    </row>
    <row r="37" spans="3:16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P37" s="3"/>
    </row>
    <row r="38" spans="3:16" x14ac:dyDescent="0.2">
      <c r="C38" s="3" t="s">
        <v>116</v>
      </c>
      <c r="D38" s="3">
        <v>-1.9E-2</v>
      </c>
      <c r="E38" s="3">
        <v>-4.7E-2</v>
      </c>
      <c r="F38" s="3">
        <v>-0.62</v>
      </c>
      <c r="G38" s="3">
        <v>-0.78</v>
      </c>
      <c r="H38" s="3">
        <v>-0.43</v>
      </c>
      <c r="I38" s="3">
        <v>-0.16</v>
      </c>
      <c r="J38" s="3">
        <v>-0.7</v>
      </c>
      <c r="K38" s="3">
        <v>-0.26</v>
      </c>
      <c r="L38" s="3">
        <v>1.21</v>
      </c>
      <c r="M38" s="3">
        <v>0.42</v>
      </c>
      <c r="P38" s="3"/>
    </row>
    <row r="39" spans="3:16" x14ac:dyDescent="0.2">
      <c r="C39" s="3" t="s">
        <v>117</v>
      </c>
      <c r="D39" s="3">
        <v>-1.9E-2</v>
      </c>
      <c r="E39" s="3">
        <v>-4.7E-2</v>
      </c>
      <c r="F39" s="3">
        <v>-0.62</v>
      </c>
      <c r="G39" s="3">
        <v>-0.78</v>
      </c>
      <c r="H39" s="3">
        <v>-0.43</v>
      </c>
      <c r="I39" s="3">
        <v>-0.16</v>
      </c>
      <c r="J39" s="3">
        <v>-0.7</v>
      </c>
      <c r="K39" s="3">
        <v>-0.27</v>
      </c>
      <c r="L39" s="3">
        <v>1.19</v>
      </c>
      <c r="M39" s="3">
        <v>0.42</v>
      </c>
      <c r="P39" s="3"/>
    </row>
    <row r="40" spans="3:16" x14ac:dyDescent="0.2">
      <c r="C40" s="3" t="s">
        <v>118</v>
      </c>
      <c r="D40" s="3">
        <v>14.832000000000001</v>
      </c>
      <c r="E40" s="3">
        <v>18.38</v>
      </c>
      <c r="F40" s="3">
        <v>101.22</v>
      </c>
      <c r="G40" s="3">
        <v>108.675</v>
      </c>
      <c r="H40" s="3">
        <v>119.175</v>
      </c>
      <c r="I40" s="3">
        <v>191.39099999999999</v>
      </c>
      <c r="J40" s="3">
        <v>221.24700000000001</v>
      </c>
      <c r="K40" s="3">
        <v>227.5</v>
      </c>
      <c r="L40" s="3">
        <v>232.18</v>
      </c>
      <c r="M40" s="3">
        <v>234.816</v>
      </c>
      <c r="P40" s="3"/>
    </row>
    <row r="41" spans="3:16" x14ac:dyDescent="0.2">
      <c r="C41" t="s">
        <v>119</v>
      </c>
      <c r="D41">
        <v>14.832000000000001</v>
      </c>
      <c r="E41">
        <v>18.38</v>
      </c>
      <c r="F41">
        <v>101.22</v>
      </c>
      <c r="G41">
        <v>108.675</v>
      </c>
      <c r="H41">
        <v>119.175</v>
      </c>
      <c r="I41">
        <v>191.39099999999999</v>
      </c>
      <c r="J41">
        <v>221.24700000000001</v>
      </c>
      <c r="K41">
        <v>227.5</v>
      </c>
      <c r="L41">
        <v>234.577</v>
      </c>
      <c r="M41">
        <v>236.70500000000001</v>
      </c>
    </row>
    <row r="42" spans="3:16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P42" s="3"/>
    </row>
    <row r="43" spans="3:16" x14ac:dyDescent="0.2">
      <c r="C43" s="3" t="s">
        <v>120</v>
      </c>
      <c r="D43" s="41">
        <v>-5.9290000000000003</v>
      </c>
      <c r="E43" s="3">
        <v>-5.9290000000000003</v>
      </c>
      <c r="F43" s="3">
        <v>-64.906000000000006</v>
      </c>
      <c r="G43" s="3">
        <v>-73.361000000000004</v>
      </c>
      <c r="H43" s="3">
        <v>-24.995000000000001</v>
      </c>
      <c r="I43" s="3">
        <v>-30.85</v>
      </c>
      <c r="J43" s="3">
        <v>-34.043999999999997</v>
      </c>
      <c r="K43" s="3">
        <v>263.63400000000001</v>
      </c>
      <c r="L43" s="3">
        <v>542.11800000000005</v>
      </c>
      <c r="M43" s="3">
        <v>630.36400000000003</v>
      </c>
      <c r="P43" s="3"/>
    </row>
    <row r="44" spans="3:16" x14ac:dyDescent="0.2">
      <c r="C44" s="3" t="s">
        <v>121</v>
      </c>
      <c r="D44" s="3">
        <v>-0.55400000000000005</v>
      </c>
      <c r="E44" s="3">
        <v>-5.9619999999999997</v>
      </c>
      <c r="F44" s="3">
        <v>-66.460999999999999</v>
      </c>
      <c r="G44" s="3">
        <v>-74.849999999999994</v>
      </c>
      <c r="H44" s="3">
        <v>-25.434000000000001</v>
      </c>
      <c r="I44" s="3">
        <v>-34.241</v>
      </c>
      <c r="J44" s="3">
        <v>-34.728999999999999</v>
      </c>
      <c r="K44" s="3">
        <v>193.12799999999999</v>
      </c>
      <c r="L44" s="3">
        <v>406.10599999999999</v>
      </c>
      <c r="M44" s="3">
        <v>453.43700000000001</v>
      </c>
      <c r="P44" s="3"/>
    </row>
    <row r="45" spans="3:16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P45" s="3"/>
    </row>
    <row r="46" spans="3:16" x14ac:dyDescent="0.2">
      <c r="C46" s="3" t="s">
        <v>122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455.72500000000002</v>
      </c>
      <c r="L46" s="3">
        <v>927.31700000000001</v>
      </c>
      <c r="M46" s="3" t="s">
        <v>90</v>
      </c>
      <c r="P46" s="3"/>
    </row>
    <row r="47" spans="3:16" x14ac:dyDescent="0.2">
      <c r="C47" s="3" t="s">
        <v>123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P47" s="3"/>
    </row>
    <row r="48" spans="3:16" x14ac:dyDescent="0.2">
      <c r="C48" s="3" t="s">
        <v>124</v>
      </c>
      <c r="D48" s="3">
        <v>-0.55400000000000005</v>
      </c>
      <c r="E48" s="3">
        <v>-5.9619999999999997</v>
      </c>
      <c r="F48" s="3">
        <v>-66.460999999999999</v>
      </c>
      <c r="G48" s="3">
        <v>-74.849999999999994</v>
      </c>
      <c r="H48" s="3">
        <v>-25.434000000000001</v>
      </c>
      <c r="I48" s="3">
        <v>-34.241</v>
      </c>
      <c r="J48" s="3">
        <v>-34.728999999999999</v>
      </c>
      <c r="K48" s="3">
        <v>193.12799999999999</v>
      </c>
      <c r="L48" s="3">
        <v>406.10599999999999</v>
      </c>
      <c r="M48" s="3">
        <v>453.43700000000001</v>
      </c>
      <c r="P48" s="3"/>
    </row>
    <row r="49" spans="3:16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P49" s="3"/>
    </row>
    <row r="50" spans="3:16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P50" s="3"/>
    </row>
    <row r="51" spans="3:16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P51" s="3"/>
    </row>
    <row r="53" spans="3:16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P53" s="3"/>
    </row>
    <row r="55" spans="3:16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P55" s="3"/>
    </row>
    <row r="56" spans="3:16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P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59A5-33D8-4E8D-988B-177D74394957}">
  <dimension ref="C2:M56"/>
  <sheetViews>
    <sheetView workbookViewId="0">
      <selection activeCell="J30" sqref="D30:J30"/>
    </sheetView>
  </sheetViews>
  <sheetFormatPr defaultRowHeight="12.75" x14ac:dyDescent="0.2"/>
  <cols>
    <col min="1" max="2" width="2" customWidth="1"/>
    <col min="3" max="3" width="25" customWidth="1"/>
    <col min="14" max="15" width="2" customWidth="1"/>
  </cols>
  <sheetData>
    <row r="2" spans="3:13" ht="26.25" x14ac:dyDescent="0.4">
      <c r="C2" s="6" t="s">
        <v>0</v>
      </c>
      <c r="D2" s="7"/>
      <c r="E2" s="7"/>
    </row>
    <row r="3" spans="3:13" x14ac:dyDescent="0.2">
      <c r="C3" s="1" t="s">
        <v>1</v>
      </c>
    </row>
    <row r="6" spans="3:13" ht="15" x14ac:dyDescent="0.25">
      <c r="C6" s="8" t="s">
        <v>125</v>
      </c>
      <c r="D6" s="9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113</v>
      </c>
      <c r="D12" s="3">
        <v>-0.27600000000000002</v>
      </c>
      <c r="E12" s="3">
        <v>-0.86699999999999999</v>
      </c>
      <c r="F12" s="3">
        <v>-62.886000000000003</v>
      </c>
      <c r="G12" s="3">
        <v>-84.347999999999999</v>
      </c>
      <c r="H12" s="3">
        <v>-51.720999999999997</v>
      </c>
      <c r="I12" s="3">
        <v>-30.122</v>
      </c>
      <c r="J12" s="3">
        <v>-154.44900000000001</v>
      </c>
      <c r="K12" s="3">
        <v>-60.005000000000003</v>
      </c>
      <c r="L12" s="3">
        <v>280</v>
      </c>
      <c r="M12" s="3">
        <v>99.593999999999994</v>
      </c>
    </row>
    <row r="13" spans="3:13" x14ac:dyDescent="0.2">
      <c r="C13" s="3" t="s">
        <v>126</v>
      </c>
      <c r="D13" s="3" t="s">
        <v>3</v>
      </c>
      <c r="E13" s="3">
        <v>3.3000000000000002E-2</v>
      </c>
      <c r="F13" s="3">
        <v>1.5549999999999999</v>
      </c>
      <c r="G13" s="3">
        <v>1.4890000000000001</v>
      </c>
      <c r="H13" s="3">
        <v>0.439</v>
      </c>
      <c r="I13" s="3">
        <v>3.391</v>
      </c>
      <c r="J13" s="3">
        <v>0.68600000000000005</v>
      </c>
      <c r="K13" s="3">
        <v>70.506</v>
      </c>
      <c r="L13" s="3">
        <v>136.012</v>
      </c>
      <c r="M13" s="3">
        <v>176.92699999999999</v>
      </c>
    </row>
    <row r="14" spans="3:13" x14ac:dyDescent="0.2">
      <c r="C14" s="3" t="s">
        <v>127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4.6950000000000003</v>
      </c>
      <c r="L14" s="3">
        <v>5.57</v>
      </c>
      <c r="M14" s="3">
        <v>10.538</v>
      </c>
    </row>
    <row r="15" spans="3:13" x14ac:dyDescent="0.2">
      <c r="C15" s="3" t="s">
        <v>128</v>
      </c>
      <c r="D15" s="3">
        <v>5.8999999999999997E-2</v>
      </c>
      <c r="E15" s="3">
        <v>0.93899999999999995</v>
      </c>
      <c r="F15" s="3">
        <v>2.9209999999999998</v>
      </c>
      <c r="G15" s="3">
        <v>3.5379999999999998</v>
      </c>
      <c r="H15" s="3">
        <v>3.0750000000000002</v>
      </c>
      <c r="I15" s="3">
        <v>3.5190000000000001</v>
      </c>
      <c r="J15" s="3">
        <v>4.5330000000000004</v>
      </c>
      <c r="K15" s="3">
        <v>5.1669999999999998</v>
      </c>
      <c r="L15" s="3">
        <v>3.8420000000000001</v>
      </c>
      <c r="M15" s="3">
        <v>6.7809999999999997</v>
      </c>
    </row>
    <row r="16" spans="3:13" x14ac:dyDescent="0.2">
      <c r="C16" s="3" t="s">
        <v>129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>
        <v>-3.54</v>
      </c>
      <c r="K16" s="3">
        <v>-140.14599999999999</v>
      </c>
      <c r="L16" s="3">
        <v>-18.52</v>
      </c>
      <c r="M16" s="3">
        <v>3.5609999999999999</v>
      </c>
    </row>
    <row r="17" spans="3:13" x14ac:dyDescent="0.2">
      <c r="C17" s="3" t="s">
        <v>130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-14.198</v>
      </c>
      <c r="L17" s="3">
        <v>-23.885999999999999</v>
      </c>
      <c r="M17" s="3">
        <v>-9.82</v>
      </c>
    </row>
    <row r="18" spans="3:13" x14ac:dyDescent="0.2">
      <c r="C18" s="3" t="s">
        <v>131</v>
      </c>
      <c r="D18" s="3">
        <v>1.9E-2</v>
      </c>
      <c r="E18" s="3">
        <v>-0.313</v>
      </c>
      <c r="F18" s="3">
        <v>0.108</v>
      </c>
      <c r="G18" s="3">
        <v>-0.128</v>
      </c>
      <c r="H18" s="3">
        <v>-1.8720000000000001</v>
      </c>
      <c r="I18" s="3">
        <v>-17.474</v>
      </c>
      <c r="J18" s="3" t="s">
        <v>3</v>
      </c>
      <c r="K18" s="3">
        <v>11.148999999999999</v>
      </c>
      <c r="L18" s="3">
        <v>15.132999999999999</v>
      </c>
      <c r="M18" s="3">
        <v>17.600999999999999</v>
      </c>
    </row>
    <row r="19" spans="3:13" x14ac:dyDescent="0.2">
      <c r="C19" t="s">
        <v>132</v>
      </c>
      <c r="D19">
        <v>4.2999999999999997E-2</v>
      </c>
      <c r="E19">
        <v>-1.1339999999999999</v>
      </c>
      <c r="F19">
        <v>-1.6879999999999999</v>
      </c>
      <c r="G19">
        <v>2.3820000000000001</v>
      </c>
      <c r="H19">
        <v>14.28</v>
      </c>
      <c r="I19">
        <v>-3.1720000000000002</v>
      </c>
      <c r="J19">
        <v>125.104</v>
      </c>
      <c r="K19">
        <v>267.43299999999999</v>
      </c>
      <c r="L19">
        <v>130.11000000000001</v>
      </c>
      <c r="M19">
        <v>271.79700000000003</v>
      </c>
    </row>
    <row r="20" spans="3:13" x14ac:dyDescent="0.2">
      <c r="C20" s="3" t="s">
        <v>133</v>
      </c>
      <c r="D20" s="3">
        <v>-0.155</v>
      </c>
      <c r="E20" s="3">
        <v>-1.3420000000000001</v>
      </c>
      <c r="F20" s="3">
        <v>-59.99</v>
      </c>
      <c r="G20" s="3">
        <v>-77.066000000000003</v>
      </c>
      <c r="H20" s="3">
        <v>-35.798000000000002</v>
      </c>
      <c r="I20" s="3">
        <v>-43.86</v>
      </c>
      <c r="J20" s="3">
        <v>-27.666</v>
      </c>
      <c r="K20" s="3">
        <v>144.60300000000001</v>
      </c>
      <c r="L20" s="3">
        <v>528.26</v>
      </c>
      <c r="M20" s="3">
        <v>576.97900000000004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134</v>
      </c>
      <c r="D22" s="3">
        <v>0</v>
      </c>
      <c r="E22" s="3">
        <v>-3.2000000000000001E-2</v>
      </c>
      <c r="F22" s="3">
        <v>-0.23</v>
      </c>
      <c r="G22" s="3">
        <v>-0.53</v>
      </c>
      <c r="H22" s="3">
        <v>-133.952</v>
      </c>
      <c r="I22" s="3">
        <v>-417.39600000000002</v>
      </c>
      <c r="J22" s="3">
        <v>-524.71100000000001</v>
      </c>
      <c r="K22" s="3">
        <v>-74.775000000000006</v>
      </c>
      <c r="L22" s="3">
        <v>-72.066999999999993</v>
      </c>
      <c r="M22" s="3">
        <v>-73.14</v>
      </c>
    </row>
    <row r="23" spans="3:13" x14ac:dyDescent="0.2">
      <c r="C23" s="3" t="s">
        <v>135</v>
      </c>
      <c r="D23" s="3" t="s">
        <v>3</v>
      </c>
      <c r="E23" s="3">
        <v>-175.96899999999999</v>
      </c>
      <c r="F23" s="3">
        <v>-4.9240000000000004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136</v>
      </c>
      <c r="D24" s="3" t="s">
        <v>3</v>
      </c>
      <c r="E24" s="3">
        <v>0</v>
      </c>
      <c r="F24" s="3">
        <v>0</v>
      </c>
      <c r="G24" s="3">
        <v>-33.570999999999998</v>
      </c>
      <c r="H24" s="3">
        <v>-25.143999999999998</v>
      </c>
      <c r="I24" s="3">
        <v>-29.08</v>
      </c>
      <c r="J24" s="3">
        <v>-50.378</v>
      </c>
      <c r="K24" s="3">
        <v>-26.565999999999999</v>
      </c>
      <c r="L24" s="3">
        <v>-7.7359999999999998</v>
      </c>
      <c r="M24" s="3">
        <v>-8.1890000000000001</v>
      </c>
    </row>
    <row r="25" spans="3:13" x14ac:dyDescent="0.2">
      <c r="C25" s="3" t="s">
        <v>137</v>
      </c>
      <c r="D25" s="3" t="s">
        <v>3</v>
      </c>
      <c r="E25" s="3">
        <v>-176.001</v>
      </c>
      <c r="F25" s="3">
        <v>-5.1539999999999999</v>
      </c>
      <c r="G25" s="3">
        <v>-34.100999999999999</v>
      </c>
      <c r="H25" s="3">
        <v>-159.096</v>
      </c>
      <c r="I25" s="3">
        <v>-446.47500000000002</v>
      </c>
      <c r="J25" s="3">
        <v>-575.08799999999997</v>
      </c>
      <c r="K25" s="3">
        <v>-101.34099999999999</v>
      </c>
      <c r="L25" s="3">
        <v>-79.802999999999997</v>
      </c>
      <c r="M25" s="3">
        <v>-81.328999999999994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138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-63.68</v>
      </c>
    </row>
    <row r="28" spans="3:13" x14ac:dyDescent="0.2">
      <c r="C28" t="s">
        <v>139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140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238.86600000000001</v>
      </c>
      <c r="I29" s="3">
        <v>150.148</v>
      </c>
      <c r="J29" s="3">
        <v>454.471</v>
      </c>
      <c r="K29" s="3" t="s">
        <v>3</v>
      </c>
      <c r="L29" s="3" t="s">
        <v>3</v>
      </c>
      <c r="M29" s="3" t="s">
        <v>3</v>
      </c>
    </row>
    <row r="30" spans="3:13" x14ac:dyDescent="0.2">
      <c r="C30" s="3" t="s">
        <v>141</v>
      </c>
      <c r="D30" s="41">
        <v>-45.058999999999997</v>
      </c>
      <c r="E30" s="41">
        <v>-45.058999999999997</v>
      </c>
      <c r="F30" s="41">
        <v>-45.058999999999997</v>
      </c>
      <c r="G30" s="41">
        <v>-45.058999999999997</v>
      </c>
      <c r="H30" s="41">
        <v>-45.058999999999997</v>
      </c>
      <c r="I30" s="41">
        <v>-45.058999999999997</v>
      </c>
      <c r="J30" s="41">
        <v>-45.058999999999997</v>
      </c>
      <c r="K30" s="3">
        <v>-45.058999999999997</v>
      </c>
      <c r="L30" s="3">
        <v>-131.173</v>
      </c>
      <c r="M30" s="3">
        <v>-178.34200000000001</v>
      </c>
    </row>
    <row r="31" spans="3:13" x14ac:dyDescent="0.2">
      <c r="C31" s="3" t="s">
        <v>142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143</v>
      </c>
      <c r="D32" s="3" t="s">
        <v>3</v>
      </c>
      <c r="E32" s="3">
        <v>234.44200000000001</v>
      </c>
      <c r="F32" s="3">
        <v>2.8000000000000001E-2</v>
      </c>
      <c r="G32" s="3">
        <v>93.793000000000006</v>
      </c>
      <c r="H32" s="3">
        <v>-10.67</v>
      </c>
      <c r="I32" s="3">
        <v>521.13</v>
      </c>
      <c r="J32" s="3">
        <v>27.28</v>
      </c>
      <c r="K32" s="3">
        <v>9.7230000000000008</v>
      </c>
      <c r="L32" s="3">
        <v>-85.6</v>
      </c>
      <c r="M32" s="3">
        <v>-115.554</v>
      </c>
    </row>
    <row r="33" spans="3:13" x14ac:dyDescent="0.2">
      <c r="C33" s="3" t="s">
        <v>144</v>
      </c>
      <c r="D33" s="3" t="s">
        <v>3</v>
      </c>
      <c r="E33" s="3">
        <v>234.44200000000001</v>
      </c>
      <c r="F33" s="3">
        <v>2.8000000000000001E-2</v>
      </c>
      <c r="G33" s="3">
        <v>93.793000000000006</v>
      </c>
      <c r="H33" s="3">
        <v>228.196</v>
      </c>
      <c r="I33" s="3">
        <v>671.27800000000002</v>
      </c>
      <c r="J33" s="3">
        <v>481.75099999999998</v>
      </c>
      <c r="K33" s="3">
        <v>-35.335999999999999</v>
      </c>
      <c r="L33" s="3">
        <v>-216.773</v>
      </c>
      <c r="M33" s="3">
        <v>-357.577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145</v>
      </c>
      <c r="D35" s="3">
        <v>22.835000000000001</v>
      </c>
      <c r="E35" s="3">
        <v>22.658000000000001</v>
      </c>
      <c r="F35" s="3">
        <v>82.13</v>
      </c>
      <c r="G35" s="3">
        <v>29.637</v>
      </c>
      <c r="H35" s="3">
        <v>11.417999999999999</v>
      </c>
      <c r="I35" s="3">
        <v>44.024000000000001</v>
      </c>
      <c r="J35" s="3">
        <v>228.65199999999999</v>
      </c>
      <c r="K35" s="3">
        <v>98.275000000000006</v>
      </c>
      <c r="L35" s="3">
        <v>101.274</v>
      </c>
      <c r="M35" s="3">
        <v>332.07600000000002</v>
      </c>
    </row>
    <row r="36" spans="3:13" x14ac:dyDescent="0.2">
      <c r="C36" t="s">
        <v>146</v>
      </c>
      <c r="D36">
        <v>-1.57</v>
      </c>
      <c r="E36">
        <v>0.33100000000000002</v>
      </c>
      <c r="F36">
        <v>-3.6459999999999999</v>
      </c>
      <c r="G36">
        <v>0.109</v>
      </c>
      <c r="H36">
        <v>3.3000000000000002E-2</v>
      </c>
      <c r="I36">
        <v>-0.09</v>
      </c>
      <c r="J36">
        <v>1.7629999999999999</v>
      </c>
      <c r="K36">
        <v>-2.9529999999999998</v>
      </c>
      <c r="L36">
        <v>-0.254</v>
      </c>
      <c r="M36">
        <v>-1.6060000000000001</v>
      </c>
    </row>
    <row r="37" spans="3:13" x14ac:dyDescent="0.2">
      <c r="C37" s="3" t="s">
        <v>147</v>
      </c>
      <c r="D37" s="3">
        <v>1.393</v>
      </c>
      <c r="E37" s="3">
        <v>59.14</v>
      </c>
      <c r="F37" s="3">
        <v>-48.845999999999997</v>
      </c>
      <c r="G37" s="3">
        <v>-18.327999999999999</v>
      </c>
      <c r="H37" s="3">
        <v>32.573999999999998</v>
      </c>
      <c r="I37" s="3">
        <v>184.71799999999999</v>
      </c>
      <c r="J37" s="3">
        <v>-132.13999999999999</v>
      </c>
      <c r="K37" s="3">
        <v>5.9530000000000003</v>
      </c>
      <c r="L37" s="3">
        <v>231.05500000000001</v>
      </c>
      <c r="M37" s="3">
        <v>161.55600000000001</v>
      </c>
    </row>
    <row r="38" spans="3:13" x14ac:dyDescent="0.2">
      <c r="C38" s="3" t="s">
        <v>148</v>
      </c>
      <c r="D38" s="3">
        <v>22.658000000000001</v>
      </c>
      <c r="E38" s="3">
        <v>82.13</v>
      </c>
      <c r="F38" s="3">
        <v>29.637</v>
      </c>
      <c r="G38" s="3">
        <v>11.417999999999999</v>
      </c>
      <c r="H38" s="3">
        <v>44.024000000000001</v>
      </c>
      <c r="I38" s="3">
        <v>228.65199999999999</v>
      </c>
      <c r="J38" s="3">
        <v>98.275000000000006</v>
      </c>
      <c r="K38" s="3">
        <v>101.274</v>
      </c>
      <c r="L38" s="3">
        <v>332.07600000000002</v>
      </c>
      <c r="M38" s="3">
        <v>492.02499999999998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149</v>
      </c>
      <c r="D40" s="3">
        <v>-0.155</v>
      </c>
      <c r="E40" s="3">
        <v>-1.3740000000000001</v>
      </c>
      <c r="F40" s="3">
        <v>-60.220999999999997</v>
      </c>
      <c r="G40" s="3">
        <v>-77.596000000000004</v>
      </c>
      <c r="H40" s="3">
        <v>-169.751</v>
      </c>
      <c r="I40" s="3">
        <v>-461.255</v>
      </c>
      <c r="J40" s="3">
        <v>-552.37599999999998</v>
      </c>
      <c r="K40" s="3">
        <v>69.828000000000003</v>
      </c>
      <c r="L40" s="3">
        <v>456.19299999999998</v>
      </c>
      <c r="M40" s="3">
        <v>503.839</v>
      </c>
    </row>
    <row r="41" spans="3:13" x14ac:dyDescent="0.2">
      <c r="C41" t="s">
        <v>150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>
        <v>16.856999999999999</v>
      </c>
      <c r="K41">
        <v>53.816000000000003</v>
      </c>
      <c r="L41">
        <v>107.752</v>
      </c>
      <c r="M41">
        <v>37.741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4A07-2059-49D6-BE5E-6DE54B4CF1DB}">
  <dimension ref="C2:M56"/>
  <sheetViews>
    <sheetView workbookViewId="0">
      <selection sqref="A1:N1048576"/>
    </sheetView>
  </sheetViews>
  <sheetFormatPr defaultRowHeight="12.75" x14ac:dyDescent="0.2"/>
  <cols>
    <col min="1" max="2" width="2" customWidth="1"/>
    <col min="3" max="3" width="25" customWidth="1"/>
    <col min="14" max="14" width="2" customWidth="1"/>
  </cols>
  <sheetData>
    <row r="2" spans="3:13" ht="26.25" x14ac:dyDescent="0.4">
      <c r="C2" s="6" t="s">
        <v>0</v>
      </c>
      <c r="D2" s="7"/>
      <c r="E2" s="7"/>
    </row>
    <row r="3" spans="3:13" x14ac:dyDescent="0.2">
      <c r="C3" s="1" t="s">
        <v>1</v>
      </c>
    </row>
    <row r="6" spans="3:13" ht="15" x14ac:dyDescent="0.25">
      <c r="C6" s="8" t="s">
        <v>151</v>
      </c>
      <c r="D6" s="9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152</v>
      </c>
      <c r="D12" s="3">
        <v>3.78</v>
      </c>
      <c r="E12" s="3">
        <v>4.17</v>
      </c>
      <c r="F12" s="3">
        <v>3.8</v>
      </c>
      <c r="G12" s="3">
        <v>5.26</v>
      </c>
      <c r="H12" s="3">
        <v>4.53</v>
      </c>
      <c r="I12" s="3">
        <v>4.99</v>
      </c>
      <c r="J12" s="3">
        <v>8.33</v>
      </c>
      <c r="K12" s="3">
        <v>10.93</v>
      </c>
      <c r="L12" s="3">
        <v>10.42</v>
      </c>
      <c r="M12" s="3">
        <v>13.23</v>
      </c>
    </row>
    <row r="13" spans="3:13" x14ac:dyDescent="0.2">
      <c r="C13" s="3" t="s">
        <v>153</v>
      </c>
      <c r="D13" s="3">
        <v>56.064</v>
      </c>
      <c r="E13" s="3">
        <v>421.90499999999997</v>
      </c>
      <c r="F13" s="3">
        <v>384.78899999999999</v>
      </c>
      <c r="G13" s="3">
        <v>624.28599999999994</v>
      </c>
      <c r="H13" s="3">
        <v>542.09100000000001</v>
      </c>
      <c r="I13" s="3" t="s">
        <v>154</v>
      </c>
      <c r="J13" s="3" t="s">
        <v>155</v>
      </c>
      <c r="K13" s="3" t="s">
        <v>156</v>
      </c>
      <c r="L13" s="3" t="s">
        <v>157</v>
      </c>
      <c r="M13" s="3" t="s">
        <v>158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159</v>
      </c>
      <c r="D15" s="3">
        <v>33.340000000000003</v>
      </c>
      <c r="E15" s="3">
        <v>401.88799999999998</v>
      </c>
      <c r="F15" s="3">
        <v>342.48099999999999</v>
      </c>
      <c r="G15" s="3">
        <v>552.29399999999998</v>
      </c>
      <c r="H15" s="3">
        <v>667.88</v>
      </c>
      <c r="I15" s="3" t="s">
        <v>160</v>
      </c>
      <c r="J15" s="3" t="s">
        <v>161</v>
      </c>
      <c r="K15" s="3" t="s">
        <v>162</v>
      </c>
      <c r="L15" s="3" t="s">
        <v>163</v>
      </c>
      <c r="M15" s="3" t="s">
        <v>164</v>
      </c>
    </row>
    <row r="16" spans="3:13" x14ac:dyDescent="0.2">
      <c r="C16" s="3" t="s">
        <v>165</v>
      </c>
      <c r="D16" s="3">
        <v>33.340000000000003</v>
      </c>
      <c r="E16" s="3">
        <v>401.88799999999998</v>
      </c>
      <c r="F16" s="3">
        <v>342.48099999999999</v>
      </c>
      <c r="G16" s="3">
        <v>552.29399999999998</v>
      </c>
      <c r="H16" s="3">
        <v>667.88</v>
      </c>
      <c r="I16" s="3" t="s">
        <v>160</v>
      </c>
      <c r="J16" s="3" t="s">
        <v>161</v>
      </c>
      <c r="K16" s="3" t="s">
        <v>162</v>
      </c>
      <c r="L16" s="3" t="s">
        <v>163</v>
      </c>
      <c r="M16" s="3" t="s">
        <v>166</v>
      </c>
    </row>
    <row r="17" spans="3:13" x14ac:dyDescent="0.2">
      <c r="C17" s="3" t="s">
        <v>167</v>
      </c>
      <c r="D17" s="3" t="s">
        <v>168</v>
      </c>
      <c r="E17" s="3" t="s">
        <v>168</v>
      </c>
      <c r="F17" s="3" t="s">
        <v>168</v>
      </c>
      <c r="G17" s="3" t="s">
        <v>169</v>
      </c>
      <c r="H17" s="3" t="s">
        <v>170</v>
      </c>
      <c r="I17" s="3" t="s">
        <v>171</v>
      </c>
      <c r="J17" s="3" t="s">
        <v>172</v>
      </c>
      <c r="K17" s="3" t="s">
        <v>173</v>
      </c>
      <c r="L17" s="3" t="s">
        <v>174</v>
      </c>
      <c r="M17" s="3" t="s">
        <v>175</v>
      </c>
    </row>
    <row r="18" spans="3:13" x14ac:dyDescent="0.2">
      <c r="C18" s="3" t="s">
        <v>176</v>
      </c>
      <c r="D18" s="3" t="s">
        <v>177</v>
      </c>
      <c r="E18" s="3" t="s">
        <v>178</v>
      </c>
      <c r="F18" s="3" t="s">
        <v>179</v>
      </c>
      <c r="G18" s="3" t="s">
        <v>180</v>
      </c>
      <c r="H18" s="3" t="s">
        <v>181</v>
      </c>
      <c r="I18" s="3" t="s">
        <v>182</v>
      </c>
      <c r="J18" s="3" t="s">
        <v>183</v>
      </c>
      <c r="K18" s="3" t="s">
        <v>184</v>
      </c>
      <c r="L18" s="3" t="s">
        <v>185</v>
      </c>
      <c r="M18" s="3" t="s">
        <v>186</v>
      </c>
    </row>
    <row r="19" spans="3:13" x14ac:dyDescent="0.2">
      <c r="C19" t="s">
        <v>187</v>
      </c>
      <c r="D19" t="s">
        <v>168</v>
      </c>
      <c r="E19" t="s">
        <v>168</v>
      </c>
      <c r="F19" t="s">
        <v>188</v>
      </c>
      <c r="G19" t="s">
        <v>169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</row>
    <row r="20" spans="3:13" x14ac:dyDescent="0.2">
      <c r="C20" s="3" t="s">
        <v>195</v>
      </c>
      <c r="D20" s="3" t="s">
        <v>196</v>
      </c>
      <c r="E20" s="3" t="s">
        <v>197</v>
      </c>
      <c r="F20" s="3" t="s">
        <v>198</v>
      </c>
      <c r="G20" s="3" t="s">
        <v>199</v>
      </c>
      <c r="H20" s="3" t="s">
        <v>200</v>
      </c>
      <c r="I20" s="3" t="s">
        <v>201</v>
      </c>
      <c r="J20" s="3" t="s">
        <v>202</v>
      </c>
      <c r="K20" s="3" t="s">
        <v>203</v>
      </c>
      <c r="L20" s="3" t="s">
        <v>204</v>
      </c>
      <c r="M20" s="3" t="s">
        <v>205</v>
      </c>
    </row>
    <row r="21" spans="3:13" x14ac:dyDescent="0.2">
      <c r="C21" s="3" t="s">
        <v>206</v>
      </c>
      <c r="D21" s="3" t="s">
        <v>207</v>
      </c>
      <c r="E21" s="3" t="s">
        <v>208</v>
      </c>
      <c r="F21" s="3" t="s">
        <v>209</v>
      </c>
      <c r="G21" s="3" t="s">
        <v>207</v>
      </c>
      <c r="H21" s="3" t="s">
        <v>210</v>
      </c>
      <c r="I21" s="3" t="s">
        <v>209</v>
      </c>
      <c r="J21" s="3" t="s">
        <v>211</v>
      </c>
      <c r="K21" s="3" t="s">
        <v>212</v>
      </c>
      <c r="L21" s="3" t="s">
        <v>211</v>
      </c>
      <c r="M21" s="3" t="s">
        <v>213</v>
      </c>
    </row>
    <row r="22" spans="3:13" x14ac:dyDescent="0.2">
      <c r="C22" s="3" t="s">
        <v>214</v>
      </c>
      <c r="D22" s="3" t="s">
        <v>168</v>
      </c>
      <c r="E22" s="3" t="s">
        <v>168</v>
      </c>
      <c r="F22" s="3" t="s">
        <v>168</v>
      </c>
      <c r="G22" s="3" t="s">
        <v>168</v>
      </c>
      <c r="H22" s="3" t="s">
        <v>168</v>
      </c>
      <c r="I22" s="3" t="s">
        <v>168</v>
      </c>
      <c r="J22" s="3" t="s">
        <v>168</v>
      </c>
      <c r="K22" s="3" t="s">
        <v>215</v>
      </c>
      <c r="L22" s="3" t="s">
        <v>216</v>
      </c>
      <c r="M22" s="3" t="s">
        <v>217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218</v>
      </c>
      <c r="D24" s="3" t="s">
        <v>219</v>
      </c>
      <c r="E24" s="3" t="s">
        <v>220</v>
      </c>
      <c r="F24" s="3" t="s">
        <v>221</v>
      </c>
      <c r="G24" s="3" t="s">
        <v>222</v>
      </c>
      <c r="H24" s="3" t="s">
        <v>223</v>
      </c>
      <c r="I24" s="3" t="s">
        <v>224</v>
      </c>
      <c r="J24" s="3" t="s">
        <v>225</v>
      </c>
      <c r="K24" s="3" t="s">
        <v>226</v>
      </c>
      <c r="L24" s="3" t="s">
        <v>227</v>
      </c>
      <c r="M24" s="3" t="s">
        <v>228</v>
      </c>
    </row>
    <row r="25" spans="3:13" x14ac:dyDescent="0.2">
      <c r="C25" s="3" t="s">
        <v>229</v>
      </c>
      <c r="D25" s="3" t="s">
        <v>230</v>
      </c>
      <c r="E25" s="3" t="s">
        <v>231</v>
      </c>
      <c r="F25" s="3" t="s">
        <v>232</v>
      </c>
      <c r="G25" s="3" t="s">
        <v>211</v>
      </c>
      <c r="H25" s="3" t="s">
        <v>233</v>
      </c>
      <c r="I25" s="3" t="s">
        <v>210</v>
      </c>
      <c r="J25" s="3" t="s">
        <v>234</v>
      </c>
      <c r="K25" s="3" t="s">
        <v>216</v>
      </c>
      <c r="L25" s="3" t="s">
        <v>235</v>
      </c>
      <c r="M25" s="3" t="s">
        <v>236</v>
      </c>
    </row>
    <row r="26" spans="3:13" x14ac:dyDescent="0.2">
      <c r="C26" s="3" t="s">
        <v>237</v>
      </c>
      <c r="D26" s="3" t="s">
        <v>238</v>
      </c>
      <c r="E26" s="3" t="s">
        <v>239</v>
      </c>
      <c r="F26" s="3" t="s">
        <v>240</v>
      </c>
      <c r="G26" s="3" t="s">
        <v>241</v>
      </c>
      <c r="H26" s="3" t="s">
        <v>242</v>
      </c>
      <c r="I26" s="3" t="s">
        <v>243</v>
      </c>
      <c r="J26" s="3" t="s">
        <v>244</v>
      </c>
      <c r="K26" s="3" t="s">
        <v>245</v>
      </c>
      <c r="L26" s="3" t="s">
        <v>246</v>
      </c>
      <c r="M26" s="3" t="s">
        <v>247</v>
      </c>
    </row>
    <row r="27" spans="3:13" x14ac:dyDescent="0.2">
      <c r="C27" s="3" t="s">
        <v>248</v>
      </c>
      <c r="D27" s="3" t="s">
        <v>168</v>
      </c>
      <c r="E27" s="3" t="s">
        <v>168</v>
      </c>
      <c r="F27" s="3" t="s">
        <v>168</v>
      </c>
      <c r="G27" s="3" t="s">
        <v>168</v>
      </c>
      <c r="H27" s="3" t="s">
        <v>168</v>
      </c>
      <c r="I27" s="3" t="s">
        <v>168</v>
      </c>
      <c r="J27" s="3" t="s">
        <v>168</v>
      </c>
      <c r="K27" s="3" t="s">
        <v>249</v>
      </c>
      <c r="L27" s="3" t="s">
        <v>250</v>
      </c>
      <c r="M27" s="3" t="s">
        <v>251</v>
      </c>
    </row>
    <row r="29" spans="3:13" x14ac:dyDescent="0.2">
      <c r="C29" s="3" t="s">
        <v>252</v>
      </c>
      <c r="D29" s="3">
        <v>317.89999999999998</v>
      </c>
      <c r="E29" s="3">
        <v>54.3</v>
      </c>
      <c r="F29" s="3">
        <v>43</v>
      </c>
      <c r="G29" s="3">
        <v>30.7</v>
      </c>
      <c r="H29" s="3">
        <v>2.8</v>
      </c>
      <c r="I29" s="3">
        <v>4.8</v>
      </c>
      <c r="J29" s="3">
        <v>3</v>
      </c>
      <c r="K29" s="3">
        <v>4</v>
      </c>
      <c r="L29" s="3">
        <v>6</v>
      </c>
      <c r="M29" s="3">
        <v>6.2</v>
      </c>
    </row>
    <row r="30" spans="3:13" x14ac:dyDescent="0.2">
      <c r="C30" s="3" t="s">
        <v>253</v>
      </c>
      <c r="D30" s="3">
        <v>3</v>
      </c>
      <c r="E30" s="3">
        <v>2</v>
      </c>
      <c r="F30" s="3">
        <v>1</v>
      </c>
      <c r="G30" s="3">
        <v>1</v>
      </c>
      <c r="H30" s="3">
        <v>3</v>
      </c>
      <c r="I30" s="3">
        <v>4</v>
      </c>
      <c r="J30" s="3">
        <v>1</v>
      </c>
      <c r="K30" s="3">
        <v>5</v>
      </c>
      <c r="L30" s="3">
        <v>8</v>
      </c>
      <c r="M30" s="3">
        <v>6</v>
      </c>
    </row>
    <row r="31" spans="3:13" x14ac:dyDescent="0.2">
      <c r="C31" s="3" t="s">
        <v>254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>
        <v>0.52</v>
      </c>
    </row>
    <row r="32" spans="3:13" x14ac:dyDescent="0.2">
      <c r="C32" s="3" t="s">
        <v>255</v>
      </c>
      <c r="D32" s="3" t="s">
        <v>256</v>
      </c>
      <c r="E32" s="3" t="s">
        <v>256</v>
      </c>
      <c r="F32" s="3" t="s">
        <v>256</v>
      </c>
      <c r="G32" s="3" t="s">
        <v>256</v>
      </c>
      <c r="H32" s="3" t="s">
        <v>256</v>
      </c>
      <c r="I32" s="3" t="s">
        <v>256</v>
      </c>
      <c r="J32" s="3" t="s">
        <v>256</v>
      </c>
      <c r="K32" s="3" t="s">
        <v>256</v>
      </c>
      <c r="L32" s="3" t="s">
        <v>256</v>
      </c>
      <c r="M32" s="3" t="s">
        <v>257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FD29-836B-475C-B5A5-3AED0404DDF2}">
  <dimension ref="A3:BJ22"/>
  <sheetViews>
    <sheetView showGridLines="0" tabSelected="1" topLeftCell="X1" workbookViewId="0">
      <selection activeCell="R24" sqref="R24"/>
    </sheetView>
  </sheetViews>
  <sheetFormatPr defaultRowHeight="15.75" x14ac:dyDescent="0.2"/>
  <cols>
    <col min="1" max="1" width="21.42578125" style="10" customWidth="1"/>
    <col min="2" max="2" width="32.7109375" style="10" customWidth="1"/>
    <col min="3" max="3" width="32.7109375" style="30" customWidth="1"/>
    <col min="4" max="6" width="32.7109375" style="12" customWidth="1"/>
    <col min="7" max="7" width="10" style="12" customWidth="1"/>
    <col min="8" max="12" width="31.28515625" style="12" customWidth="1"/>
    <col min="13" max="13" width="8.5703125" style="12" customWidth="1"/>
    <col min="14" max="17" width="19.28515625" style="14" customWidth="1"/>
    <col min="18" max="20" width="19.5703125" style="14" customWidth="1"/>
    <col min="21" max="21" width="9.140625" style="14"/>
    <col min="22" max="25" width="21.28515625" style="14" customWidth="1"/>
    <col min="26" max="26" width="9.140625" style="14"/>
    <col min="27" max="35" width="16.140625" style="14" customWidth="1"/>
    <col min="36" max="36" width="2.85546875" style="14" customWidth="1"/>
    <col min="37" max="38" width="16.140625" style="14" customWidth="1"/>
    <col min="39" max="41" width="9.140625" style="14"/>
    <col min="42" max="16384" width="9.140625" style="15"/>
  </cols>
  <sheetData>
    <row r="3" spans="1:62" ht="18" x14ac:dyDescent="0.2">
      <c r="B3" s="11" t="s">
        <v>258</v>
      </c>
      <c r="C3" s="11"/>
      <c r="D3" s="11"/>
      <c r="E3" s="11"/>
      <c r="F3" s="11"/>
      <c r="H3" s="11" t="s">
        <v>259</v>
      </c>
      <c r="I3" s="11"/>
      <c r="J3" s="11"/>
      <c r="K3" s="11"/>
      <c r="L3" s="11"/>
      <c r="N3" s="13" t="s">
        <v>260</v>
      </c>
      <c r="O3" s="13"/>
      <c r="P3" s="13"/>
      <c r="Q3" s="13"/>
      <c r="R3" s="13"/>
      <c r="S3" s="13"/>
      <c r="T3" s="13"/>
      <c r="V3" s="11" t="s">
        <v>261</v>
      </c>
      <c r="W3" s="11"/>
      <c r="X3" s="11"/>
      <c r="Y3" s="11"/>
      <c r="AA3" s="11" t="s">
        <v>262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62" ht="47.25" x14ac:dyDescent="0.2">
      <c r="B4" s="16" t="s">
        <v>263</v>
      </c>
      <c r="C4" s="17" t="s">
        <v>264</v>
      </c>
      <c r="D4" s="16" t="s">
        <v>265</v>
      </c>
      <c r="E4" s="17" t="s">
        <v>266</v>
      </c>
      <c r="F4" s="16" t="s">
        <v>267</v>
      </c>
      <c r="H4" s="18" t="s">
        <v>268</v>
      </c>
      <c r="I4" s="19" t="s">
        <v>269</v>
      </c>
      <c r="J4" s="18" t="s">
        <v>270</v>
      </c>
      <c r="K4" s="19" t="s">
        <v>271</v>
      </c>
      <c r="L4" s="18" t="s">
        <v>272</v>
      </c>
      <c r="N4" s="20" t="s">
        <v>273</v>
      </c>
      <c r="O4" s="21" t="s">
        <v>274</v>
      </c>
      <c r="P4" s="20" t="s">
        <v>275</v>
      </c>
      <c r="Q4" s="21" t="s">
        <v>276</v>
      </c>
      <c r="R4" s="20" t="s">
        <v>277</v>
      </c>
      <c r="S4" s="21" t="s">
        <v>278</v>
      </c>
      <c r="T4" s="20" t="s">
        <v>279</v>
      </c>
      <c r="V4" s="21" t="s">
        <v>280</v>
      </c>
      <c r="W4" s="20" t="s">
        <v>281</v>
      </c>
      <c r="X4" s="21" t="s">
        <v>282</v>
      </c>
      <c r="Y4" s="20" t="s">
        <v>283</v>
      </c>
      <c r="AA4" s="22" t="s">
        <v>120</v>
      </c>
      <c r="AB4" s="23" t="s">
        <v>167</v>
      </c>
      <c r="AC4" s="22" t="s">
        <v>176</v>
      </c>
      <c r="AD4" s="23" t="s">
        <v>195</v>
      </c>
      <c r="AE4" s="22" t="s">
        <v>206</v>
      </c>
      <c r="AF4" s="23" t="s">
        <v>214</v>
      </c>
      <c r="AG4" s="22" t="s">
        <v>218</v>
      </c>
      <c r="AH4" s="23" t="s">
        <v>229</v>
      </c>
      <c r="AI4" s="22" t="s">
        <v>254</v>
      </c>
      <c r="AJ4" s="24"/>
      <c r="AK4" s="23" t="s">
        <v>252</v>
      </c>
      <c r="AL4" s="22" t="s">
        <v>253</v>
      </c>
    </row>
    <row r="5" spans="1:62" ht="63" x14ac:dyDescent="0.2">
      <c r="A5" s="25" t="s">
        <v>284</v>
      </c>
      <c r="B5" s="20" t="s">
        <v>285</v>
      </c>
      <c r="C5" s="26" t="s">
        <v>286</v>
      </c>
      <c r="D5" s="27" t="s">
        <v>287</v>
      </c>
      <c r="E5" s="21" t="s">
        <v>288</v>
      </c>
      <c r="F5" s="20" t="s">
        <v>285</v>
      </c>
      <c r="H5" s="21" t="s">
        <v>289</v>
      </c>
      <c r="I5" s="20" t="s">
        <v>290</v>
      </c>
      <c r="J5" s="21" t="s">
        <v>291</v>
      </c>
      <c r="K5" s="20" t="s">
        <v>292</v>
      </c>
      <c r="L5" s="21" t="s">
        <v>293</v>
      </c>
      <c r="N5" s="20" t="s">
        <v>294</v>
      </c>
      <c r="O5" s="21" t="s">
        <v>295</v>
      </c>
      <c r="P5" s="20" t="s">
        <v>296</v>
      </c>
      <c r="Q5" s="21" t="s">
        <v>297</v>
      </c>
      <c r="R5" s="20" t="s">
        <v>298</v>
      </c>
      <c r="S5" s="21" t="s">
        <v>299</v>
      </c>
      <c r="T5" s="20" t="s">
        <v>300</v>
      </c>
      <c r="V5" s="21" t="s">
        <v>301</v>
      </c>
      <c r="W5" s="20" t="s">
        <v>302</v>
      </c>
      <c r="X5" s="21" t="s">
        <v>303</v>
      </c>
      <c r="Y5" s="20" t="s">
        <v>304</v>
      </c>
      <c r="AA5" s="28"/>
      <c r="AB5" s="29"/>
      <c r="AC5" s="28"/>
      <c r="AD5" s="29"/>
      <c r="AE5" s="28"/>
      <c r="AF5" s="29"/>
      <c r="AG5" s="28"/>
      <c r="AH5" s="29"/>
      <c r="AI5" s="28"/>
      <c r="AK5" s="29"/>
      <c r="AL5" s="28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x14ac:dyDescent="0.2">
      <c r="G6" s="31"/>
      <c r="H6" s="31"/>
      <c r="I6" s="31"/>
      <c r="J6" s="31"/>
      <c r="K6" s="31"/>
      <c r="L6" s="31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</row>
    <row r="7" spans="1:62" ht="18" x14ac:dyDescent="0.2">
      <c r="A7" s="32">
        <v>2013</v>
      </c>
      <c r="B7" s="33">
        <f>sheet!D18/sheet!D35</f>
        <v>306.70270270270277</v>
      </c>
      <c r="C7" s="33">
        <f>(sheet!D18-sheet!D15)/sheet!D35</f>
        <v>-723.44594594594594</v>
      </c>
      <c r="D7" s="33">
        <f>sheet!D12/sheet!D35</f>
        <v>306.18918918918922</v>
      </c>
      <c r="E7" s="33">
        <f>Sheet2!D20/sheet!D35</f>
        <v>-2.0945945945945947</v>
      </c>
      <c r="F7" s="33">
        <f>sheet!D18/sheet!D35</f>
        <v>306.70270270270277</v>
      </c>
      <c r="G7" s="31"/>
      <c r="H7" s="34">
        <f>Sheet1!D33/sheet!D51</f>
        <v>-1.2201052119711774E-2</v>
      </c>
      <c r="I7" s="34">
        <f>Sheet1!D33/Sheet1!D12</f>
        <v>-6.0562839431674807E-4</v>
      </c>
      <c r="J7" s="34">
        <f>Sheet1!D12/sheet!D27</f>
        <v>20.079529432499118</v>
      </c>
      <c r="K7" s="34">
        <f>Sheet1!D30/sheet!D27</f>
        <v>-1.2160733168840325E-2</v>
      </c>
      <c r="L7" s="34">
        <f>Sheet1!D38</f>
        <v>-1.9E-2</v>
      </c>
      <c r="M7" s="31"/>
      <c r="N7" s="34">
        <f>sheet!D40/sheet!D27</f>
        <v>3.2604864293267533E-3</v>
      </c>
      <c r="O7" s="34">
        <f>sheet!D51/sheet!D27</f>
        <v>0.99669545294324979</v>
      </c>
      <c r="P7" s="34">
        <f>sheet!D40/sheet!D51</f>
        <v>3.2712965828212725E-3</v>
      </c>
      <c r="Q7" s="33">
        <f>Sheet1!D24/Sheet1!D26</f>
        <v>-2.1040000000000001</v>
      </c>
      <c r="R7" s="33">
        <f>ABS(Sheet2!D20/(Sheet1!D26+Sheet2!D30))</f>
        <v>3.4591265147626594E-3</v>
      </c>
      <c r="S7" s="33">
        <f>sheet!D40/Sheet1!D43</f>
        <v>-1.2481025468038453E-2</v>
      </c>
      <c r="T7" s="33">
        <f>Sheet2!D20/sheet!D40</f>
        <v>-2.0945945945945947</v>
      </c>
      <c r="V7" s="33">
        <f>ABS(Sheet1!D15/sheet!D15)</f>
        <v>0</v>
      </c>
      <c r="W7" s="33">
        <f>Sheet1!D12/sheet!D14</f>
        <v>16.763840353135922</v>
      </c>
      <c r="X7" s="33">
        <f>Sheet1!D12/sheet!D27</f>
        <v>20.079529432499118</v>
      </c>
      <c r="Y7" s="33">
        <f>Sheet1!D12/(sheet!D18-sheet!D35)</f>
        <v>20.14521262487844</v>
      </c>
      <c r="AA7" s="19">
        <f>Sheet1!D43</f>
        <v>-5.9290000000000003</v>
      </c>
      <c r="AB7" s="19" t="str">
        <f>Sheet3!D17</f>
        <v>NA</v>
      </c>
      <c r="AC7" s="19" t="str">
        <f>Sheet3!D18</f>
        <v>-61.1x</v>
      </c>
      <c r="AD7" s="19" t="str">
        <f>Sheet3!D20</f>
        <v>-69.3x</v>
      </c>
      <c r="AE7" s="19" t="str">
        <f>Sheet3!D21</f>
        <v>1.4x</v>
      </c>
      <c r="AF7" s="19" t="str">
        <f>Sheet3!D22</f>
        <v>NA</v>
      </c>
      <c r="AG7" s="19" t="str">
        <f>Sheet3!D24</f>
        <v>-202.0x</v>
      </c>
      <c r="AH7" s="19" t="str">
        <f>Sheet3!D25</f>
        <v>2.4x</v>
      </c>
      <c r="AI7" s="19" t="str">
        <f>Sheet3!D31</f>
        <v/>
      </c>
      <c r="AK7" s="19">
        <f>Sheet3!D29</f>
        <v>317.89999999999998</v>
      </c>
      <c r="AL7" s="19">
        <f>Sheet3!D30</f>
        <v>3</v>
      </c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spans="1:62" s="39" customFormat="1" ht="18" x14ac:dyDescent="0.2">
      <c r="A8" s="35">
        <v>2014</v>
      </c>
      <c r="B8" s="36">
        <f>sheet!E18/sheet!E35</f>
        <v>12.634840871021774</v>
      </c>
      <c r="C8" s="36">
        <f>(sheet!E18-sheet!E15)/sheet!E35</f>
        <v>1.026648393482565</v>
      </c>
      <c r="D8" s="36">
        <f>sheet!E12/sheet!E35</f>
        <v>12.506471752702907</v>
      </c>
      <c r="E8" s="36">
        <f>Sheet2!E20/sheet!E35</f>
        <v>-0.20435510887772196</v>
      </c>
      <c r="F8" s="36">
        <f>sheet!E18/sheet!E35</f>
        <v>12.634840871021774</v>
      </c>
      <c r="G8" s="31"/>
      <c r="H8" s="37">
        <f>Sheet1!E33/sheet!E51</f>
        <v>-2.4028668113375402E-3</v>
      </c>
      <c r="I8" s="37">
        <f>Sheet1!E33/Sheet1!E12</f>
        <v>-1.9024631082341322E-3</v>
      </c>
      <c r="J8" s="37">
        <f>Sheet1!E12/sheet!E27</f>
        <v>1.237360984404188</v>
      </c>
      <c r="K8" s="37">
        <f>Sheet1!E30/sheet!E27</f>
        <v>-2.3540336243972372E-3</v>
      </c>
      <c r="L8" s="37">
        <f>Sheet1!E38</f>
        <v>-4.7E-2</v>
      </c>
      <c r="M8" s="31"/>
      <c r="N8" s="37">
        <f>sheet!E40/sheet!E27</f>
        <v>2.0322885442460577E-2</v>
      </c>
      <c r="O8" s="37">
        <f>sheet!E51/sheet!E27</f>
        <v>0.97967711455753959</v>
      </c>
      <c r="P8" s="37">
        <f>sheet!E40/sheet!E51</f>
        <v>2.0744472990613022E-2</v>
      </c>
      <c r="Q8" s="36">
        <f>Sheet1!E24/Sheet1!E26</f>
        <v>-4.1413043478260869</v>
      </c>
      <c r="R8" s="36">
        <f>ABS(Sheet2!E20/(Sheet1!E26+Sheet2!E30))</f>
        <v>2.9966728446062126E-2</v>
      </c>
      <c r="S8" s="36">
        <f>sheet!E40/Sheet1!E43</f>
        <v>-1.2624388598414573</v>
      </c>
      <c r="T8" s="36">
        <f>Sheet2!E20/sheet!E40</f>
        <v>-0.17929191716766868</v>
      </c>
      <c r="U8" s="14"/>
      <c r="V8" s="36">
        <f>ABS(Sheet1!E15/sheet!E15)</f>
        <v>3.4369219871181023E-2</v>
      </c>
      <c r="W8" s="36">
        <f>Sheet1!E12/sheet!E14</f>
        <v>16.763840353135922</v>
      </c>
      <c r="X8" s="36">
        <f>Sheet1!E12/sheet!E27</f>
        <v>1.237360984404188</v>
      </c>
      <c r="Y8" s="36">
        <f>Sheet1!E12/(sheet!E18-sheet!E35)</f>
        <v>5.9645184933120436</v>
      </c>
      <c r="Z8" s="14"/>
      <c r="AA8" s="38">
        <f>Sheet1!E43</f>
        <v>-5.9290000000000003</v>
      </c>
      <c r="AB8" s="38" t="str">
        <f>Sheet3!E17</f>
        <v>NA</v>
      </c>
      <c r="AC8" s="38" t="str">
        <f>Sheet3!E18</f>
        <v>-94.5x</v>
      </c>
      <c r="AD8" s="38" t="str">
        <f>Sheet3!E20</f>
        <v>-109.7x</v>
      </c>
      <c r="AE8" s="38" t="str">
        <f>Sheet3!E21</f>
        <v>19.6x</v>
      </c>
      <c r="AF8" s="38" t="str">
        <f>Sheet3!E22</f>
        <v>NA</v>
      </c>
      <c r="AG8" s="38" t="str">
        <f>Sheet3!E24</f>
        <v>-110.5x</v>
      </c>
      <c r="AH8" s="38" t="str">
        <f>Sheet3!E25</f>
        <v>20.5x</v>
      </c>
      <c r="AI8" s="38" t="str">
        <f>Sheet3!E31</f>
        <v/>
      </c>
      <c r="AK8" s="38">
        <f>Sheet3!E29</f>
        <v>54.3</v>
      </c>
      <c r="AL8" s="38">
        <f>Sheet3!E30</f>
        <v>2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</row>
    <row r="9" spans="1:62" ht="18" x14ac:dyDescent="0.2">
      <c r="A9" s="32">
        <v>2015</v>
      </c>
      <c r="B9" s="33">
        <f>sheet!F18/sheet!F35</f>
        <v>3.8849095080295695</v>
      </c>
      <c r="C9" s="33">
        <f>(sheet!F18-sheet!F15)/sheet!F35</f>
        <v>-5.8309966862095326</v>
      </c>
      <c r="D9" s="33">
        <f>sheet!F12/sheet!F35</f>
        <v>3.7773387713484579</v>
      </c>
      <c r="E9" s="33">
        <f>Sheet2!F20/sheet!F35</f>
        <v>-7.6459342340045886</v>
      </c>
      <c r="F9" s="33">
        <f>sheet!F18/sheet!F35</f>
        <v>3.8849095080295695</v>
      </c>
      <c r="G9" s="31"/>
      <c r="H9" s="34">
        <f>Sheet1!F33/sheet!F51</f>
        <v>-0.17373550960869039</v>
      </c>
      <c r="I9" s="34">
        <f>Sheet1!F33/Sheet1!F12</f>
        <v>-0.13799111306160514</v>
      </c>
      <c r="J9" s="34">
        <f>Sheet1!F12/sheet!F27</f>
        <v>1.2283295419016098</v>
      </c>
      <c r="K9" s="34">
        <f>Sheet1!F30/sheet!F27</f>
        <v>-0.16949856069345468</v>
      </c>
      <c r="L9" s="34">
        <f>Sheet1!F38</f>
        <v>-0.62</v>
      </c>
      <c r="M9" s="31"/>
      <c r="N9" s="34">
        <f>sheet!F40/sheet!F27</f>
        <v>2.4387351352516899E-2</v>
      </c>
      <c r="O9" s="34">
        <f>sheet!F51/sheet!F27</f>
        <v>0.97561264864748309</v>
      </c>
      <c r="P9" s="34">
        <f>sheet!F40/sheet!F51</f>
        <v>2.4996961023748217E-2</v>
      </c>
      <c r="Q9" s="33">
        <f>Sheet1!F24/Sheet1!F26</f>
        <v>-420.24</v>
      </c>
      <c r="R9" s="33">
        <f>ABS(Sheet2!F20/(Sheet1!F26+Sheet2!F30))</f>
        <v>1.3358124206729165</v>
      </c>
      <c r="S9" s="33">
        <f>sheet!F40/Sheet1!F43</f>
        <v>-0.13940159615443873</v>
      </c>
      <c r="T9" s="33">
        <f>Sheet2!F20/sheet!F40</f>
        <v>-6.6301945181255526</v>
      </c>
      <c r="V9" s="33">
        <f>ABS(Sheet1!F15/sheet!F15)</f>
        <v>0.61659954611640932</v>
      </c>
      <c r="W9" s="33">
        <f>Sheet1!F12/sheet!F14</f>
        <v>16.763840353135922</v>
      </c>
      <c r="X9" s="33">
        <f>Sheet1!F12/sheet!F27</f>
        <v>1.2283295419016098</v>
      </c>
      <c r="Y9" s="33">
        <f>Sheet1!F12/(sheet!F18-sheet!F35)</f>
        <v>20.133642588910977</v>
      </c>
      <c r="AA9" s="19">
        <f>Sheet1!F43</f>
        <v>-64.906000000000006</v>
      </c>
      <c r="AB9" s="19" t="str">
        <f>Sheet3!F17</f>
        <v>NA</v>
      </c>
      <c r="AC9" s="19" t="str">
        <f>Sheet3!F18</f>
        <v>-6.8x</v>
      </c>
      <c r="AD9" s="19" t="str">
        <f>Sheet3!F20</f>
        <v>-7.9x</v>
      </c>
      <c r="AE9" s="19" t="str">
        <f>Sheet3!F21</f>
        <v>0.9x</v>
      </c>
      <c r="AF9" s="19" t="str">
        <f>Sheet3!F22</f>
        <v>NA</v>
      </c>
      <c r="AG9" s="19" t="str">
        <f>Sheet3!F24</f>
        <v>-9.2x</v>
      </c>
      <c r="AH9" s="19" t="str">
        <f>Sheet3!F25</f>
        <v>1.0x</v>
      </c>
      <c r="AI9" s="19" t="str">
        <f>Sheet3!F31</f>
        <v/>
      </c>
      <c r="AK9" s="19">
        <f>Sheet3!F29</f>
        <v>43</v>
      </c>
      <c r="AL9" s="19">
        <f>Sheet3!F30</f>
        <v>1</v>
      </c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</row>
    <row r="10" spans="1:62" s="39" customFormat="1" ht="18" x14ac:dyDescent="0.2">
      <c r="A10" s="35">
        <v>2016</v>
      </c>
      <c r="B10" s="36">
        <f>sheet!G18/sheet!G35</f>
        <v>1.1247839927239656</v>
      </c>
      <c r="C10" s="36">
        <f>(sheet!G18-sheet!G15)/sheet!G35</f>
        <v>-5.8084583901773525</v>
      </c>
      <c r="D10" s="36">
        <f>sheet!G12/sheet!G35</f>
        <v>1.0384720327421555</v>
      </c>
      <c r="E10" s="36">
        <f>Sheet2!G20/sheet!G35</f>
        <v>-7.0091859936334702</v>
      </c>
      <c r="F10" s="36">
        <f>sheet!G18/sheet!G35</f>
        <v>1.1247839927239656</v>
      </c>
      <c r="G10" s="31"/>
      <c r="H10" s="37">
        <f>Sheet1!G33/sheet!G51</f>
        <v>-0.23286529106780998</v>
      </c>
      <c r="I10" s="37">
        <f>Sheet1!G33/Sheet1!G12</f>
        <v>-0.18508530363706183</v>
      </c>
      <c r="J10" s="37">
        <f>Sheet1!G12/sheet!G27</f>
        <v>1.2168209526301597</v>
      </c>
      <c r="K10" s="37">
        <f>Sheet1!G30/sheet!G27</f>
        <v>-0.2252156754894919</v>
      </c>
      <c r="L10" s="37">
        <f>Sheet1!G38</f>
        <v>-0.78</v>
      </c>
      <c r="M10" s="31"/>
      <c r="N10" s="37">
        <f>sheet!G40/sheet!G27</f>
        <v>3.2849960349352905E-2</v>
      </c>
      <c r="O10" s="37">
        <f>sheet!G51/sheet!G27</f>
        <v>0.96715003965064705</v>
      </c>
      <c r="P10" s="37">
        <f>sheet!G40/sheet!G51</f>
        <v>3.3965733342903995E-2</v>
      </c>
      <c r="Q10" s="36">
        <f>Sheet1!G24/Sheet1!G26</f>
        <v>-571.8508474576272</v>
      </c>
      <c r="R10" s="36">
        <f>ABS(Sheet2!G20/(Sheet1!G26+Sheet2!G30))</f>
        <v>1.7159524843302942</v>
      </c>
      <c r="S10" s="36">
        <f>sheet!G40/Sheet1!G43</f>
        <v>-0.16770491132890772</v>
      </c>
      <c r="T10" s="36">
        <f>Sheet2!G20/sheet!G40</f>
        <v>-6.2640006502479064</v>
      </c>
      <c r="U10" s="14"/>
      <c r="V10" s="36">
        <f>ABS(Sheet1!G15/sheet!G15)</f>
        <v>0.59828678621558162</v>
      </c>
      <c r="W10" s="36">
        <f>Sheet1!G12/sheet!G14</f>
        <v>16.763840353135922</v>
      </c>
      <c r="X10" s="36">
        <f>Sheet1!G12/sheet!G27</f>
        <v>1.2168209526301597</v>
      </c>
      <c r="Y10" s="36">
        <f>Sheet1!G12/(sheet!G18-sheet!G35)</f>
        <v>332.16107871720078</v>
      </c>
      <c r="Z10" s="14"/>
      <c r="AA10" s="38">
        <f>Sheet1!G43</f>
        <v>-73.361000000000004</v>
      </c>
      <c r="AB10" s="38" t="str">
        <f>Sheet3!G17</f>
        <v>-8.3x</v>
      </c>
      <c r="AC10" s="38" t="str">
        <f>Sheet3!G18</f>
        <v>-8.1x</v>
      </c>
      <c r="AD10" s="38" t="str">
        <f>Sheet3!G20</f>
        <v>-9.7x</v>
      </c>
      <c r="AE10" s="38" t="str">
        <f>Sheet3!G21</f>
        <v>1.4x</v>
      </c>
      <c r="AF10" s="38" t="str">
        <f>Sheet3!G22</f>
        <v>NA</v>
      </c>
      <c r="AG10" s="38" t="str">
        <f>Sheet3!G24</f>
        <v>-9.0x</v>
      </c>
      <c r="AH10" s="38" t="str">
        <f>Sheet3!G25</f>
        <v>1.6x</v>
      </c>
      <c r="AI10" s="38" t="str">
        <f>Sheet3!G31</f>
        <v/>
      </c>
      <c r="AK10" s="38">
        <f>Sheet3!G29</f>
        <v>30.7</v>
      </c>
      <c r="AL10" s="38">
        <f>Sheet3!G30</f>
        <v>1</v>
      </c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</row>
    <row r="11" spans="1:62" ht="18" x14ac:dyDescent="0.2">
      <c r="A11" s="32">
        <v>2017</v>
      </c>
      <c r="B11" s="33">
        <f>sheet!H18/sheet!H35</f>
        <v>2.2789505657225302</v>
      </c>
      <c r="C11" s="33">
        <f>(sheet!H18-sheet!H15)/sheet!H35</f>
        <v>-0.61538461538461509</v>
      </c>
      <c r="D11" s="33">
        <f>sheet!H12/sheet!H35</f>
        <v>1.6715012529425164</v>
      </c>
      <c r="E11" s="33">
        <f>Sheet2!H20/sheet!H35</f>
        <v>-1.3591768547346039</v>
      </c>
      <c r="F11" s="33">
        <f>sheet!H18/sheet!H35</f>
        <v>2.2789505657225302</v>
      </c>
      <c r="G11" s="31"/>
      <c r="H11" s="34">
        <f>Sheet1!H33/sheet!H51</f>
        <v>-0.17517696867061811</v>
      </c>
      <c r="I11" s="34">
        <f>Sheet1!H33/Sheet1!H12</f>
        <v>-0.11349168906687146</v>
      </c>
      <c r="J11" s="34">
        <f>Sheet1!H12/sheet!H27</f>
        <v>0.75248710010319919</v>
      </c>
      <c r="K11" s="34">
        <f>Sheet1!H30/sheet!H27</f>
        <v>-8.5401031991744064E-2</v>
      </c>
      <c r="L11" s="34">
        <f>Sheet1!H38</f>
        <v>-0.43</v>
      </c>
      <c r="M11" s="31"/>
      <c r="N11" s="34">
        <f>sheet!H40/sheet!H27</f>
        <v>0.5124871001031992</v>
      </c>
      <c r="O11" s="34">
        <f>sheet!H51/sheet!H27</f>
        <v>0.4875128998968008</v>
      </c>
      <c r="P11" s="34">
        <f>sheet!H40/sheet!H51</f>
        <v>1.0512277730736663</v>
      </c>
      <c r="Q11" s="33">
        <f>Sheet1!H24/Sheet1!H26</f>
        <v>-357.68965517241384</v>
      </c>
      <c r="R11" s="33">
        <f>ABS(Sheet2!H20/(Sheet1!H26+Sheet2!H30))</f>
        <v>0.79703433227946752</v>
      </c>
      <c r="S11" s="33">
        <f>sheet!H40/Sheet1!H43</f>
        <v>-12.41748349669934</v>
      </c>
      <c r="T11" s="33">
        <f>Sheet2!H20/sheet!H40</f>
        <v>-0.11533789770438986</v>
      </c>
      <c r="V11" s="33">
        <f>ABS(Sheet1!H15/sheet!H15)</f>
        <v>0</v>
      </c>
      <c r="W11" s="33">
        <f>Sheet1!H12/sheet!H14</f>
        <v>16.763840353135922</v>
      </c>
      <c r="X11" s="33">
        <f>Sheet1!H12/sheet!H27</f>
        <v>0.75248710010319919</v>
      </c>
      <c r="Y11" s="33">
        <f>Sheet1!H12/(sheet!H18-sheet!H35)</f>
        <v>13.529018851120677</v>
      </c>
      <c r="AA11" s="19">
        <f>Sheet1!H43</f>
        <v>-24.995000000000001</v>
      </c>
      <c r="AB11" s="19" t="str">
        <f>Sheet3!H17</f>
        <v>-16.2x</v>
      </c>
      <c r="AC11" s="19" t="str">
        <f>Sheet3!H18</f>
        <v>-16.1x</v>
      </c>
      <c r="AD11" s="19" t="str">
        <f>Sheet3!H20</f>
        <v>-5.0x</v>
      </c>
      <c r="AE11" s="19" t="str">
        <f>Sheet3!H21</f>
        <v>1.3x</v>
      </c>
      <c r="AF11" s="19" t="str">
        <f>Sheet3!H22</f>
        <v>NA</v>
      </c>
      <c r="AG11" s="19" t="str">
        <f>Sheet3!H24</f>
        <v>-9.5x</v>
      </c>
      <c r="AH11" s="19" t="str">
        <f>Sheet3!H25</f>
        <v>1.7x</v>
      </c>
      <c r="AI11" s="19" t="str">
        <f>Sheet3!H31</f>
        <v/>
      </c>
      <c r="AK11" s="19">
        <f>Sheet3!H29</f>
        <v>2.8</v>
      </c>
      <c r="AL11" s="19">
        <f>Sheet3!H30</f>
        <v>3</v>
      </c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</row>
    <row r="12" spans="1:62" s="39" customFormat="1" ht="18" x14ac:dyDescent="0.2">
      <c r="A12" s="35">
        <v>2018</v>
      </c>
      <c r="B12" s="36">
        <f>sheet!I18/sheet!I35</f>
        <v>4.3438239621313883</v>
      </c>
      <c r="C12" s="36">
        <f>(sheet!I18-sheet!I15)/sheet!I35</f>
        <v>3.1247521269110217</v>
      </c>
      <c r="D12" s="36">
        <f>sheet!I12/sheet!I35</f>
        <v>3.656559841361223</v>
      </c>
      <c r="E12" s="36">
        <f>Sheet2!I20/sheet!I35</f>
        <v>-0.70140088274803303</v>
      </c>
      <c r="F12" s="36">
        <f>sheet!I18/sheet!I35</f>
        <v>4.3438239621313883</v>
      </c>
      <c r="G12" s="31"/>
      <c r="H12" s="37">
        <f>Sheet1!I33/sheet!I51</f>
        <v>-3.6899835603282055E-2</v>
      </c>
      <c r="I12" s="37">
        <f>Sheet1!I33/Sheet1!I12</f>
        <v>-6.609687860003291E-2</v>
      </c>
      <c r="J12" s="37">
        <f>Sheet1!I12/sheet!I27</f>
        <v>0.3297602224040857</v>
      </c>
      <c r="K12" s="37">
        <f>Sheet1!I30/sheet!I27</f>
        <v>-2.1796121387362706E-2</v>
      </c>
      <c r="L12" s="37">
        <f>Sheet1!I38</f>
        <v>-0.16</v>
      </c>
      <c r="M12" s="31"/>
      <c r="N12" s="37">
        <f>sheet!I40/sheet!I27</f>
        <v>0.40931657198429222</v>
      </c>
      <c r="O12" s="37">
        <f>sheet!I51/sheet!I27</f>
        <v>0.59068342801570772</v>
      </c>
      <c r="P12" s="37">
        <f>sheet!I40/sheet!I51</f>
        <v>0.69295421637156118</v>
      </c>
      <c r="Q12" s="36">
        <f>Sheet1!I24/Sheet1!I26</f>
        <v>-5.7542613636363642</v>
      </c>
      <c r="R12" s="36">
        <f>ABS(Sheet2!I20/(Sheet1!I26+Sheet2!I30))</f>
        <v>1.1326601761227177</v>
      </c>
      <c r="S12" s="36">
        <f>sheet!I40/Sheet1!I43</f>
        <v>-18.33617504051864</v>
      </c>
      <c r="T12" s="36">
        <f>Sheet2!I20/sheet!I40</f>
        <v>-7.7536235727127603E-2</v>
      </c>
      <c r="U12" s="14"/>
      <c r="V12" s="36">
        <f>ABS(Sheet1!I15/sheet!I15)</f>
        <v>0</v>
      </c>
      <c r="W12" s="36">
        <f>Sheet1!I12/sheet!I14</f>
        <v>16.763840353135922</v>
      </c>
      <c r="X12" s="36">
        <f>Sheet1!I12/sheet!I27</f>
        <v>0.3297602224040857</v>
      </c>
      <c r="Y12" s="36">
        <f>Sheet1!I12/(sheet!I18-sheet!I35)</f>
        <v>2.1795012817079238</v>
      </c>
      <c r="Z12" s="14"/>
      <c r="AA12" s="38">
        <f>Sheet1!I43</f>
        <v>-30.85</v>
      </c>
      <c r="AB12" s="38" t="str">
        <f>Sheet3!I17</f>
        <v>-34.9x</v>
      </c>
      <c r="AC12" s="38" t="str">
        <f>Sheet3!I18</f>
        <v>-34.3x</v>
      </c>
      <c r="AD12" s="38" t="str">
        <f>Sheet3!I20</f>
        <v>-3.4x</v>
      </c>
      <c r="AE12" s="38" t="str">
        <f>Sheet3!I21</f>
        <v>0.9x</v>
      </c>
      <c r="AF12" s="38" t="str">
        <f>Sheet3!I22</f>
        <v>NA</v>
      </c>
      <c r="AG12" s="38" t="str">
        <f>Sheet3!I24</f>
        <v>-43.1x</v>
      </c>
      <c r="AH12" s="38" t="str">
        <f>Sheet3!I25</f>
        <v>1.3x</v>
      </c>
      <c r="AI12" s="38" t="str">
        <f>Sheet3!I31</f>
        <v/>
      </c>
      <c r="AK12" s="38">
        <f>Sheet3!I29</f>
        <v>4.8</v>
      </c>
      <c r="AL12" s="38">
        <f>Sheet3!I30</f>
        <v>4</v>
      </c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</row>
    <row r="13" spans="1:62" ht="18" x14ac:dyDescent="0.2">
      <c r="A13" s="32">
        <v>2019</v>
      </c>
      <c r="B13" s="33">
        <f>sheet!J18/sheet!J35</f>
        <v>1.2818393573234161</v>
      </c>
      <c r="C13" s="33">
        <f>(sheet!J18-sheet!J15)/sheet!J35</f>
        <v>0.777392501224209</v>
      </c>
      <c r="D13" s="33">
        <f>sheet!J12/sheet!J35</f>
        <v>0.65031961778213054</v>
      </c>
      <c r="E13" s="33">
        <f>Sheet2!J20/sheet!J35</f>
        <v>-0.1830754774414696</v>
      </c>
      <c r="F13" s="33">
        <f>sheet!J18/sheet!J35</f>
        <v>1.2818393573234161</v>
      </c>
      <c r="G13" s="31"/>
      <c r="H13" s="34">
        <f>Sheet1!J33/sheet!J51</f>
        <v>-0.25479738156670473</v>
      </c>
      <c r="I13" s="34">
        <f>Sheet1!J33/Sheet1!J12</f>
        <v>-0.33890833287618632</v>
      </c>
      <c r="J13" s="34">
        <f>Sheet1!J12/sheet!J27</f>
        <v>0.24909511883431851</v>
      </c>
      <c r="K13" s="34">
        <f>Sheet1!J30/sheet!J27</f>
        <v>-8.4420411451734401E-2</v>
      </c>
      <c r="L13" s="34">
        <f>Sheet1!J38</f>
        <v>-0.7</v>
      </c>
      <c r="M13" s="31"/>
      <c r="N13" s="34">
        <f>sheet!J40/sheet!J27</f>
        <v>0.66867629905516301</v>
      </c>
      <c r="O13" s="34">
        <f>sheet!J51/sheet!J27</f>
        <v>0.33132370094483699</v>
      </c>
      <c r="P13" s="34">
        <f>sheet!J40/sheet!J51</f>
        <v>2.0181963956948943</v>
      </c>
      <c r="Q13" s="33">
        <f>Sheet1!J24/Sheet1!J26</f>
        <v>-68.474442988204459</v>
      </c>
      <c r="R13" s="33">
        <f>ABS(Sheet2!J20/(Sheet1!J26+Sheet2!J30))</f>
        <v>0.64685527238718732</v>
      </c>
      <c r="S13" s="33">
        <f>sheet!J40/Sheet1!J43</f>
        <v>-35.934614028903773</v>
      </c>
      <c r="T13" s="33">
        <f>Sheet2!J20/sheet!J40</f>
        <v>-2.2614802862285611E-2</v>
      </c>
      <c r="V13" s="33">
        <f>ABS(Sheet1!J15/sheet!J15)</f>
        <v>0</v>
      </c>
      <c r="W13" s="33">
        <f>Sheet1!J12/sheet!J14</f>
        <v>16.763840353135922</v>
      </c>
      <c r="X13" s="33">
        <f>Sheet1!J12/sheet!J27</f>
        <v>0.24909511883431851</v>
      </c>
      <c r="Y13" s="33">
        <f>Sheet1!J12/(sheet!J18-sheet!J35)</f>
        <v>10.70003052288042</v>
      </c>
      <c r="AA13" s="19">
        <f>Sheet1!J43</f>
        <v>-34.043999999999997</v>
      </c>
      <c r="AB13" s="19" t="str">
        <f>Sheet3!J17</f>
        <v>-83.8x</v>
      </c>
      <c r="AC13" s="19" t="str">
        <f>Sheet3!J18</f>
        <v>-76.2x</v>
      </c>
      <c r="AD13" s="19" t="str">
        <f>Sheet3!J20</f>
        <v>-4.7x</v>
      </c>
      <c r="AE13" s="19" t="str">
        <f>Sheet3!J21</f>
        <v>1.6x</v>
      </c>
      <c r="AF13" s="19" t="str">
        <f>Sheet3!J22</f>
        <v>NA</v>
      </c>
      <c r="AG13" s="19" t="str">
        <f>Sheet3!J24</f>
        <v>-14.1x</v>
      </c>
      <c r="AH13" s="19" t="str">
        <f>Sheet3!J25</f>
        <v>2.8x</v>
      </c>
      <c r="AI13" s="19" t="str">
        <f>Sheet3!J31</f>
        <v/>
      </c>
      <c r="AK13" s="19">
        <f>Sheet3!J29</f>
        <v>3</v>
      </c>
      <c r="AL13" s="19">
        <f>Sheet3!J30</f>
        <v>1</v>
      </c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</row>
    <row r="14" spans="1:62" s="39" customFormat="1" ht="18" x14ac:dyDescent="0.2">
      <c r="A14" s="35">
        <v>2020</v>
      </c>
      <c r="B14" s="36">
        <f>sheet!K18/sheet!K35</f>
        <v>1.2435636867824353</v>
      </c>
      <c r="C14" s="36">
        <f>(sheet!K18-sheet!K15)/sheet!K35</f>
        <v>0.98576960146091552</v>
      </c>
      <c r="D14" s="36">
        <f>sheet!K12/sheet!K35</f>
        <v>0.34248321807206511</v>
      </c>
      <c r="E14" s="36">
        <f>Sheet2!K20/sheet!K35</f>
        <v>0.48901100759202587</v>
      </c>
      <c r="F14" s="36">
        <f>sheet!K18/sheet!K35</f>
        <v>1.2435636867824353</v>
      </c>
      <c r="G14" s="31"/>
      <c r="H14" s="37">
        <f>Sheet1!K33/sheet!K51</f>
        <v>-8.0357023288203239E-2</v>
      </c>
      <c r="I14" s="37">
        <f>Sheet1!K33/Sheet1!K12</f>
        <v>-0.13166931811947996</v>
      </c>
      <c r="J14" s="37">
        <f>Sheet1!K12/sheet!K27</f>
        <v>0.23792059307212404</v>
      </c>
      <c r="K14" s="37">
        <f>Sheet1!K30/sheet!K27</f>
        <v>-3.1326842256388841E-2</v>
      </c>
      <c r="L14" s="37">
        <f>Sheet1!K38</f>
        <v>-0.26</v>
      </c>
      <c r="M14" s="31"/>
      <c r="N14" s="37">
        <f>sheet!K40/sheet!K27</f>
        <v>0.61015427184212589</v>
      </c>
      <c r="O14" s="37">
        <f>sheet!K51/sheet!K27</f>
        <v>0.38984572815787411</v>
      </c>
      <c r="P14" s="37">
        <f>sheet!K40/sheet!K51</f>
        <v>1.5651172445194381</v>
      </c>
      <c r="Q14" s="36">
        <f>Sheet1!K24/Sheet1!K26</f>
        <v>0.62172260924635847</v>
      </c>
      <c r="R14" s="36">
        <f>ABS(Sheet2!K20/(Sheet1!K26+Sheet2!K30))</f>
        <v>1.5644765171104307</v>
      </c>
      <c r="S14" s="36">
        <f>sheet!K40/Sheet1!K43</f>
        <v>4.4331156072433755</v>
      </c>
      <c r="T14" s="36">
        <f>Sheet2!K20/sheet!K40</f>
        <v>0.12372766787596687</v>
      </c>
      <c r="U14" s="14"/>
      <c r="V14" s="36">
        <f>ABS(Sheet1!K15/sheet!K15)</f>
        <v>2.2180215397935226</v>
      </c>
      <c r="W14" s="36">
        <f>Sheet1!K12/sheet!K14</f>
        <v>3.8501993849481262</v>
      </c>
      <c r="X14" s="36">
        <f>Sheet1!K12/sheet!K27</f>
        <v>0.23792059307212404</v>
      </c>
      <c r="Y14" s="36">
        <f>Sheet1!K12/(sheet!K18-sheet!K35)</f>
        <v>6.3274926065284678</v>
      </c>
      <c r="Z14" s="14"/>
      <c r="AA14" s="38">
        <f>Sheet1!K43</f>
        <v>263.63400000000001</v>
      </c>
      <c r="AB14" s="38" t="str">
        <f>Sheet3!K17</f>
        <v>33.2x</v>
      </c>
      <c r="AC14" s="38" t="str">
        <f>Sheet3!K18</f>
        <v>50.1x</v>
      </c>
      <c r="AD14" s="38" t="str">
        <f>Sheet3!K20</f>
        <v>-15.1x</v>
      </c>
      <c r="AE14" s="38" t="str">
        <f>Sheet3!K21</f>
        <v>2.0x</v>
      </c>
      <c r="AF14" s="38" t="str">
        <f>Sheet3!K22</f>
        <v>16.3x</v>
      </c>
      <c r="AG14" s="38" t="str">
        <f>Sheet3!K24</f>
        <v>-22.8x</v>
      </c>
      <c r="AH14" s="38" t="str">
        <f>Sheet3!K25</f>
        <v>3.3x</v>
      </c>
      <c r="AI14" s="38" t="str">
        <f>Sheet3!K31</f>
        <v/>
      </c>
      <c r="AK14" s="38">
        <f>Sheet3!K29</f>
        <v>4</v>
      </c>
      <c r="AL14" s="38">
        <f>Sheet3!K30</f>
        <v>5</v>
      </c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 spans="1:62" ht="18" x14ac:dyDescent="0.2">
      <c r="A15" s="32">
        <v>2021</v>
      </c>
      <c r="B15" s="33">
        <f>sheet!L18/sheet!L35</f>
        <v>1.6984253309906965</v>
      </c>
      <c r="C15" s="33">
        <f>(sheet!L18-sheet!L15)/sheet!L35</f>
        <v>1.4253004787827779</v>
      </c>
      <c r="D15" s="33">
        <f>sheet!L12/sheet!L35</f>
        <v>0.84435618590908978</v>
      </c>
      <c r="E15" s="33">
        <f>Sheet2!L20/sheet!L35</f>
        <v>1.3431852912235023</v>
      </c>
      <c r="F15" s="33">
        <f>sheet!L18/sheet!L35</f>
        <v>1.6984253309906965</v>
      </c>
      <c r="G15" s="31"/>
      <c r="H15" s="34">
        <f>Sheet1!L33/sheet!L51</f>
        <v>0.27186287236717799</v>
      </c>
      <c r="I15" s="34">
        <f>Sheet1!L33/Sheet1!L12</f>
        <v>0.30194636785478968</v>
      </c>
      <c r="J15" s="34">
        <f>Sheet1!L12/sheet!L27</f>
        <v>0.43518111800029657</v>
      </c>
      <c r="K15" s="34">
        <f>Sheet1!L30/sheet!L27</f>
        <v>0.13140135793917618</v>
      </c>
      <c r="L15" s="34">
        <f>Sheet1!L38</f>
        <v>1.21</v>
      </c>
      <c r="M15" s="31"/>
      <c r="N15" s="34">
        <f>sheet!L40/sheet!L27</f>
        <v>0.51666310005837968</v>
      </c>
      <c r="O15" s="34">
        <f>sheet!L51/sheet!L27</f>
        <v>0.48333689994162021</v>
      </c>
      <c r="P15" s="34">
        <f>sheet!L40/sheet!L51</f>
        <v>1.0689502500652954</v>
      </c>
      <c r="Q15" s="33">
        <f>Sheet1!L24/Sheet1!L26</f>
        <v>-7.7235802622327006</v>
      </c>
      <c r="R15" s="33">
        <f>ABS(Sheet2!L20/(Sheet1!L26+Sheet2!L30))</f>
        <v>2.9425100402724942</v>
      </c>
      <c r="S15" s="33">
        <f>sheet!L40/Sheet1!L43</f>
        <v>2.0308217030240647</v>
      </c>
      <c r="T15" s="33">
        <f>Sheet2!L20/sheet!L40</f>
        <v>0.47982415107021698</v>
      </c>
      <c r="V15" s="33">
        <f>ABS(Sheet1!L15/sheet!L15)</f>
        <v>3.1795805133265684</v>
      </c>
      <c r="W15" s="33">
        <f>Sheet1!L12/sheet!L14</f>
        <v>7.6015820968931882</v>
      </c>
      <c r="X15" s="33">
        <f>Sheet1!L12/sheet!L27</f>
        <v>0.43518111800029657</v>
      </c>
      <c r="Y15" s="33">
        <f>Sheet1!L12/(sheet!L18-sheet!L35)</f>
        <v>3.375953371704838</v>
      </c>
      <c r="AA15" s="19">
        <f>Sheet1!L43</f>
        <v>542.11800000000005</v>
      </c>
      <c r="AB15" s="19" t="str">
        <f>Sheet3!L17</f>
        <v>5.5x</v>
      </c>
      <c r="AC15" s="19" t="str">
        <f>Sheet3!L18</f>
        <v>7.2x</v>
      </c>
      <c r="AD15" s="19" t="str">
        <f>Sheet3!L20</f>
        <v>7.5x</v>
      </c>
      <c r="AE15" s="19" t="str">
        <f>Sheet3!L21</f>
        <v>1.6x</v>
      </c>
      <c r="AF15" s="19" t="str">
        <f>Sheet3!L22</f>
        <v>3.3x</v>
      </c>
      <c r="AG15" s="19" t="str">
        <f>Sheet3!L24</f>
        <v>10.0x</v>
      </c>
      <c r="AH15" s="19" t="str">
        <f>Sheet3!L25</f>
        <v>2.5x</v>
      </c>
      <c r="AI15" s="19" t="str">
        <f>Sheet3!L31</f>
        <v/>
      </c>
      <c r="AK15" s="19">
        <f>Sheet3!L29</f>
        <v>6</v>
      </c>
      <c r="AL15" s="19">
        <f>Sheet3!L30</f>
        <v>8</v>
      </c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</row>
    <row r="16" spans="1:62" s="39" customFormat="1" ht="18" x14ac:dyDescent="0.2">
      <c r="A16" s="35">
        <v>2022</v>
      </c>
      <c r="B16" s="36">
        <f>sheet!M18/sheet!M35</f>
        <v>1.4422169613606108</v>
      </c>
      <c r="C16" s="36">
        <f>(sheet!M18-sheet!M15)/sheet!M35</f>
        <v>1.2383952732723267</v>
      </c>
      <c r="D16" s="36">
        <f>sheet!M12/sheet!M35</f>
        <v>0.82493905485565977</v>
      </c>
      <c r="E16" s="36">
        <f>Sheet2!M20/sheet!M35</f>
        <v>0.96737464749060265</v>
      </c>
      <c r="F16" s="36">
        <f>sheet!M18/sheet!M35</f>
        <v>1.4422169613606108</v>
      </c>
      <c r="G16" s="31"/>
      <c r="H16" s="37">
        <f>Sheet1!M33/sheet!M51</f>
        <v>8.6327605261447116E-2</v>
      </c>
      <c r="I16" s="37">
        <f>Sheet1!M33/Sheet1!M12</f>
        <v>9.0181650912600914E-2</v>
      </c>
      <c r="J16" s="37">
        <f>Sheet1!M12/sheet!M27</f>
        <v>0.4887548903326312</v>
      </c>
      <c r="K16" s="37">
        <f>Sheet1!M30/sheet!M27</f>
        <v>4.4076722901803887E-2</v>
      </c>
      <c r="L16" s="37">
        <f>Sheet1!M38</f>
        <v>0.42</v>
      </c>
      <c r="M16" s="31"/>
      <c r="N16" s="37">
        <f>sheet!M40/sheet!M27</f>
        <v>0.48942493228770206</v>
      </c>
      <c r="O16" s="37">
        <f>sheet!M51/sheet!M27</f>
        <v>0.51057506771229799</v>
      </c>
      <c r="P16" s="37">
        <f>sheet!M40/sheet!M51</f>
        <v>0.95857585541855383</v>
      </c>
      <c r="Q16" s="36">
        <f>Sheet1!M24/Sheet1!M26</f>
        <v>-6.4267788102828458</v>
      </c>
      <c r="R16" s="36">
        <f>ABS(Sheet2!M20/(Sheet1!M26+Sheet2!M30))</f>
        <v>2.5923368273494747</v>
      </c>
      <c r="S16" s="36">
        <f>sheet!M40/Sheet1!M43</f>
        <v>1.754359386005546</v>
      </c>
      <c r="T16" s="36">
        <f>Sheet2!M20/sheet!M40</f>
        <v>0.52173508095326371</v>
      </c>
      <c r="U16" s="14"/>
      <c r="V16" s="36">
        <f>ABS(Sheet1!M15/sheet!M15)</f>
        <v>3.5113558778286875</v>
      </c>
      <c r="W16" s="36">
        <f>Sheet1!M12/sheet!M14</f>
        <v>9.4372131974056401</v>
      </c>
      <c r="X16" s="36">
        <f>Sheet1!M12/sheet!M27</f>
        <v>0.4887548903326312</v>
      </c>
      <c r="Y16" s="36">
        <f>Sheet1!M12/(sheet!M18-sheet!M35)</f>
        <v>4.1871092491137611</v>
      </c>
      <c r="Z16" s="14"/>
      <c r="AA16" s="38">
        <f>Sheet1!M43</f>
        <v>630.36400000000003</v>
      </c>
      <c r="AB16" s="38" t="str">
        <f>Sheet3!M17</f>
        <v>7.0x</v>
      </c>
      <c r="AC16" s="38" t="str">
        <f>Sheet3!M18</f>
        <v>9.7x</v>
      </c>
      <c r="AD16" s="38" t="str">
        <f>Sheet3!M20</f>
        <v>9.4x</v>
      </c>
      <c r="AE16" s="38" t="str">
        <f>Sheet3!M21</f>
        <v>2.1x</v>
      </c>
      <c r="AF16" s="38" t="str">
        <f>Sheet3!M22</f>
        <v>4.0x</v>
      </c>
      <c r="AG16" s="38" t="str">
        <f>Sheet3!M24</f>
        <v>40.2x</v>
      </c>
      <c r="AH16" s="38" t="str">
        <f>Sheet3!M25</f>
        <v>3.5x</v>
      </c>
      <c r="AI16" s="38">
        <f>Sheet3!M31</f>
        <v>0.52</v>
      </c>
      <c r="AK16" s="38">
        <f>Sheet3!M29</f>
        <v>6.2</v>
      </c>
      <c r="AL16" s="38">
        <f>Sheet3!M30</f>
        <v>6</v>
      </c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</row>
    <row r="17" spans="2:62" x14ac:dyDescent="0.2">
      <c r="G17" s="31"/>
      <c r="K17" s="31"/>
      <c r="M17" s="31"/>
      <c r="R17" s="31"/>
      <c r="S17" s="31"/>
      <c r="AC17" s="40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</row>
    <row r="18" spans="2:62" x14ac:dyDescent="0.2"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</row>
    <row r="19" spans="2:62" x14ac:dyDescent="0.2">
      <c r="E19" s="31"/>
    </row>
    <row r="21" spans="2:62" x14ac:dyDescent="0.2">
      <c r="D21" s="31"/>
    </row>
    <row r="22" spans="2:62" x14ac:dyDescent="0.2">
      <c r="B22" s="30"/>
      <c r="J22" s="31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2023-04-20T20:22:03Z</dcterms:created>
  <dcterms:modified xsi:type="dcterms:W3CDTF">2023-05-07T03:04:33Z</dcterms:modified>
  <cp:category/>
  <dc:identifier/>
  <cp:version/>
</cp:coreProperties>
</file>