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7" documentId="8_{CB934C3F-D062-4D36-940B-2FF5738ECF48}" xr6:coauthVersionLast="47" xr6:coauthVersionMax="47" xr10:uidLastSave="{B471B4EE-86AD-4C9B-B565-7B7BE1703E3F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5" l="1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<sst xmlns="http://schemas.openxmlformats.org/spreadsheetml/2006/main" count="773" uniqueCount="450">
  <si>
    <t>Methanex Corporation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</si>
  <si>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</si>
  <si>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</si>
  <si>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</si>
  <si>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</si>
  <si>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</si>
  <si>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</si>
  <si>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</si>
  <si>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</si>
  <si>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</si>
  <si>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</si>
  <si>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</si>
  <si>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</si>
  <si>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</si>
  <si>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</si>
  <si>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</si>
  <si>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</si>
  <si>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</si>
  <si>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</si>
  <si>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</si>
  <si>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</si>
  <si>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</si>
  <si>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</si>
  <si>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</si>
  <si>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</si>
  <si>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</si>
  <si>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1,102.019</t>
  </si>
  <si>
    <t>1,060.996</t>
  </si>
  <si>
    <t>1,178.629</t>
  </si>
  <si>
    <t>1,161.347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</si>
  <si>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</si>
  <si>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</si>
  <si>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</si>
  <si>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</si>
  <si>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</si>
  <si>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</si>
  <si>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</si>
  <si>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1,723.538</t>
  </si>
  <si>
    <t>1,952.393</t>
  </si>
  <si>
    <t>1,431.988</t>
  </si>
  <si>
    <t>1,377.286</t>
  </si>
  <si>
    <t>1,562.847</t>
  </si>
  <si>
    <t>1,709.059</t>
  </si>
  <si>
    <t>1,600.416</t>
  </si>
  <si>
    <t>2,029.404</t>
  </si>
  <si>
    <t>2,514.893</t>
  </si>
  <si>
    <t>2,540.517</t>
  </si>
  <si>
    <t>Property Plant And Equipment, Net</t>
  </si>
  <si>
    <t>2,370.059</t>
  </si>
  <si>
    <t>3,217.209</t>
  </si>
  <si>
    <t>4,382.747</t>
  </si>
  <si>
    <t>4,186.2</t>
  </si>
  <si>
    <t>3,769.465</t>
  </si>
  <si>
    <t>4,129.194</t>
  </si>
  <si>
    <t>4,643.653</t>
  </si>
  <si>
    <t>4,678.76</t>
  </si>
  <si>
    <t>4,661.246</t>
  </si>
  <si>
    <t>5,626.045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</si>
  <si>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</si>
  <si>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</si>
  <si>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</si>
  <si>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</si>
  <si>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</si>
  <si>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</si>
  <si>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</si>
  <si>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4,377.879</t>
  </si>
  <si>
    <t>5,530.178</t>
  </si>
  <si>
    <t>6,321.253</t>
  </si>
  <si>
    <t>6,118.778</t>
  </si>
  <si>
    <t>5,796.579</t>
  </si>
  <si>
    <t>6,291.191</t>
  </si>
  <si>
    <t>6,747.753</t>
  </si>
  <si>
    <t>7,247.769</t>
  </si>
  <si>
    <t>7,700.507</t>
  </si>
  <si>
    <t>8,978.692</t>
  </si>
  <si>
    <t>Accounts Payable</t>
  </si>
  <si>
    <t>1,057.085</t>
  </si>
  <si>
    <t>1,068.537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</si>
  <si>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</si>
  <si>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</si>
  <si>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</si>
  <si>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</si>
  <si>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</si>
  <si>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</si>
  <si>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1,429.616</t>
  </si>
  <si>
    <t>1,218.018</t>
  </si>
  <si>
    <t>1,276.256</t>
  </si>
  <si>
    <t>Long-term Debt</t>
  </si>
  <si>
    <t>1,197.069</t>
  </si>
  <si>
    <t>1,769.771</t>
  </si>
  <si>
    <t>2,064.606</t>
  </si>
  <si>
    <t>2,017.196</t>
  </si>
  <si>
    <t>1,818.357</t>
  </si>
  <si>
    <t>1,466.661</t>
  </si>
  <si>
    <t>2,246.95</t>
  </si>
  <si>
    <t>2,956.596</t>
  </si>
  <si>
    <t>2,714.209</t>
  </si>
  <si>
    <t>2,892.552</t>
  </si>
  <si>
    <t>Capital Leases</t>
  </si>
  <si>
    <t>1,030.934</t>
  </si>
  <si>
    <t>Other Non-current Liabilities</t>
  </si>
  <si>
    <t>Total Liabilities</t>
  </si>
  <si>
    <t>2,353.73</t>
  </si>
  <si>
    <t>3,152.409</t>
  </si>
  <si>
    <t>3,589.898</t>
  </si>
  <si>
    <t>3,694.518</t>
  </si>
  <si>
    <t>3,602.643</t>
  </si>
  <si>
    <t>3,823.525</t>
  </si>
  <si>
    <t>4,630.746</t>
  </si>
  <si>
    <t>5,413.63</t>
  </si>
  <si>
    <t>5,228.691</t>
  </si>
  <si>
    <t>5,689.329</t>
  </si>
  <si>
    <t>Common Stock</t>
  </si>
  <si>
    <t>Additional Paid In Capital</t>
  </si>
  <si>
    <t>Retained Earnings</t>
  </si>
  <si>
    <t>1,196.961</t>
  </si>
  <si>
    <t>1,462.597</t>
  </si>
  <si>
    <t>1,714.391</t>
  </si>
  <si>
    <t>1,509.469</t>
  </si>
  <si>
    <t>1,368.011</t>
  </si>
  <si>
    <t>1,563.552</t>
  </si>
  <si>
    <t>1,350.195</t>
  </si>
  <si>
    <t>1,073.421</t>
  </si>
  <si>
    <t>1,582.736</t>
  </si>
  <si>
    <t>1,986.071</t>
  </si>
  <si>
    <t>Treasury Stock</t>
  </si>
  <si>
    <t>Other Common Equity Adj</t>
  </si>
  <si>
    <t>Common Equity</t>
  </si>
  <si>
    <t>1,761.099</t>
  </si>
  <si>
    <t>2,068.745</t>
  </si>
  <si>
    <t>2,386.09</t>
  </si>
  <si>
    <t>2,144.262</t>
  </si>
  <si>
    <t>1,886.745</t>
  </si>
  <si>
    <t>2,062.776</t>
  </si>
  <si>
    <t>1,729.18</t>
  </si>
  <si>
    <t>1,462.138</t>
  </si>
  <si>
    <t>2,128.932</t>
  </si>
  <si>
    <t>2,859.56</t>
  </si>
  <si>
    <t>Total Preferred Equity</t>
  </si>
  <si>
    <t>Minority Interest, Total</t>
  </si>
  <si>
    <t>Other Equity</t>
  </si>
  <si>
    <t>Total Equity</t>
  </si>
  <si>
    <t>2,024.15</t>
  </si>
  <si>
    <t>2,377.769</t>
  </si>
  <si>
    <t>2,731.356</t>
  </si>
  <si>
    <t>2,424.26</t>
  </si>
  <si>
    <t>2,193.936</t>
  </si>
  <si>
    <t>2,467.667</t>
  </si>
  <si>
    <t>2,117.006</t>
  </si>
  <si>
    <t>1,834.139</t>
  </si>
  <si>
    <t>2,471.816</t>
  </si>
  <si>
    <t>3,289.363</t>
  </si>
  <si>
    <t>Total Liabilities And Equity</t>
  </si>
  <si>
    <t>Cash And Short Term Investments</t>
  </si>
  <si>
    <t>Total Debt</t>
  </si>
  <si>
    <t>1,269.88</t>
  </si>
  <si>
    <t>2,001.738</t>
  </si>
  <si>
    <t>2,131.017</t>
  </si>
  <si>
    <t>2,089.705</t>
  </si>
  <si>
    <t>1,888.64</t>
  </si>
  <si>
    <t>2,263.2</t>
  </si>
  <si>
    <t>3,229.809</t>
  </si>
  <si>
    <t>3,926.187</t>
  </si>
  <si>
    <t>3,635.894</t>
  </si>
  <si>
    <t>4,091.198</t>
  </si>
  <si>
    <t>Income Statement</t>
  </si>
  <si>
    <t>Revenue</t>
  </si>
  <si>
    <t>3,212.627</t>
  </si>
  <si>
    <t>3,732.922</t>
  </si>
  <si>
    <t>3,087.978</t>
  </si>
  <si>
    <t>2,683.53</t>
  </si>
  <si>
    <t>3,847.809</t>
  </si>
  <si>
    <t>6,118.799</t>
  </si>
  <si>
    <t>4,263.61</t>
  </si>
  <si>
    <t>3,371.866</t>
  </si>
  <si>
    <t>5,582.342</t>
  </si>
  <si>
    <t>5,837.133</t>
  </si>
  <si>
    <t>Revenue Growth (YoY)</t>
  </si>
  <si>
    <t>18.9%</t>
  </si>
  <si>
    <t>6.6%</t>
  </si>
  <si>
    <t>-31.0%</t>
  </si>
  <si>
    <t>-10.2%</t>
  </si>
  <si>
    <t>53.2%</t>
  </si>
  <si>
    <t>46.5%</t>
  </si>
  <si>
    <t>-26.8%</t>
  </si>
  <si>
    <t>-19.3%</t>
  </si>
  <si>
    <t>66.6%</t>
  </si>
  <si>
    <t>-2.3%</t>
  </si>
  <si>
    <t>Cost of Revenues</t>
  </si>
  <si>
    <t>-2,513.034</t>
  </si>
  <si>
    <t>-2,809.271</t>
  </si>
  <si>
    <t>-2,577.798</t>
  </si>
  <si>
    <t>-2,382.739</t>
  </si>
  <si>
    <t>-2,956.847</t>
  </si>
  <si>
    <t>-4,651.545</t>
  </si>
  <si>
    <t>-3,526.357</t>
  </si>
  <si>
    <t>-2,887.277</t>
  </si>
  <si>
    <t>-4,120.484</t>
  </si>
  <si>
    <t>-4,554.689</t>
  </si>
  <si>
    <t>Gross Profit</t>
  </si>
  <si>
    <t>1,467.254</t>
  </si>
  <si>
    <t>1,461.859</t>
  </si>
  <si>
    <t>1,282.444</t>
  </si>
  <si>
    <t>Gross Profit Margin</t>
  </si>
  <si>
    <t>21.8%</t>
  </si>
  <si>
    <t>24.7%</t>
  </si>
  <si>
    <t>16.5%</t>
  </si>
  <si>
    <t>11.2%</t>
  </si>
  <si>
    <t>23.2%</t>
  </si>
  <si>
    <t>24.0%</t>
  </si>
  <si>
    <t>17.3%</t>
  </si>
  <si>
    <t>14.4%</t>
  </si>
  <si>
    <t>26.2%</t>
  </si>
  <si>
    <t>22.0%</t>
  </si>
  <si>
    <t>R&amp;D Expenses</t>
  </si>
  <si>
    <t>Selling, General &amp; Admin Expenses</t>
  </si>
  <si>
    <t>Other Inc / (Exp)</t>
  </si>
  <si>
    <t>Operating Expenses</t>
  </si>
  <si>
    <t>Operating Income</t>
  </si>
  <si>
    <t>1,230.7</t>
  </si>
  <si>
    <t>1,023.9</t>
  </si>
  <si>
    <t>Net Interest Expenses</t>
  </si>
  <si>
    <t>EBT, Incl. Unusual Items</t>
  </si>
  <si>
    <t>1,107.647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</si>
  <si>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</si>
  <si>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</si>
  <si>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</si>
  <si>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</si>
  <si>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</si>
  <si>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</si>
  <si>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</si>
  <si>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</si>
  <si>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</si>
  <si>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</si>
  <si>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</si>
  <si>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</si>
  <si>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1,445.34</t>
  </si>
  <si>
    <t>1,215.871</t>
  </si>
  <si>
    <t>1,170.281</t>
  </si>
  <si>
    <t>EBIT</t>
  </si>
  <si>
    <t>1,132.42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</si>
  <si>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</si>
  <si>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</si>
  <si>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</si>
  <si>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</si>
  <si>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</si>
  <si>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</si>
  <si>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</si>
  <si>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</si>
  <si>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</si>
  <si>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</si>
  <si>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</si>
  <si>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</si>
  <si>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1,337.962</t>
  </si>
  <si>
    <t>1,257.409</t>
  </si>
  <si>
    <t>1,336.821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</si>
  <si>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</si>
  <si>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</si>
  <si>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</si>
  <si>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</si>
  <si>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</si>
  <si>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</si>
  <si>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</si>
  <si>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1,117.508</t>
  </si>
  <si>
    <t>Long-Term Debt Repaid</t>
  </si>
  <si>
    <t>Repurchase of Common Stock</t>
  </si>
  <si>
    <t>Other Financing Activities</t>
  </si>
  <si>
    <t>Cash from Financing</t>
  </si>
  <si>
    <t>-1,082.78</t>
  </si>
  <si>
    <t>Beginning Cash (CF)</t>
  </si>
  <si>
    <t>Foreign Exchange Rate Adjustments</t>
  </si>
  <si>
    <t>Additions / Reductions</t>
  </si>
  <si>
    <t>Ending Cash (CF)</t>
  </si>
  <si>
    <t>Levered Free Cash Flow</t>
  </si>
  <si>
    <t>1,004.257</t>
  </si>
  <si>
    <t>Cash Interest Paid</t>
  </si>
  <si>
    <t>Valuation Ratios</t>
  </si>
  <si>
    <t>Price Close (Split Adjusted)</t>
  </si>
  <si>
    <t>Market Cap</t>
  </si>
  <si>
    <t>6,033.181</t>
  </si>
  <si>
    <t>5,000.965</t>
  </si>
  <si>
    <t>4,096.562</t>
  </si>
  <si>
    <t>5,289.637</t>
  </si>
  <si>
    <t>6,379.359</t>
  </si>
  <si>
    <t>5,118.418</t>
  </si>
  <si>
    <t>3,821.233</t>
  </si>
  <si>
    <t>4,456.709</t>
  </si>
  <si>
    <t>3,793.588</t>
  </si>
  <si>
    <t>3,586.849</t>
  </si>
  <si>
    <t>Total Enterprise Value (TEV)</t>
  </si>
  <si>
    <t>6,752.549</t>
  </si>
  <si>
    <t>6,016.374</t>
  </si>
  <si>
    <t>5,913.427</t>
  </si>
  <si>
    <t>7,309.764</t>
  </si>
  <si>
    <t>8,162.823</t>
  </si>
  <si>
    <t>7,047.214</t>
  </si>
  <si>
    <t>6,758.072</t>
  </si>
  <si>
    <t>7,737.475</t>
  </si>
  <si>
    <t>6,588.755</t>
  </si>
  <si>
    <t>6,849.089</t>
  </si>
  <si>
    <t>Enterprise Value (EV)</t>
  </si>
  <si>
    <t>6,541.769</t>
  </si>
  <si>
    <t>5,792.401</t>
  </si>
  <si>
    <t>5,639.929</t>
  </si>
  <si>
    <t>7,045.05</t>
  </si>
  <si>
    <t>7,932.518</t>
  </si>
  <si>
    <t>6,801.57</t>
  </si>
  <si>
    <t>6,517.604</t>
  </si>
  <si>
    <t>7,494.424</t>
  </si>
  <si>
    <t>6,357.737</t>
  </si>
  <si>
    <t>7,501.456</t>
  </si>
  <si>
    <t>EV/EBITDA</t>
  </si>
  <si>
    <t>9.5x</t>
  </si>
  <si>
    <t>6.3x</t>
  </si>
  <si>
    <t>7.5x</t>
  </si>
  <si>
    <t>31.5x</t>
  </si>
  <si>
    <t>10.2x</t>
  </si>
  <si>
    <t>5.0x</t>
  </si>
  <si>
    <t>8.2x</t>
  </si>
  <si>
    <t>27.5x</t>
  </si>
  <si>
    <t>7.0x</t>
  </si>
  <si>
    <t>6.4x</t>
  </si>
  <si>
    <t>EV / EBIT</t>
  </si>
  <si>
    <t>15.1x</t>
  </si>
  <si>
    <t>7.7x</t>
  </si>
  <si>
    <t>11.2x</t>
  </si>
  <si>
    <t>-93.6x</t>
  </si>
  <si>
    <t>16.3x</t>
  </si>
  <si>
    <t>6.6x</t>
  </si>
  <si>
    <t>15.0x</t>
  </si>
  <si>
    <t>-109.0x</t>
  </si>
  <si>
    <t>10.6x</t>
  </si>
  <si>
    <t>9.1x</t>
  </si>
  <si>
    <t>EV / LTM EBITDA - CAPEX</t>
  </si>
  <si>
    <t>26.9x</t>
  </si>
  <si>
    <t>46.0x</t>
  </si>
  <si>
    <t>162.1x</t>
  </si>
  <si>
    <t>-304.3x</t>
  </si>
  <si>
    <t>12.0x</t>
  </si>
  <si>
    <t>6.2x</t>
  </si>
  <si>
    <t>15.8x</t>
  </si>
  <si>
    <t>-33.8x</t>
  </si>
  <si>
    <t>10.3x</t>
  </si>
  <si>
    <t>19.3x</t>
  </si>
  <si>
    <t>EV / Free Cash Flow</t>
  </si>
  <si>
    <t>22.6x</t>
  </si>
  <si>
    <t>76.0x</t>
  </si>
  <si>
    <t>-35.9x</t>
  </si>
  <si>
    <t>-394.9x</t>
  </si>
  <si>
    <t>13.8x</t>
  </si>
  <si>
    <t>9.7x</t>
  </si>
  <si>
    <t>18.0x</t>
  </si>
  <si>
    <t>124.5x</t>
  </si>
  <si>
    <t>20.2x</t>
  </si>
  <si>
    <t>32.9x</t>
  </si>
  <si>
    <t>EV / Invested Capital</t>
  </si>
  <si>
    <t>2.2x</t>
  </si>
  <si>
    <t>1.7x</t>
  </si>
  <si>
    <t>1.2x</t>
  </si>
  <si>
    <t>1.6x</t>
  </si>
  <si>
    <t>2.0x</t>
  </si>
  <si>
    <t>1.3x</t>
  </si>
  <si>
    <t>1.1x</t>
  </si>
  <si>
    <t>EV / Revenue</t>
  </si>
  <si>
    <t>1.5x</t>
  </si>
  <si>
    <t>2.8x</t>
  </si>
  <si>
    <t>2.3x</t>
  </si>
  <si>
    <t>P/E Ratio</t>
  </si>
  <si>
    <t>92.3x</t>
  </si>
  <si>
    <t>9.6x</t>
  </si>
  <si>
    <t>-140.3x</t>
  </si>
  <si>
    <t>18.6x</t>
  </si>
  <si>
    <t>7.9x</t>
  </si>
  <si>
    <t>12.3x</t>
  </si>
  <si>
    <t>-29.0x</t>
  </si>
  <si>
    <t>11.8x</t>
  </si>
  <si>
    <t>9.2x</t>
  </si>
  <si>
    <t>Price/Book</t>
  </si>
  <si>
    <t>3.9x</t>
  </si>
  <si>
    <t>2.5x</t>
  </si>
  <si>
    <t>3.3x</t>
  </si>
  <si>
    <t>2.6x</t>
  </si>
  <si>
    <t>2.1x</t>
  </si>
  <si>
    <t>2.9x</t>
  </si>
  <si>
    <t>1.9x</t>
  </si>
  <si>
    <t>Price / Operating Cash Flow</t>
  </si>
  <si>
    <t>11.3x</t>
  </si>
  <si>
    <t>5.7x</t>
  </si>
  <si>
    <t>17.8x</t>
  </si>
  <si>
    <t>8.1x</t>
  </si>
  <si>
    <t>4.8x</t>
  </si>
  <si>
    <t>7.3x</t>
  </si>
  <si>
    <t>3.7x</t>
  </si>
  <si>
    <t>Price / LTM Sales</t>
  </si>
  <si>
    <t>1.8x</t>
  </si>
  <si>
    <t>1.0x</t>
  </si>
  <si>
    <t>0.7x</t>
  </si>
  <si>
    <t>0.8x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</si>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</sst>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09D9F059-CBA5-4102-81D6-A26B4BB32ECD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M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778.42899999999997</v>
      </c>
      <c r="E12" s="3" t="s">
        <v>26</v>
      </c>
      <c r="F12" s="3">
        <v>353.71600000000001</v>
      </c>
      <c r="G12" s="3">
        <v>300.64400000000001</v>
      </c>
      <c r="H12" s="3">
        <v>472.048</v>
      </c>
      <c r="I12" s="3">
        <v>349.54</v>
      </c>
      <c r="J12" s="3">
        <v>541.16300000000001</v>
      </c>
      <c r="K12" s="3" t="s">
        <v>27</v>
      </c>
      <c r="L12" s="3" t="s">
        <v>28</v>
      </c>
      <c r="M12" s="3" t="s">
        <v>29</v>
      </c>
    </row>
    <row r="13" spans="3:13" ht="12.75" x14ac:dyDescent="0.2">
      <c r="C13" s="3" t="s">
        <v>30</v>
      </c>
      <c r="D13" s="3" t="s">
        <v>31</v>
      </c>
      <c r="E13" s="3" t="s">
        <v>31</v>
      </c>
      <c r="F13" s="3" t="s">
        <v>31</v>
      </c>
      <c r="G13" s="3" t="s">
        <v>31</v>
      </c>
      <c r="H13" s="3" t="s">
        <v>31</v>
      </c>
      <c r="I13" s="3" t="s">
        <v>31</v>
      </c>
      <c r="J13" s="3" t="s">
        <v>31</v>
      </c>
      <c r="K13" s="3" t="s">
        <v>31</v>
      </c>
      <c r="L13" s="3" t="s">
        <v>31</v>
      </c>
      <c r="M13" s="3" t="s">
        <v>31</v>
      </c>
    </row>
    <row r="14" spans="3:13" ht="12.75" x14ac:dyDescent="0.2">
      <c r="C14" s="3" t="s">
        <v>32</v>
      </c>
      <c r="D14" s="3">
        <v>453.10300000000001</v>
      </c>
      <c r="E14" s="3">
        <v>369.69200000000001</v>
      </c>
      <c r="F14" s="3">
        <v>487.22199999999998</v>
      </c>
      <c r="G14" s="3">
        <v>506.49</v>
      </c>
      <c r="H14" s="3">
        <v>570.82500000000005</v>
      </c>
      <c r="I14" s="3">
        <v>571.77499999999998</v>
      </c>
      <c r="J14" s="3">
        <v>446.62700000000001</v>
      </c>
      <c r="K14" s="3">
        <v>427.51799999999997</v>
      </c>
      <c r="L14" s="3">
        <v>579.30100000000004</v>
      </c>
      <c r="M14" s="3">
        <v>552.04999999999995</v>
      </c>
    </row>
    <row r="15" spans="3:13" ht="12.75" x14ac:dyDescent="0.2">
      <c r="C15" s="3" t="s">
        <v>33</v>
      </c>
      <c r="D15" s="3">
        <v>355.85700000000003</v>
      </c>
      <c r="E15" s="3">
        <v>355.298</v>
      </c>
      <c r="F15" s="3">
        <v>351.35700000000003</v>
      </c>
      <c r="G15" s="3">
        <v>377.77300000000002</v>
      </c>
      <c r="H15" s="3">
        <v>382.76900000000001</v>
      </c>
      <c r="I15" s="3">
        <v>529.55600000000004</v>
      </c>
      <c r="J15" s="3">
        <v>364.94299999999998</v>
      </c>
      <c r="K15" s="3">
        <v>392.791</v>
      </c>
      <c r="L15" s="3">
        <v>581.12199999999996</v>
      </c>
      <c r="M15" s="3">
        <v>595.428</v>
      </c>
    </row>
    <row r="16" spans="3:13" ht="12.75" x14ac:dyDescent="0.2">
      <c r="C16" s="3" t="s">
        <v>34</v>
      </c>
      <c r="D16" s="3">
        <v>21.812999999999999</v>
      </c>
      <c r="E16" s="3">
        <v>26.794</v>
      </c>
      <c r="F16" s="3">
        <v>27.138999999999999</v>
      </c>
      <c r="G16" s="3">
        <v>27.992000000000001</v>
      </c>
      <c r="H16" s="3">
        <v>33.375999999999998</v>
      </c>
      <c r="I16" s="3">
        <v>44.417999999999999</v>
      </c>
      <c r="J16" s="3">
        <v>49.088999999999999</v>
      </c>
      <c r="K16" s="3">
        <v>42.939</v>
      </c>
      <c r="L16" s="3">
        <v>45.475999999999999</v>
      </c>
      <c r="M16" s="3">
        <v>52.241999999999997</v>
      </c>
    </row>
    <row r="17" spans="3:13" ht="12.75" x14ac:dyDescent="0.2">
      <c r="C17" s="3" t="s">
        <v>35</v>
      </c>
      <c r="D17" s="3">
        <v>114.33499999999999</v>
      </c>
      <c r="E17" s="3">
        <v>98.588999999999999</v>
      </c>
      <c r="F17" s="3">
        <v>212.554</v>
      </c>
      <c r="G17" s="3">
        <v>164.387</v>
      </c>
      <c r="H17" s="3">
        <v>103.82899999999999</v>
      </c>
      <c r="I17" s="3">
        <v>213.77</v>
      </c>
      <c r="J17" s="3">
        <v>198.59399999999999</v>
      </c>
      <c r="K17" s="3">
        <v>105.16</v>
      </c>
      <c r="L17" s="3">
        <v>130.364</v>
      </c>
      <c r="M17" s="3">
        <v>179.45</v>
      </c>
    </row>
    <row r="18" spans="3:13" ht="12.75" x14ac:dyDescent="0.2">
      <c r="C18" s="3" t="s">
        <v>36</v>
      </c>
      <c r="D18" s="3" t="s">
        <v>37</v>
      </c>
      <c r="E18" s="3" t="s">
        <v>38</v>
      </c>
      <c r="F18" s="3" t="s">
        <v>39</v>
      </c>
      <c r="G18" s="3" t="s">
        <v>40</v>
      </c>
      <c r="H18" s="3" t="s">
        <v>41</v>
      </c>
      <c r="I18" s="3" t="s">
        <v>42</v>
      </c>
      <c r="J18" s="3" t="s">
        <v>43</v>
      </c>
      <c r="K18" s="3" t="s">
        <v>44</v>
      </c>
      <c r="L18" s="3" t="s">
        <v>45</v>
      </c>
      <c r="M18" s="3" t="s">
        <v>46</v>
      </c>
    </row>
    <row r="19" spans="3:13" ht="12.75" x14ac:dyDescent="0.2"/>
    <row r="20" spans="3:13" ht="12.75" x14ac:dyDescent="0.2">
      <c r="C20" s="3" t="s">
        <v>47</v>
      </c>
      <c r="D20" s="3" t="s">
        <v>48</v>
      </c>
      <c r="E20" s="3" t="s">
        <v>49</v>
      </c>
      <c r="F20" s="3" t="s">
        <v>50</v>
      </c>
      <c r="G20" s="3" t="s">
        <v>51</v>
      </c>
      <c r="H20" s="3" t="s">
        <v>52</v>
      </c>
      <c r="I20" s="3" t="s">
        <v>53</v>
      </c>
      <c r="J20" s="3" t="s">
        <v>54</v>
      </c>
      <c r="K20" s="3" t="s">
        <v>55</v>
      </c>
      <c r="L20" s="3" t="s">
        <v>56</v>
      </c>
      <c r="M20" s="3" t="s">
        <v>57</v>
      </c>
    </row>
    <row r="21" spans="3:13" ht="12.75" x14ac:dyDescent="0.2">
      <c r="C21" s="3" t="s">
        <v>58</v>
      </c>
      <c r="D21" s="3" t="s">
        <v>31</v>
      </c>
      <c r="E21" s="3" t="s">
        <v>31</v>
      </c>
      <c r="F21" s="3" t="s">
        <v>31</v>
      </c>
      <c r="G21" s="3" t="s">
        <v>31</v>
      </c>
      <c r="H21" s="3" t="s">
        <v>31</v>
      </c>
      <c r="I21" s="3" t="s">
        <v>31</v>
      </c>
      <c r="J21" s="3" t="s">
        <v>31</v>
      </c>
      <c r="K21" s="3" t="s">
        <v>31</v>
      </c>
      <c r="L21" s="3" t="s">
        <v>31</v>
      </c>
      <c r="M21" s="3" t="s">
        <v>31</v>
      </c>
    </row>
    <row r="22" spans="3:13" ht="12.75" x14ac:dyDescent="0.2">
      <c r="C22" s="3" t="s">
        <v>59</v>
      </c>
      <c r="D22" s="3" t="s">
        <v>31</v>
      </c>
      <c r="E22" s="3" t="s">
        <v>31</v>
      </c>
      <c r="F22" s="3" t="s">
        <v>31</v>
      </c>
      <c r="G22" s="3" t="s">
        <v>31</v>
      </c>
      <c r="H22" s="3" t="s">
        <v>31</v>
      </c>
      <c r="I22" s="3" t="s">
        <v>31</v>
      </c>
      <c r="J22" s="3" t="s">
        <v>31</v>
      </c>
      <c r="K22" s="3" t="s">
        <v>31</v>
      </c>
      <c r="L22" s="3" t="s">
        <v>31</v>
      </c>
      <c r="M22" s="3" t="s">
        <v>31</v>
      </c>
    </row>
    <row r="23" spans="3:13" ht="12.75" x14ac:dyDescent="0.2">
      <c r="C23" s="3" t="s">
        <v>60</v>
      </c>
      <c r="D23" s="3">
        <v>219.74299999999999</v>
      </c>
      <c r="E23" s="3">
        <v>255.62899999999999</v>
      </c>
      <c r="F23" s="3">
        <v>317.27100000000002</v>
      </c>
      <c r="G23" s="3">
        <v>271.12099999999998</v>
      </c>
      <c r="H23" s="3">
        <v>243.17099999999999</v>
      </c>
      <c r="I23" s="3">
        <v>276.32799999999997</v>
      </c>
      <c r="J23" s="3">
        <v>251.22399999999999</v>
      </c>
      <c r="K23" s="3">
        <v>246.881</v>
      </c>
      <c r="L23" s="3">
        <v>274.80599999999998</v>
      </c>
      <c r="M23" s="3">
        <v>266.84100000000001</v>
      </c>
    </row>
    <row r="24" spans="3:13" ht="12.75" x14ac:dyDescent="0.2">
      <c r="C24" s="3" t="s">
        <v>61</v>
      </c>
      <c r="D24" s="3" t="s">
        <v>31</v>
      </c>
      <c r="E24" s="3" t="s">
        <v>31</v>
      </c>
      <c r="F24" s="3" t="s">
        <v>31</v>
      </c>
      <c r="G24" s="3" t="s">
        <v>31</v>
      </c>
      <c r="H24" s="3" t="s">
        <v>31</v>
      </c>
      <c r="I24" s="3" t="s">
        <v>31</v>
      </c>
      <c r="J24" s="3" t="s">
        <v>31</v>
      </c>
      <c r="K24" s="3" t="s">
        <v>31</v>
      </c>
      <c r="L24" s="3" t="s">
        <v>31</v>
      </c>
      <c r="M24" s="3" t="s">
        <v>31</v>
      </c>
    </row>
    <row r="25" spans="3:13" ht="12.75" x14ac:dyDescent="0.2">
      <c r="C25" s="3" t="s">
        <v>62</v>
      </c>
      <c r="D25" s="3" t="s">
        <v>31</v>
      </c>
      <c r="E25" s="3" t="s">
        <v>31</v>
      </c>
      <c r="F25" s="3" t="s">
        <v>31</v>
      </c>
      <c r="G25" s="3" t="s">
        <v>31</v>
      </c>
      <c r="H25" s="3" t="s">
        <v>31</v>
      </c>
      <c r="I25" s="3" t="s">
        <v>31</v>
      </c>
      <c r="J25" s="3" t="s">
        <v>31</v>
      </c>
      <c r="K25" s="3" t="s">
        <v>31</v>
      </c>
      <c r="L25" s="3" t="s">
        <v>31</v>
      </c>
      <c r="M25" s="3" t="s">
        <v>31</v>
      </c>
    </row>
    <row r="26" spans="3:13" ht="12.75" x14ac:dyDescent="0.2">
      <c r="C26" s="3" t="s">
        <v>63</v>
      </c>
      <c r="D26" s="3">
        <v>64.539000000000001</v>
      </c>
      <c r="E26" s="3">
        <v>104.94799999999999</v>
      </c>
      <c r="F26" s="3">
        <v>189.24799999999999</v>
      </c>
      <c r="G26" s="3">
        <v>284.17200000000003</v>
      </c>
      <c r="H26" s="3">
        <v>221.096</v>
      </c>
      <c r="I26" s="3">
        <v>176.61099999999999</v>
      </c>
      <c r="J26" s="3">
        <v>252.459</v>
      </c>
      <c r="K26" s="3">
        <v>292.72399999999999</v>
      </c>
      <c r="L26" s="3">
        <v>249.56100000000001</v>
      </c>
      <c r="M26" s="3">
        <v>545.29</v>
      </c>
    </row>
    <row r="27" spans="3:13" ht="12.75" x14ac:dyDescent="0.2">
      <c r="C27" s="3" t="s">
        <v>64</v>
      </c>
      <c r="D27" s="3" t="s">
        <v>65</v>
      </c>
      <c r="E27" s="3" t="s">
        <v>66</v>
      </c>
      <c r="F27" s="3" t="s">
        <v>67</v>
      </c>
      <c r="G27" s="3" t="s">
        <v>68</v>
      </c>
      <c r="H27" s="3" t="s">
        <v>69</v>
      </c>
      <c r="I27" s="3" t="s">
        <v>70</v>
      </c>
      <c r="J27" s="3" t="s">
        <v>71</v>
      </c>
      <c r="K27" s="3" t="s">
        <v>72</v>
      </c>
      <c r="L27" s="3" t="s">
        <v>73</v>
      </c>
      <c r="M27" s="3" t="s">
        <v>74</v>
      </c>
    </row>
    <row r="28" spans="3:13" ht="12.75" x14ac:dyDescent="0.2"/>
    <row r="29" spans="3:13" ht="12.75" x14ac:dyDescent="0.2">
      <c r="C29" s="3" t="s">
        <v>75</v>
      </c>
      <c r="D29" s="3">
        <v>637.60799999999995</v>
      </c>
      <c r="E29" s="3">
        <v>656.48800000000006</v>
      </c>
      <c r="F29" s="3">
        <v>705.726</v>
      </c>
      <c r="G29" s="3">
        <v>702.58500000000004</v>
      </c>
      <c r="H29" s="3">
        <v>788.02800000000002</v>
      </c>
      <c r="I29" s="3">
        <v>842.75800000000004</v>
      </c>
      <c r="J29" s="3">
        <v>641.13499999999999</v>
      </c>
      <c r="K29" s="3">
        <v>764.66499999999996</v>
      </c>
      <c r="L29" s="3" t="s">
        <v>76</v>
      </c>
      <c r="M29" s="3" t="s">
        <v>77</v>
      </c>
    </row>
    <row r="30" spans="3:13" ht="12.75" x14ac:dyDescent="0.2">
      <c r="C30" s="3" t="s">
        <v>78</v>
      </c>
      <c r="D30" s="3" t="s">
        <v>31</v>
      </c>
      <c r="E30" s="3" t="s">
        <v>31</v>
      </c>
      <c r="F30" s="3" t="s">
        <v>31</v>
      </c>
      <c r="G30" s="3" t="s">
        <v>31</v>
      </c>
      <c r="H30" s="3" t="s">
        <v>31</v>
      </c>
      <c r="I30" s="3" t="s">
        <v>31</v>
      </c>
      <c r="J30" s="3" t="s">
        <v>31</v>
      </c>
      <c r="K30" s="3" t="s">
        <v>31</v>
      </c>
      <c r="L30" s="3" t="s">
        <v>31</v>
      </c>
      <c r="M30" s="3" t="s">
        <v>31</v>
      </c>
    </row>
    <row r="31" spans="3:13" ht="12.75" x14ac:dyDescent="0.2">
      <c r="C31" s="3" t="s">
        <v>79</v>
      </c>
      <c r="D31" s="3" t="s">
        <v>31</v>
      </c>
      <c r="E31" s="3" t="s">
        <v>31</v>
      </c>
      <c r="F31" s="3" t="s">
        <v>31</v>
      </c>
      <c r="G31" s="3" t="s">
        <v>31</v>
      </c>
      <c r="H31" s="3" t="s">
        <v>31</v>
      </c>
      <c r="I31" s="3" t="s">
        <v>31</v>
      </c>
      <c r="J31" s="3" t="s">
        <v>31</v>
      </c>
      <c r="K31" s="3" t="s">
        <v>31</v>
      </c>
      <c r="L31" s="3" t="s">
        <v>31</v>
      </c>
      <c r="M31" s="3" t="s">
        <v>31</v>
      </c>
    </row>
    <row r="32" spans="3:13" ht="12.75" x14ac:dyDescent="0.2">
      <c r="C32" s="3" t="s">
        <v>80</v>
      </c>
      <c r="D32" s="3">
        <v>65.158000000000001</v>
      </c>
      <c r="E32" s="3">
        <v>231.96700000000001</v>
      </c>
      <c r="F32" s="3">
        <v>66.41</v>
      </c>
      <c r="G32" s="3">
        <v>72.507999999999996</v>
      </c>
      <c r="H32" s="3">
        <v>70.283000000000001</v>
      </c>
      <c r="I32" s="3">
        <v>523.87</v>
      </c>
      <c r="J32" s="3">
        <v>49.887999999999998</v>
      </c>
      <c r="K32" s="3">
        <v>50.604999999999997</v>
      </c>
      <c r="L32" s="3">
        <v>14.89</v>
      </c>
      <c r="M32" s="3">
        <v>20.489000000000001</v>
      </c>
    </row>
    <row r="33" spans="3:13" ht="12.75" x14ac:dyDescent="0.2">
      <c r="C33" s="3" t="s">
        <v>81</v>
      </c>
      <c r="D33" s="3" t="s">
        <v>31</v>
      </c>
      <c r="E33" s="3" t="s">
        <v>31</v>
      </c>
      <c r="F33" s="3" t="s">
        <v>31</v>
      </c>
      <c r="G33" s="3" t="s">
        <v>31</v>
      </c>
      <c r="H33" s="3" t="s">
        <v>31</v>
      </c>
      <c r="I33" s="3">
        <v>12.601000000000001</v>
      </c>
      <c r="J33" s="3">
        <v>116.63</v>
      </c>
      <c r="K33" s="3">
        <v>124.081</v>
      </c>
      <c r="L33" s="3">
        <v>124.30500000000001</v>
      </c>
      <c r="M33" s="3">
        <v>147.22300000000001</v>
      </c>
    </row>
    <row r="34" spans="3:13" ht="12.75" x14ac:dyDescent="0.2">
      <c r="C34" s="3" t="s">
        <v>82</v>
      </c>
      <c r="D34" s="3">
        <v>89.046000000000006</v>
      </c>
      <c r="E34" s="3">
        <v>60.965000000000003</v>
      </c>
      <c r="F34" s="3">
        <v>35.295999999999999</v>
      </c>
      <c r="G34" s="3">
        <v>39.908999999999999</v>
      </c>
      <c r="H34" s="3">
        <v>82.001000000000005</v>
      </c>
      <c r="I34" s="3">
        <v>50.387</v>
      </c>
      <c r="J34" s="3">
        <v>34.088000000000001</v>
      </c>
      <c r="K34" s="3">
        <v>34.548999999999999</v>
      </c>
      <c r="L34" s="3">
        <v>21.739000000000001</v>
      </c>
      <c r="M34" s="3">
        <v>40.006999999999998</v>
      </c>
    </row>
    <row r="35" spans="3:13" ht="12.75" x14ac:dyDescent="0.2">
      <c r="C35" s="3" t="s">
        <v>83</v>
      </c>
      <c r="D35" s="3">
        <v>791.81200000000001</v>
      </c>
      <c r="E35" s="3">
        <v>949.42100000000005</v>
      </c>
      <c r="F35" s="3">
        <v>807.43299999999999</v>
      </c>
      <c r="G35" s="3">
        <v>815.00199999999995</v>
      </c>
      <c r="H35" s="3">
        <v>940.31299999999999</v>
      </c>
      <c r="I35" s="3" t="s">
        <v>84</v>
      </c>
      <c r="J35" s="3">
        <v>841.74099999999999</v>
      </c>
      <c r="K35" s="3">
        <v>973.9</v>
      </c>
      <c r="L35" s="3" t="s">
        <v>85</v>
      </c>
      <c r="M35" s="3" t="s">
        <v>86</v>
      </c>
    </row>
    <row r="36" spans="3:13" ht="12.75" x14ac:dyDescent="0.2"/>
    <row r="37" spans="3:13" ht="12.75" x14ac:dyDescent="0.2">
      <c r="C37" s="3" t="s">
        <v>87</v>
      </c>
      <c r="D37" s="3" t="s">
        <v>88</v>
      </c>
      <c r="E37" s="3" t="s">
        <v>89</v>
      </c>
      <c r="F37" s="3" t="s">
        <v>90</v>
      </c>
      <c r="G37" s="3" t="s">
        <v>91</v>
      </c>
      <c r="H37" s="3" t="s">
        <v>92</v>
      </c>
      <c r="I37" s="3" t="s">
        <v>93</v>
      </c>
      <c r="J37" s="3" t="s">
        <v>94</v>
      </c>
      <c r="K37" s="3" t="s">
        <v>95</v>
      </c>
      <c r="L37" s="3" t="s">
        <v>96</v>
      </c>
      <c r="M37" s="3" t="s">
        <v>97</v>
      </c>
    </row>
    <row r="38" spans="3:13" ht="12.75" x14ac:dyDescent="0.2">
      <c r="C38" s="3" t="s">
        <v>98</v>
      </c>
      <c r="D38" s="3">
        <v>7.6529999999999996</v>
      </c>
      <c r="E38" s="3" t="s">
        <v>31</v>
      </c>
      <c r="F38" s="3" t="s">
        <v>31</v>
      </c>
      <c r="G38" s="3" t="s">
        <v>31</v>
      </c>
      <c r="H38" s="3" t="s">
        <v>31</v>
      </c>
      <c r="I38" s="3">
        <v>260.06700000000001</v>
      </c>
      <c r="J38" s="3">
        <v>816.34100000000001</v>
      </c>
      <c r="K38" s="3">
        <v>794.904</v>
      </c>
      <c r="L38" s="3">
        <v>782.49099999999999</v>
      </c>
      <c r="M38" s="3" t="s">
        <v>99</v>
      </c>
    </row>
    <row r="39" spans="3:13" ht="12.75" x14ac:dyDescent="0.2">
      <c r="C39" s="3" t="s">
        <v>100</v>
      </c>
      <c r="D39" s="3">
        <v>357.19499999999999</v>
      </c>
      <c r="E39" s="3">
        <v>433.21800000000002</v>
      </c>
      <c r="F39" s="3">
        <v>717.85900000000004</v>
      </c>
      <c r="G39" s="3">
        <v>862.32</v>
      </c>
      <c r="H39" s="3">
        <v>843.97299999999996</v>
      </c>
      <c r="I39" s="3">
        <v>667.18</v>
      </c>
      <c r="J39" s="3">
        <v>725.71400000000006</v>
      </c>
      <c r="K39" s="3">
        <v>688.23</v>
      </c>
      <c r="L39" s="3">
        <v>513.97299999999996</v>
      </c>
      <c r="M39" s="3">
        <v>489.58699999999999</v>
      </c>
    </row>
    <row r="40" spans="3:13" ht="12.75" x14ac:dyDescent="0.2">
      <c r="C40" s="3" t="s">
        <v>101</v>
      </c>
      <c r="D40" s="3" t="s">
        <v>102</v>
      </c>
      <c r="E40" s="3" t="s">
        <v>103</v>
      </c>
      <c r="F40" s="3" t="s">
        <v>104</v>
      </c>
      <c r="G40" s="3" t="s">
        <v>105</v>
      </c>
      <c r="H40" s="3" t="s">
        <v>106</v>
      </c>
      <c r="I40" s="3" t="s">
        <v>107</v>
      </c>
      <c r="J40" s="3" t="s">
        <v>108</v>
      </c>
      <c r="K40" s="3" t="s">
        <v>109</v>
      </c>
      <c r="L40" s="3" t="s">
        <v>110</v>
      </c>
      <c r="M40" s="3" t="s">
        <v>111</v>
      </c>
    </row>
    <row r="41" spans="3:13" ht="12.75" x14ac:dyDescent="0.2"/>
    <row r="42" spans="3:13" ht="12.75" x14ac:dyDescent="0.2">
      <c r="C42" s="3" t="s">
        <v>112</v>
      </c>
      <c r="D42" s="3">
        <v>564.72199999999998</v>
      </c>
      <c r="E42" s="3">
        <v>603.38</v>
      </c>
      <c r="F42" s="3">
        <v>706.87099999999998</v>
      </c>
      <c r="G42" s="3">
        <v>686.80499999999995</v>
      </c>
      <c r="H42" s="3">
        <v>603.86699999999996</v>
      </c>
      <c r="I42" s="3">
        <v>609.524</v>
      </c>
      <c r="J42" s="3">
        <v>571.94799999999998</v>
      </c>
      <c r="K42" s="3">
        <v>560.78499999999997</v>
      </c>
      <c r="L42" s="3">
        <v>547.19799999999998</v>
      </c>
      <c r="M42" s="3">
        <v>543.33299999999997</v>
      </c>
    </row>
    <row r="43" spans="3:13" ht="12.75" x14ac:dyDescent="0.2">
      <c r="C43" s="3" t="s">
        <v>113</v>
      </c>
      <c r="D43" s="3">
        <v>5.3049999999999997</v>
      </c>
      <c r="E43" s="3">
        <v>3.246</v>
      </c>
      <c r="F43" s="3">
        <v>3.3660000000000001</v>
      </c>
      <c r="G43" s="3">
        <v>3.448</v>
      </c>
      <c r="H43" s="3">
        <v>2.67</v>
      </c>
      <c r="I43" s="3">
        <v>2.1800000000000002</v>
      </c>
      <c r="J43" s="3">
        <v>2.3149999999999999</v>
      </c>
      <c r="K43" s="3">
        <v>2.383</v>
      </c>
      <c r="L43" s="3">
        <v>2.4380000000000002</v>
      </c>
      <c r="M43" s="3">
        <v>2.5779999999999998</v>
      </c>
    </row>
    <row r="44" spans="3:13" ht="12.75" x14ac:dyDescent="0.2">
      <c r="C44" s="3" t="s">
        <v>114</v>
      </c>
      <c r="D44" s="3" t="s">
        <v>115</v>
      </c>
      <c r="E44" s="3" t="s">
        <v>116</v>
      </c>
      <c r="F44" s="3" t="s">
        <v>117</v>
      </c>
      <c r="G44" s="3" t="s">
        <v>118</v>
      </c>
      <c r="H44" s="3" t="s">
        <v>119</v>
      </c>
      <c r="I44" s="3" t="s">
        <v>120</v>
      </c>
      <c r="J44" s="3" t="s">
        <v>121</v>
      </c>
      <c r="K44" s="3" t="s">
        <v>122</v>
      </c>
      <c r="L44" s="3" t="s">
        <v>123</v>
      </c>
      <c r="M44" s="3" t="s">
        <v>124</v>
      </c>
    </row>
    <row r="45" spans="3:13" ht="12.75" x14ac:dyDescent="0.2">
      <c r="C45" s="3" t="s">
        <v>125</v>
      </c>
      <c r="D45" s="3" t="s">
        <v>31</v>
      </c>
      <c r="E45" s="3" t="s">
        <v>31</v>
      </c>
      <c r="F45" s="3" t="s">
        <v>31</v>
      </c>
      <c r="G45" s="3" t="s">
        <v>31</v>
      </c>
      <c r="H45" s="3" t="s">
        <v>31</v>
      </c>
      <c r="I45" s="3" t="s">
        <v>31</v>
      </c>
      <c r="J45" s="3" t="s">
        <v>31</v>
      </c>
      <c r="K45" s="3" t="s">
        <v>31</v>
      </c>
      <c r="L45" s="3" t="s">
        <v>31</v>
      </c>
      <c r="M45" s="3" t="s">
        <v>31</v>
      </c>
    </row>
    <row r="46" spans="3:13" ht="12.75" x14ac:dyDescent="0.2">
      <c r="C46" s="3" t="s">
        <v>126</v>
      </c>
      <c r="D46" s="3">
        <v>-5.89</v>
      </c>
      <c r="E46" s="3">
        <v>-0.47799999999999998</v>
      </c>
      <c r="F46" s="3">
        <v>-38.539000000000001</v>
      </c>
      <c r="G46" s="3">
        <v>-55.460999999999999</v>
      </c>
      <c r="H46" s="3">
        <v>-87.802999999999997</v>
      </c>
      <c r="I46" s="3">
        <v>-112.48</v>
      </c>
      <c r="J46" s="3">
        <v>-195.279</v>
      </c>
      <c r="K46" s="3">
        <v>-174.45099999999999</v>
      </c>
      <c r="L46" s="3">
        <v>-3.44</v>
      </c>
      <c r="M46" s="3">
        <v>327.577</v>
      </c>
    </row>
    <row r="47" spans="3:13" ht="12.75" x14ac:dyDescent="0.2">
      <c r="C47" s="3" t="s">
        <v>127</v>
      </c>
      <c r="D47" s="3" t="s">
        <v>128</v>
      </c>
      <c r="E47" s="3" t="s">
        <v>129</v>
      </c>
      <c r="F47" s="3" t="s">
        <v>130</v>
      </c>
      <c r="G47" s="3" t="s">
        <v>131</v>
      </c>
      <c r="H47" s="3" t="s">
        <v>132</v>
      </c>
      <c r="I47" s="3" t="s">
        <v>133</v>
      </c>
      <c r="J47" s="3" t="s">
        <v>134</v>
      </c>
      <c r="K47" s="3" t="s">
        <v>135</v>
      </c>
      <c r="L47" s="3" t="s">
        <v>136</v>
      </c>
      <c r="M47" s="3" t="s">
        <v>137</v>
      </c>
    </row>
    <row r="48" spans="3:13" ht="12.75" x14ac:dyDescent="0.2">
      <c r="C48" s="3" t="s">
        <v>138</v>
      </c>
      <c r="D48" s="3" t="s">
        <v>31</v>
      </c>
      <c r="E48" s="3" t="s">
        <v>31</v>
      </c>
      <c r="F48" s="3" t="s">
        <v>31</v>
      </c>
      <c r="G48" s="3" t="s">
        <v>31</v>
      </c>
      <c r="H48" s="3" t="s">
        <v>31</v>
      </c>
      <c r="I48" s="3" t="s">
        <v>31</v>
      </c>
      <c r="J48" s="3" t="s">
        <v>31</v>
      </c>
      <c r="K48" s="3" t="s">
        <v>31</v>
      </c>
      <c r="L48" s="3" t="s">
        <v>31</v>
      </c>
      <c r="M48" s="3" t="s">
        <v>31</v>
      </c>
    </row>
    <row r="49" spans="3:13" ht="12.75" x14ac:dyDescent="0.2">
      <c r="C49" s="3" t="s">
        <v>139</v>
      </c>
      <c r="D49" s="3">
        <v>263.05099999999999</v>
      </c>
      <c r="E49" s="3">
        <v>309.024</v>
      </c>
      <c r="F49" s="3">
        <v>345.26600000000002</v>
      </c>
      <c r="G49" s="3">
        <v>279.99799999999999</v>
      </c>
      <c r="H49" s="3">
        <v>307.19099999999997</v>
      </c>
      <c r="I49" s="3">
        <v>404.89100000000002</v>
      </c>
      <c r="J49" s="3">
        <v>387.827</v>
      </c>
      <c r="K49" s="3">
        <v>372.00099999999998</v>
      </c>
      <c r="L49" s="3">
        <v>342.88400000000001</v>
      </c>
      <c r="M49" s="3">
        <v>429.803</v>
      </c>
    </row>
    <row r="50" spans="3:13" ht="12.75" x14ac:dyDescent="0.2">
      <c r="C50" s="3" t="s">
        <v>140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141</v>
      </c>
      <c r="D51" s="3" t="s">
        <v>142</v>
      </c>
      <c r="E51" s="3" t="s">
        <v>143</v>
      </c>
      <c r="F51" s="3" t="s">
        <v>144</v>
      </c>
      <c r="G51" s="3" t="s">
        <v>145</v>
      </c>
      <c r="H51" s="3" t="s">
        <v>146</v>
      </c>
      <c r="I51" s="3" t="s">
        <v>147</v>
      </c>
      <c r="J51" s="3" t="s">
        <v>148</v>
      </c>
      <c r="K51" s="3" t="s">
        <v>149</v>
      </c>
      <c r="L51" s="3" t="s">
        <v>150</v>
      </c>
      <c r="M51" s="3" t="s">
        <v>151</v>
      </c>
    </row>
    <row r="52" spans="3:13" ht="12.75" x14ac:dyDescent="0.2"/>
    <row r="53" spans="3:13" ht="12.75" x14ac:dyDescent="0.2">
      <c r="C53" s="3" t="s">
        <v>152</v>
      </c>
      <c r="D53" s="3" t="s">
        <v>65</v>
      </c>
      <c r="E53" s="3" t="s">
        <v>66</v>
      </c>
      <c r="F53" s="3" t="s">
        <v>67</v>
      </c>
      <c r="G53" s="3" t="s">
        <v>68</v>
      </c>
      <c r="H53" s="3" t="s">
        <v>69</v>
      </c>
      <c r="I53" s="3" t="s">
        <v>70</v>
      </c>
      <c r="J53" s="3" t="s">
        <v>71</v>
      </c>
      <c r="K53" s="3" t="s">
        <v>72</v>
      </c>
      <c r="L53" s="3" t="s">
        <v>73</v>
      </c>
      <c r="M53" s="3" t="s">
        <v>74</v>
      </c>
    </row>
    <row r="54" spans="3:13" ht="12.75" x14ac:dyDescent="0.2"/>
    <row r="55" spans="3:13" ht="12.75" x14ac:dyDescent="0.2">
      <c r="C55" s="3" t="s">
        <v>153</v>
      </c>
      <c r="D55" s="3">
        <v>778.42899999999997</v>
      </c>
      <c r="E55" s="3" t="s">
        <v>26</v>
      </c>
      <c r="F55" s="3">
        <v>353.71600000000001</v>
      </c>
      <c r="G55" s="3">
        <v>300.64400000000001</v>
      </c>
      <c r="H55" s="3">
        <v>472.048</v>
      </c>
      <c r="I55" s="3">
        <v>349.54</v>
      </c>
      <c r="J55" s="3">
        <v>541.16300000000001</v>
      </c>
      <c r="K55" s="3" t="s">
        <v>27</v>
      </c>
      <c r="L55" s="3" t="s">
        <v>28</v>
      </c>
      <c r="M55" s="3" t="s">
        <v>29</v>
      </c>
    </row>
    <row r="56" spans="3:13" ht="12.75" x14ac:dyDescent="0.2">
      <c r="C56" s="3" t="s">
        <v>154</v>
      </c>
      <c r="D56" s="3" t="s">
        <v>155</v>
      </c>
      <c r="E56" s="3" t="s">
        <v>156</v>
      </c>
      <c r="F56" s="3" t="s">
        <v>157</v>
      </c>
      <c r="G56" s="3" t="s">
        <v>158</v>
      </c>
      <c r="H56" s="3" t="s">
        <v>159</v>
      </c>
      <c r="I56" s="3" t="s">
        <v>160</v>
      </c>
      <c r="J56" s="3" t="s">
        <v>161</v>
      </c>
      <c r="K56" s="3" t="s">
        <v>162</v>
      </c>
      <c r="L56" s="3" t="s">
        <v>163</v>
      </c>
      <c r="M56" s="3" t="s">
        <v>164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9AF4-EBB3-4090-91B7-EB214A6A84EE}">
  <dimension ref="C1:M48"/>
  <sheetViews>
    <sheetView workbookViewId="0">
      <selection activeCell="A21" sqref="A21:XFD21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165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166</v>
      </c>
      <c r="D12" s="3" t="s">
        <v>167</v>
      </c>
      <c r="E12" s="3" t="s">
        <v>168</v>
      </c>
      <c r="F12" s="3" t="s">
        <v>169</v>
      </c>
      <c r="G12" s="3" t="s">
        <v>170</v>
      </c>
      <c r="H12" s="3" t="s">
        <v>171</v>
      </c>
      <c r="I12" s="3" t="s">
        <v>172</v>
      </c>
      <c r="J12" s="3" t="s">
        <v>173</v>
      </c>
      <c r="K12" s="3" t="s">
        <v>174</v>
      </c>
      <c r="L12" s="3" t="s">
        <v>175</v>
      </c>
      <c r="M12" s="3" t="s">
        <v>176</v>
      </c>
    </row>
    <row r="13" spans="3:13" x14ac:dyDescent="0.2">
      <c r="C13" s="3" t="s">
        <v>177</v>
      </c>
      <c r="D13" s="3" t="s">
        <v>178</v>
      </c>
      <c r="E13" s="3" t="s">
        <v>179</v>
      </c>
      <c r="F13" s="3" t="s">
        <v>180</v>
      </c>
      <c r="G13" s="3" t="s">
        <v>181</v>
      </c>
      <c r="H13" s="3" t="s">
        <v>182</v>
      </c>
      <c r="I13" s="3" t="s">
        <v>183</v>
      </c>
      <c r="J13" s="3" t="s">
        <v>184</v>
      </c>
      <c r="K13" s="3" t="s">
        <v>185</v>
      </c>
      <c r="L13" s="3" t="s">
        <v>186</v>
      </c>
      <c r="M13" s="3" t="s">
        <v>187</v>
      </c>
    </row>
    <row r="15" spans="3:13" x14ac:dyDescent="0.2">
      <c r="C15" s="3" t="s">
        <v>188</v>
      </c>
      <c r="D15" s="3" t="s">
        <v>189</v>
      </c>
      <c r="E15" s="3" t="s">
        <v>190</v>
      </c>
      <c r="F15" s="3" t="s">
        <v>191</v>
      </c>
      <c r="G15" s="3" t="s">
        <v>192</v>
      </c>
      <c r="H15" s="3" t="s">
        <v>193</v>
      </c>
      <c r="I15" s="3" t="s">
        <v>194</v>
      </c>
      <c r="J15" s="3" t="s">
        <v>195</v>
      </c>
      <c r="K15" s="3" t="s">
        <v>196</v>
      </c>
      <c r="L15" s="3" t="s">
        <v>197</v>
      </c>
      <c r="M15" s="3" t="s">
        <v>198</v>
      </c>
    </row>
    <row r="16" spans="3:13" x14ac:dyDescent="0.2">
      <c r="C16" s="3" t="s">
        <v>199</v>
      </c>
      <c r="D16" s="3">
        <v>699.59299999999996</v>
      </c>
      <c r="E16" s="3">
        <v>923.65099999999995</v>
      </c>
      <c r="F16" s="3">
        <v>510.18099999999998</v>
      </c>
      <c r="G16" s="3">
        <v>300.79199999999997</v>
      </c>
      <c r="H16" s="3">
        <v>890.96199999999999</v>
      </c>
      <c r="I16" s="3" t="s">
        <v>200</v>
      </c>
      <c r="J16" s="3">
        <v>737.25300000000004</v>
      </c>
      <c r="K16" s="3">
        <v>484.58800000000002</v>
      </c>
      <c r="L16" s="3" t="s">
        <v>201</v>
      </c>
      <c r="M16" s="3" t="s">
        <v>202</v>
      </c>
    </row>
    <row r="17" spans="3:13" x14ac:dyDescent="0.2">
      <c r="C17" s="3" t="s">
        <v>203</v>
      </c>
      <c r="D17" s="3" t="s">
        <v>204</v>
      </c>
      <c r="E17" s="3" t="s">
        <v>205</v>
      </c>
      <c r="F17" s="3" t="s">
        <v>206</v>
      </c>
      <c r="G17" s="3" t="s">
        <v>207</v>
      </c>
      <c r="H17" s="3" t="s">
        <v>208</v>
      </c>
      <c r="I17" s="3" t="s">
        <v>209</v>
      </c>
      <c r="J17" s="3" t="s">
        <v>210</v>
      </c>
      <c r="K17" s="3" t="s">
        <v>211</v>
      </c>
      <c r="L17" s="3" t="s">
        <v>212</v>
      </c>
      <c r="M17" s="3" t="s">
        <v>213</v>
      </c>
    </row>
    <row r="19" spans="3:13" x14ac:dyDescent="0.2">
      <c r="C19" s="3" t="s">
        <v>214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215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-109.333</v>
      </c>
      <c r="K20" s="3">
        <v>-109.428</v>
      </c>
      <c r="L20" s="3">
        <v>-102.42700000000001</v>
      </c>
      <c r="M20" s="3">
        <v>-111.15900000000001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216</v>
      </c>
      <c r="D22" s="3">
        <v>-169.38900000000001</v>
      </c>
      <c r="E22" s="3">
        <v>-114.523</v>
      </c>
      <c r="F22" s="3">
        <v>-117.23399999999999</v>
      </c>
      <c r="G22" s="3">
        <v>-235.83099999999999</v>
      </c>
      <c r="H22" s="3">
        <v>-196.411</v>
      </c>
      <c r="I22" s="3">
        <v>-236.554</v>
      </c>
      <c r="J22" s="3">
        <v>-314.11599999999999</v>
      </c>
      <c r="K22" s="3">
        <v>-404.26400000000001</v>
      </c>
      <c r="L22" s="3">
        <v>-335.53199999999998</v>
      </c>
      <c r="M22" s="3">
        <v>-225.21100000000001</v>
      </c>
    </row>
    <row r="23" spans="3:13" x14ac:dyDescent="0.2">
      <c r="C23" s="3" t="s">
        <v>217</v>
      </c>
      <c r="D23" s="3">
        <v>-169.38900000000001</v>
      </c>
      <c r="E23" s="3">
        <v>-114.523</v>
      </c>
      <c r="F23" s="3">
        <v>-117.23399999999999</v>
      </c>
      <c r="G23" s="3">
        <v>-235.83099999999999</v>
      </c>
      <c r="H23" s="3">
        <v>-196.411</v>
      </c>
      <c r="I23" s="3">
        <v>-236.554</v>
      </c>
      <c r="J23" s="3">
        <v>-423.44900000000001</v>
      </c>
      <c r="K23" s="3">
        <v>-513.69200000000001</v>
      </c>
      <c r="L23" s="3">
        <v>-437.959</v>
      </c>
      <c r="M23" s="3">
        <v>-336.37</v>
      </c>
    </row>
    <row r="24" spans="3:13" x14ac:dyDescent="0.2">
      <c r="C24" s="3" t="s">
        <v>218</v>
      </c>
      <c r="D24" s="3">
        <v>530.20399999999995</v>
      </c>
      <c r="E24" s="3">
        <v>809.12800000000004</v>
      </c>
      <c r="F24" s="3">
        <v>392.947</v>
      </c>
      <c r="G24" s="3">
        <v>64.959999999999994</v>
      </c>
      <c r="H24" s="3">
        <v>694.55100000000004</v>
      </c>
      <c r="I24" s="3" t="s">
        <v>219</v>
      </c>
      <c r="J24" s="3">
        <v>313.803</v>
      </c>
      <c r="K24" s="3">
        <v>-29.103999999999999</v>
      </c>
      <c r="L24" s="3" t="s">
        <v>220</v>
      </c>
      <c r="M24" s="3">
        <v>946.07399999999996</v>
      </c>
    </row>
    <row r="26" spans="3:13" x14ac:dyDescent="0.2">
      <c r="C26" s="3" t="s">
        <v>221</v>
      </c>
      <c r="D26" s="3">
        <v>-55.201000000000001</v>
      </c>
      <c r="E26" s="3">
        <v>-42.896999999999998</v>
      </c>
      <c r="F26" s="3">
        <v>-96.927999999999997</v>
      </c>
      <c r="G26" s="3">
        <v>-115.321</v>
      </c>
      <c r="H26" s="3">
        <v>-102.559</v>
      </c>
      <c r="I26" s="3">
        <v>-123.053</v>
      </c>
      <c r="J26" s="3">
        <v>-156.89400000000001</v>
      </c>
      <c r="K26" s="3">
        <v>-209.38800000000001</v>
      </c>
      <c r="L26" s="3">
        <v>-181.29599999999999</v>
      </c>
      <c r="M26" s="3">
        <v>-157.876</v>
      </c>
    </row>
    <row r="27" spans="3:13" x14ac:dyDescent="0.2">
      <c r="C27" s="3" t="s">
        <v>222</v>
      </c>
      <c r="D27" s="3">
        <v>475.00200000000001</v>
      </c>
      <c r="E27" s="3">
        <v>766.23099999999999</v>
      </c>
      <c r="F27" s="3">
        <v>296.01900000000001</v>
      </c>
      <c r="G27" s="3">
        <v>-50.360999999999997</v>
      </c>
      <c r="H27" s="3">
        <v>591.99199999999996</v>
      </c>
      <c r="I27" s="3" t="s">
        <v>223</v>
      </c>
      <c r="J27" s="3">
        <v>156.91</v>
      </c>
      <c r="K27" s="3">
        <v>-238.49199999999999</v>
      </c>
      <c r="L27" s="3">
        <v>842.60400000000004</v>
      </c>
      <c r="M27" s="3">
        <v>788.19799999999998</v>
      </c>
    </row>
    <row r="28" spans="3:13" x14ac:dyDescent="0.2">
      <c r="C28" s="3" t="s">
        <v>224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225</v>
      </c>
      <c r="D29" s="3">
        <v>-74.492999999999995</v>
      </c>
      <c r="E29" s="3">
        <v>-179.89099999999999</v>
      </c>
      <c r="F29" s="3">
        <v>-15.257999999999999</v>
      </c>
      <c r="G29" s="3">
        <v>12.46</v>
      </c>
      <c r="H29" s="3">
        <v>-120.42400000000001</v>
      </c>
      <c r="I29" s="3">
        <v>-209.512</v>
      </c>
      <c r="J29" s="3">
        <v>-5.8090000000000002</v>
      </c>
      <c r="K29" s="3">
        <v>79.024000000000001</v>
      </c>
      <c r="L29" s="3">
        <v>-139.63800000000001</v>
      </c>
      <c r="M29" s="3">
        <v>-162.28299999999999</v>
      </c>
    </row>
    <row r="30" spans="3:13" x14ac:dyDescent="0.2">
      <c r="C30" s="3" t="s">
        <v>226</v>
      </c>
      <c r="D30" s="3">
        <v>400.51</v>
      </c>
      <c r="E30" s="3">
        <v>586.34</v>
      </c>
      <c r="F30" s="3">
        <v>280.76100000000002</v>
      </c>
      <c r="G30" s="3">
        <v>-37.901000000000003</v>
      </c>
      <c r="H30" s="3">
        <v>471.56799999999998</v>
      </c>
      <c r="I30" s="3">
        <v>898.13499999999999</v>
      </c>
      <c r="J30" s="3">
        <v>151.1</v>
      </c>
      <c r="K30" s="3">
        <v>-159.46899999999999</v>
      </c>
      <c r="L30" s="3">
        <v>702.96600000000001</v>
      </c>
      <c r="M30" s="3">
        <v>625.91499999999996</v>
      </c>
    </row>
    <row r="32" spans="3:13" x14ac:dyDescent="0.2">
      <c r="C32" s="3" t="s">
        <v>227</v>
      </c>
      <c r="D32" s="3">
        <v>-50.816000000000003</v>
      </c>
      <c r="E32" s="3">
        <v>-59.87</v>
      </c>
      <c r="F32" s="3">
        <v>-2.4089999999999998</v>
      </c>
      <c r="G32" s="3">
        <v>21.055</v>
      </c>
      <c r="H32" s="3">
        <v>-74.126000000000005</v>
      </c>
      <c r="I32" s="3">
        <v>-121.486</v>
      </c>
      <c r="J32" s="3">
        <v>-37.136000000000003</v>
      </c>
      <c r="K32" s="3">
        <v>-39.892000000000003</v>
      </c>
      <c r="L32" s="3">
        <v>-93.01</v>
      </c>
      <c r="M32" s="3">
        <v>-146.84700000000001</v>
      </c>
    </row>
    <row r="33" spans="3:13" x14ac:dyDescent="0.2">
      <c r="C33" s="3" t="s">
        <v>228</v>
      </c>
      <c r="D33" s="3">
        <v>349.69400000000002</v>
      </c>
      <c r="E33" s="3">
        <v>526.47</v>
      </c>
      <c r="F33" s="3">
        <v>278.35199999999998</v>
      </c>
      <c r="G33" s="3">
        <v>-16.846</v>
      </c>
      <c r="H33" s="3">
        <v>397.44200000000001</v>
      </c>
      <c r="I33" s="3">
        <v>776.649</v>
      </c>
      <c r="J33" s="3">
        <v>113.965</v>
      </c>
      <c r="K33" s="3">
        <v>-199.36</v>
      </c>
      <c r="L33" s="3">
        <v>609.95600000000002</v>
      </c>
      <c r="M33" s="3">
        <v>479.06799999999998</v>
      </c>
    </row>
    <row r="35" spans="3:13" x14ac:dyDescent="0.2">
      <c r="C35" s="3" t="s">
        <v>229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230</v>
      </c>
      <c r="D36" s="3">
        <v>349.69400000000002</v>
      </c>
      <c r="E36" s="3">
        <v>526.47</v>
      </c>
      <c r="F36" s="3">
        <v>278.35199999999998</v>
      </c>
      <c r="G36" s="3">
        <v>-16.846</v>
      </c>
      <c r="H36" s="3">
        <v>397.44200000000001</v>
      </c>
      <c r="I36" s="3">
        <v>776.649</v>
      </c>
      <c r="J36" s="3">
        <v>113.965</v>
      </c>
      <c r="K36" s="3">
        <v>-199.36</v>
      </c>
      <c r="L36" s="3">
        <v>609.95600000000002</v>
      </c>
      <c r="M36" s="3">
        <v>479.06799999999998</v>
      </c>
    </row>
    <row r="38" spans="3:13" x14ac:dyDescent="0.2">
      <c r="C38" s="3" t="s">
        <v>231</v>
      </c>
      <c r="D38" s="3">
        <v>3.67</v>
      </c>
      <c r="E38" s="3">
        <v>5.54</v>
      </c>
      <c r="F38" s="3">
        <v>3.07</v>
      </c>
      <c r="G38" s="3">
        <v>-0.19</v>
      </c>
      <c r="H38" s="3">
        <v>4.58</v>
      </c>
      <c r="I38" s="3">
        <v>9.65</v>
      </c>
      <c r="J38" s="3">
        <v>1.49</v>
      </c>
      <c r="K38" s="3">
        <v>-2.62</v>
      </c>
      <c r="L38" s="3">
        <v>8.02</v>
      </c>
      <c r="M38" s="3">
        <v>6.71</v>
      </c>
    </row>
    <row r="39" spans="3:13" x14ac:dyDescent="0.2">
      <c r="C39" s="3" t="s">
        <v>232</v>
      </c>
      <c r="D39" s="3">
        <v>3.62</v>
      </c>
      <c r="E39" s="3">
        <v>5.27</v>
      </c>
      <c r="F39" s="3">
        <v>2.79</v>
      </c>
      <c r="G39" s="3">
        <v>-0.19</v>
      </c>
      <c r="H39" s="3">
        <v>4.58</v>
      </c>
      <c r="I39" s="3">
        <v>9.4499999999999993</v>
      </c>
      <c r="J39" s="3">
        <v>1.31</v>
      </c>
      <c r="K39" s="3">
        <v>-2.62</v>
      </c>
      <c r="L39" s="3">
        <v>7.75</v>
      </c>
      <c r="M39" s="3">
        <v>6.57</v>
      </c>
    </row>
    <row r="40" spans="3:13" x14ac:dyDescent="0.2">
      <c r="C40" s="3" t="s">
        <v>233</v>
      </c>
      <c r="D40" s="3">
        <v>95.259</v>
      </c>
      <c r="E40" s="3">
        <v>94.995999999999995</v>
      </c>
      <c r="F40" s="3">
        <v>90.647999999999996</v>
      </c>
      <c r="G40" s="3">
        <v>89.784000000000006</v>
      </c>
      <c r="H40" s="3">
        <v>86.769000000000005</v>
      </c>
      <c r="I40" s="3">
        <v>80.494</v>
      </c>
      <c r="J40" s="3">
        <v>76.591999999999999</v>
      </c>
      <c r="K40" s="3">
        <v>76.195999999999998</v>
      </c>
      <c r="L40" s="3">
        <v>76.039000000000001</v>
      </c>
      <c r="M40" s="3">
        <v>71.421999999999997</v>
      </c>
    </row>
    <row r="41" spans="3:13" x14ac:dyDescent="0.2">
      <c r="C41" s="3" t="s">
        <v>234</v>
      </c>
      <c r="D41" s="3">
        <v>96.430999999999997</v>
      </c>
      <c r="E41" s="3">
        <v>96.194000000000003</v>
      </c>
      <c r="F41" s="3">
        <v>91.346000000000004</v>
      </c>
      <c r="G41" s="3">
        <v>89.784000000000006</v>
      </c>
      <c r="H41" s="3">
        <v>86.825000000000003</v>
      </c>
      <c r="I41" s="3">
        <v>80.89</v>
      </c>
      <c r="J41" s="3">
        <v>76.691999999999993</v>
      </c>
      <c r="K41" s="3">
        <v>76.195999999999998</v>
      </c>
      <c r="L41" s="3">
        <v>76.244</v>
      </c>
      <c r="M41" s="3">
        <v>71.677000000000007</v>
      </c>
    </row>
    <row r="43" spans="3:13" x14ac:dyDescent="0.2">
      <c r="C43" s="3" t="s">
        <v>235</v>
      </c>
      <c r="D43" s="3">
        <v>699.59299999999996</v>
      </c>
      <c r="E43" s="3">
        <v>923.65099999999995</v>
      </c>
      <c r="F43" s="3">
        <v>510.18099999999998</v>
      </c>
      <c r="G43" s="3">
        <v>300.79199999999997</v>
      </c>
      <c r="H43" s="3">
        <v>890.96199999999999</v>
      </c>
      <c r="I43" s="3" t="s">
        <v>236</v>
      </c>
      <c r="J43" s="3">
        <v>481.58300000000003</v>
      </c>
      <c r="K43" s="3">
        <v>224.49700000000001</v>
      </c>
      <c r="L43" s="3" t="s">
        <v>237</v>
      </c>
      <c r="M43" s="3" t="s">
        <v>238</v>
      </c>
    </row>
    <row r="44" spans="3:13" x14ac:dyDescent="0.2">
      <c r="C44" s="3" t="s">
        <v>239</v>
      </c>
      <c r="D44" s="3">
        <v>542.22199999999998</v>
      </c>
      <c r="E44" s="3">
        <v>758.351</v>
      </c>
      <c r="F44" s="3">
        <v>239.83099999999999</v>
      </c>
      <c r="G44" s="3">
        <v>-5.444</v>
      </c>
      <c r="H44" s="3">
        <v>599.01099999999997</v>
      </c>
      <c r="I44" s="3" t="s">
        <v>240</v>
      </c>
      <c r="J44" s="3">
        <v>181.07400000000001</v>
      </c>
      <c r="K44" s="3">
        <v>-79.257999999999996</v>
      </c>
      <c r="L44" s="3">
        <v>900.30100000000004</v>
      </c>
      <c r="M44" s="3">
        <v>826.73900000000003</v>
      </c>
    </row>
    <row r="46" spans="3:13" x14ac:dyDescent="0.2">
      <c r="C46" s="3" t="s">
        <v>241</v>
      </c>
      <c r="D46" s="3" t="s">
        <v>167</v>
      </c>
      <c r="E46" s="3" t="s">
        <v>168</v>
      </c>
      <c r="F46" s="3" t="s">
        <v>169</v>
      </c>
      <c r="G46" s="3" t="s">
        <v>170</v>
      </c>
      <c r="H46" s="3" t="s">
        <v>171</v>
      </c>
      <c r="I46" s="3" t="s">
        <v>172</v>
      </c>
      <c r="J46" s="3" t="s">
        <v>173</v>
      </c>
      <c r="K46" s="3" t="s">
        <v>174</v>
      </c>
      <c r="L46" s="3" t="s">
        <v>175</v>
      </c>
      <c r="M46" s="3" t="s">
        <v>176</v>
      </c>
    </row>
    <row r="47" spans="3:13" x14ac:dyDescent="0.2">
      <c r="C47" s="3" t="s">
        <v>242</v>
      </c>
      <c r="D47" s="3">
        <v>506.24299999999999</v>
      </c>
      <c r="E47" s="3">
        <v>806.98900000000003</v>
      </c>
      <c r="F47" s="3">
        <v>330.01799999999997</v>
      </c>
      <c r="G47" s="3">
        <v>38.198</v>
      </c>
      <c r="H47" s="3">
        <v>599.01099999999997</v>
      </c>
      <c r="I47" s="3" t="s">
        <v>240</v>
      </c>
      <c r="J47" s="3">
        <v>245.999</v>
      </c>
      <c r="K47" s="3">
        <v>-66.738</v>
      </c>
      <c r="L47" s="3">
        <v>900.30100000000004</v>
      </c>
      <c r="M47" s="3">
        <v>826.73900000000003</v>
      </c>
    </row>
    <row r="48" spans="3:13" x14ac:dyDescent="0.2">
      <c r="C48" s="3" t="s">
        <v>243</v>
      </c>
      <c r="D48" s="3">
        <v>542.22199999999998</v>
      </c>
      <c r="E48" s="3">
        <v>758.351</v>
      </c>
      <c r="F48" s="3">
        <v>239.83099999999999</v>
      </c>
      <c r="G48" s="3">
        <v>-5.444</v>
      </c>
      <c r="H48" s="3">
        <v>599.01099999999997</v>
      </c>
      <c r="I48" s="3" t="s">
        <v>240</v>
      </c>
      <c r="J48" s="3">
        <v>181.07400000000001</v>
      </c>
      <c r="K48" s="3">
        <v>-79.257999999999996</v>
      </c>
      <c r="L48" s="3">
        <v>900.30100000000004</v>
      </c>
      <c r="M48" s="3">
        <v>826.73900000000003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EAD24-59A4-49D6-890E-667E5A7BF080}">
  <dimension ref="C2:M56"/>
  <sheetViews>
    <sheetView workbookViewId="0">
      <selection sqref="A1:O1048576"/>
    </sheetView>
  </sheetViews>
  <sheetFormatPr defaultRowHeight="12.75" x14ac:dyDescent="0.2"/>
  <cols>
    <col min="1" max="2" width="2" customWidth="1"/>
    <col min="3" max="3" width="25" customWidth="1"/>
    <col min="4" max="13" width="15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244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228</v>
      </c>
      <c r="D12" s="3">
        <v>349.69400000000002</v>
      </c>
      <c r="E12" s="3">
        <v>526.47</v>
      </c>
      <c r="F12" s="3">
        <v>278.35199999999998</v>
      </c>
      <c r="G12" s="3">
        <v>-16.846</v>
      </c>
      <c r="H12" s="3">
        <v>397.44200000000001</v>
      </c>
      <c r="I12" s="3">
        <v>776.649</v>
      </c>
      <c r="J12" s="3">
        <v>113.965</v>
      </c>
      <c r="K12" s="3">
        <v>-199.36</v>
      </c>
      <c r="L12" s="3">
        <v>609.95600000000002</v>
      </c>
      <c r="M12" s="3">
        <v>479.06799999999998</v>
      </c>
    </row>
    <row r="13" spans="3:13" x14ac:dyDescent="0.2">
      <c r="C13" s="3" t="s">
        <v>245</v>
      </c>
      <c r="D13" s="3">
        <v>157.37100000000001</v>
      </c>
      <c r="E13" s="3">
        <v>165.30099999999999</v>
      </c>
      <c r="F13" s="3">
        <v>270.34899999999999</v>
      </c>
      <c r="G13" s="3">
        <v>306.23500000000001</v>
      </c>
      <c r="H13" s="3">
        <v>291.95100000000002</v>
      </c>
      <c r="I13" s="3">
        <v>334.834</v>
      </c>
      <c r="J13" s="3">
        <v>446.84500000000003</v>
      </c>
      <c r="K13" s="3">
        <v>454.41800000000001</v>
      </c>
      <c r="L13" s="3">
        <v>459.13099999999997</v>
      </c>
      <c r="M13" s="3">
        <v>504.238</v>
      </c>
    </row>
    <row r="14" spans="3:13" x14ac:dyDescent="0.2">
      <c r="C14" s="3" t="s">
        <v>246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247</v>
      </c>
      <c r="D15" s="3">
        <v>139.06299999999999</v>
      </c>
      <c r="E15" s="3">
        <v>-18.303000000000001</v>
      </c>
      <c r="F15" s="3">
        <v>-30.509</v>
      </c>
      <c r="G15" s="3">
        <v>44.975000000000001</v>
      </c>
      <c r="H15" s="3">
        <v>99.093000000000004</v>
      </c>
      <c r="I15" s="3">
        <v>-8.5839999999999996</v>
      </c>
      <c r="J15" s="3">
        <v>-5.194</v>
      </c>
      <c r="K15" s="3">
        <v>70.305000000000007</v>
      </c>
      <c r="L15" s="3">
        <v>-1.5169999999999999</v>
      </c>
      <c r="M15" s="3">
        <v>20.850999999999999</v>
      </c>
    </row>
    <row r="16" spans="3:13" x14ac:dyDescent="0.2">
      <c r="C16" s="3" t="s">
        <v>248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249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250</v>
      </c>
      <c r="D18" s="3">
        <v>-85.212999999999994</v>
      </c>
      <c r="E18" s="3">
        <v>67.081999999999994</v>
      </c>
      <c r="F18" s="3">
        <v>-162.51</v>
      </c>
      <c r="G18" s="3">
        <v>-117.69</v>
      </c>
      <c r="H18" s="3">
        <v>-62.064999999999998</v>
      </c>
      <c r="I18" s="3">
        <v>8.1869999999999994</v>
      </c>
      <c r="J18" s="3">
        <v>12.24</v>
      </c>
      <c r="K18" s="3">
        <v>82.608999999999995</v>
      </c>
      <c r="L18" s="3">
        <v>-105.09399999999999</v>
      </c>
      <c r="M18" s="3">
        <v>73.278000000000006</v>
      </c>
    </row>
    <row r="19" spans="3:13" x14ac:dyDescent="0.2">
      <c r="C19" t="s">
        <v>251</v>
      </c>
      <c r="D19">
        <v>61.412999999999997</v>
      </c>
      <c r="E19">
        <v>187.084</v>
      </c>
      <c r="F19">
        <v>56.332000000000001</v>
      </c>
      <c r="G19">
        <v>87.697999999999993</v>
      </c>
      <c r="H19">
        <v>254.464</v>
      </c>
      <c r="I19">
        <v>226.876</v>
      </c>
      <c r="J19">
        <v>101.426</v>
      </c>
      <c r="K19">
        <v>178.71799999999999</v>
      </c>
      <c r="L19">
        <v>294.93400000000003</v>
      </c>
      <c r="M19">
        <v>259.38600000000002</v>
      </c>
    </row>
    <row r="20" spans="3:13" x14ac:dyDescent="0.2">
      <c r="C20" s="3" t="s">
        <v>252</v>
      </c>
      <c r="D20" s="3">
        <v>622.327</v>
      </c>
      <c r="E20" s="3">
        <v>927.63400000000001</v>
      </c>
      <c r="F20" s="3">
        <v>412.01400000000001</v>
      </c>
      <c r="G20" s="3">
        <v>304.37299999999999</v>
      </c>
      <c r="H20" s="3">
        <v>980.88499999999999</v>
      </c>
      <c r="I20" s="3" t="s">
        <v>253</v>
      </c>
      <c r="J20" s="3">
        <v>669.28200000000004</v>
      </c>
      <c r="K20" s="3">
        <v>586.69000000000005</v>
      </c>
      <c r="L20" s="3" t="s">
        <v>254</v>
      </c>
      <c r="M20" s="3" t="s">
        <v>255</v>
      </c>
    </row>
    <row r="21" spans="3:13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3:13" x14ac:dyDescent="0.2">
      <c r="C22" s="3" t="s">
        <v>256</v>
      </c>
      <c r="D22" s="3">
        <v>-614.93200000000002</v>
      </c>
      <c r="E22" s="3">
        <v>-762.024</v>
      </c>
      <c r="F22" s="3">
        <v>-589.70799999999997</v>
      </c>
      <c r="G22" s="3">
        <v>-134.12200000000001</v>
      </c>
      <c r="H22" s="3">
        <v>-129.70400000000001</v>
      </c>
      <c r="I22" s="3">
        <v>-333.70499999999998</v>
      </c>
      <c r="J22" s="3">
        <v>-420.529</v>
      </c>
      <c r="K22" s="3">
        <v>-434.93400000000003</v>
      </c>
      <c r="L22" s="3">
        <v>-310.36200000000002</v>
      </c>
      <c r="M22" s="3">
        <v>-781.745</v>
      </c>
    </row>
    <row r="23" spans="3:13" x14ac:dyDescent="0.2">
      <c r="C23" s="3" t="s">
        <v>257</v>
      </c>
      <c r="D23" s="3" t="s">
        <v>3</v>
      </c>
      <c r="E23" s="3" t="s">
        <v>3</v>
      </c>
      <c r="F23" s="3" t="s">
        <v>3</v>
      </c>
      <c r="G23" s="3" t="s">
        <v>3</v>
      </c>
      <c r="H23" s="3" t="s">
        <v>3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258</v>
      </c>
      <c r="D24" s="3">
        <v>55.674999999999997</v>
      </c>
      <c r="E24" s="3">
        <v>-26.646999999999998</v>
      </c>
      <c r="F24" s="3">
        <v>-1.712</v>
      </c>
      <c r="G24" s="3">
        <v>15.673</v>
      </c>
      <c r="H24" s="3">
        <v>-2.9510000000000001</v>
      </c>
      <c r="I24" s="3">
        <v>-84.457999999999998</v>
      </c>
      <c r="J24" s="3">
        <v>95.007999999999996</v>
      </c>
      <c r="K24" s="3">
        <v>81.120999999999995</v>
      </c>
      <c r="L24" s="3">
        <v>-9.6240000000000006</v>
      </c>
      <c r="M24" s="3">
        <v>32.825000000000003</v>
      </c>
    </row>
    <row r="25" spans="3:13" x14ac:dyDescent="0.2">
      <c r="C25" s="3" t="s">
        <v>259</v>
      </c>
      <c r="D25" s="3">
        <v>-559.25699999999995</v>
      </c>
      <c r="E25" s="3">
        <v>-788.67100000000005</v>
      </c>
      <c r="F25" s="3">
        <v>-591.41999999999996</v>
      </c>
      <c r="G25" s="3">
        <v>-118.449</v>
      </c>
      <c r="H25" s="3">
        <v>-132.655</v>
      </c>
      <c r="I25" s="3">
        <v>-418.16300000000001</v>
      </c>
      <c r="J25" s="3">
        <v>-325.52100000000002</v>
      </c>
      <c r="K25" s="3">
        <v>-353.81299999999999</v>
      </c>
      <c r="L25" s="3">
        <v>-319.98700000000002</v>
      </c>
      <c r="M25" s="3">
        <v>-748.92</v>
      </c>
    </row>
    <row r="26" spans="3:13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3:13" x14ac:dyDescent="0.2">
      <c r="C27" s="3" t="s">
        <v>260</v>
      </c>
      <c r="D27" s="3">
        <v>-79.61</v>
      </c>
      <c r="E27" s="3">
        <v>-104.126</v>
      </c>
      <c r="F27" s="3">
        <v>-134.892</v>
      </c>
      <c r="G27" s="3">
        <v>-132.667</v>
      </c>
      <c r="H27" s="3">
        <v>-127.601</v>
      </c>
      <c r="I27" s="3">
        <v>-144.24600000000001</v>
      </c>
      <c r="J27" s="3">
        <v>-140.07599999999999</v>
      </c>
      <c r="K27" s="3">
        <v>-45.811999999999998</v>
      </c>
      <c r="L27" s="3">
        <v>-31.15</v>
      </c>
      <c r="M27" s="3">
        <v>-59.512999999999998</v>
      </c>
    </row>
    <row r="28" spans="3:13" x14ac:dyDescent="0.2">
      <c r="C28" t="s">
        <v>261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3" x14ac:dyDescent="0.2">
      <c r="C29" s="3" t="s">
        <v>262</v>
      </c>
      <c r="D29" s="3">
        <v>10.624000000000001</v>
      </c>
      <c r="E29" s="3">
        <v>685.89599999999996</v>
      </c>
      <c r="F29" s="3">
        <v>6.2439999999999998</v>
      </c>
      <c r="G29" s="3">
        <v>88.222999999999999</v>
      </c>
      <c r="H29" s="3" t="s">
        <v>3</v>
      </c>
      <c r="I29" s="3">
        <v>226.58699999999999</v>
      </c>
      <c r="J29" s="3">
        <v>903.14300000000003</v>
      </c>
      <c r="K29" s="3" t="s">
        <v>263</v>
      </c>
      <c r="L29" s="3">
        <v>31.817</v>
      </c>
      <c r="M29" s="3" t="s">
        <v>3</v>
      </c>
    </row>
    <row r="30" spans="3:13" x14ac:dyDescent="0.2">
      <c r="C30" s="3" t="s">
        <v>264</v>
      </c>
      <c r="D30" s="3">
        <v>-41.954000000000001</v>
      </c>
      <c r="E30" s="3">
        <v>-48.064999999999998</v>
      </c>
      <c r="F30" s="3">
        <v>-274.69299999999998</v>
      </c>
      <c r="G30" s="3">
        <v>-71.923000000000002</v>
      </c>
      <c r="H30" s="3">
        <v>-80.305999999999997</v>
      </c>
      <c r="I30" s="3">
        <v>-302.91000000000003</v>
      </c>
      <c r="J30" s="3">
        <v>-636.29600000000005</v>
      </c>
      <c r="K30" s="3">
        <v>-512.46799999999996</v>
      </c>
      <c r="L30" s="3">
        <v>-425.43200000000002</v>
      </c>
      <c r="M30" s="3">
        <v>-155.72300000000001</v>
      </c>
    </row>
    <row r="31" spans="3:13" x14ac:dyDescent="0.2">
      <c r="C31" s="3" t="s">
        <v>265</v>
      </c>
      <c r="D31" s="3" t="s">
        <v>3</v>
      </c>
      <c r="E31" s="3">
        <v>-292.57900000000001</v>
      </c>
      <c r="F31" s="3">
        <v>-202.965</v>
      </c>
      <c r="G31" s="3" t="s">
        <v>3</v>
      </c>
      <c r="H31" s="3">
        <v>-359.70699999999999</v>
      </c>
      <c r="I31" s="3">
        <v>-606.61599999999999</v>
      </c>
      <c r="J31" s="3">
        <v>-68.566999999999993</v>
      </c>
      <c r="K31" s="3" t="s">
        <v>3</v>
      </c>
      <c r="L31" s="3">
        <v>-79.536000000000001</v>
      </c>
      <c r="M31" s="3">
        <v>-342.529</v>
      </c>
    </row>
    <row r="32" spans="3:13" x14ac:dyDescent="0.2">
      <c r="C32" s="3" t="s">
        <v>266</v>
      </c>
      <c r="D32" s="3">
        <v>53.555</v>
      </c>
      <c r="E32" s="3">
        <v>-126.629</v>
      </c>
      <c r="F32" s="3">
        <v>-180.89699999999999</v>
      </c>
      <c r="G32" s="3">
        <v>-111.245</v>
      </c>
      <c r="H32" s="3">
        <v>-90.04</v>
      </c>
      <c r="I32" s="3">
        <v>-255.595</v>
      </c>
      <c r="J32" s="3">
        <v>-193.315</v>
      </c>
      <c r="K32" s="3">
        <v>-261.40600000000001</v>
      </c>
      <c r="L32" s="3">
        <v>-308.90800000000002</v>
      </c>
      <c r="M32" s="3">
        <v>-130.76400000000001</v>
      </c>
    </row>
    <row r="33" spans="3:13" x14ac:dyDescent="0.2">
      <c r="C33" s="3" t="s">
        <v>267</v>
      </c>
      <c r="D33" s="3">
        <v>-57.386000000000003</v>
      </c>
      <c r="E33" s="3">
        <v>114.497</v>
      </c>
      <c r="F33" s="3">
        <v>-787.20299999999997</v>
      </c>
      <c r="G33" s="3">
        <v>-227.61099999999999</v>
      </c>
      <c r="H33" s="3">
        <v>-657.654</v>
      </c>
      <c r="I33" s="3" t="s">
        <v>268</v>
      </c>
      <c r="J33" s="3">
        <v>-135.11199999999999</v>
      </c>
      <c r="K33" s="3">
        <v>297.82100000000003</v>
      </c>
      <c r="L33" s="3">
        <v>-813.21</v>
      </c>
      <c r="M33" s="3">
        <v>-688.53</v>
      </c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 t="s">
        <v>269</v>
      </c>
      <c r="D35" s="3">
        <v>725.02099999999996</v>
      </c>
      <c r="E35" s="3">
        <v>778.42899999999997</v>
      </c>
      <c r="F35" s="3" t="s">
        <v>26</v>
      </c>
      <c r="G35" s="3">
        <v>353.71600000000001</v>
      </c>
      <c r="H35" s="3">
        <v>300.64400000000001</v>
      </c>
      <c r="I35" s="3">
        <v>472.048</v>
      </c>
      <c r="J35" s="3">
        <v>349.54</v>
      </c>
      <c r="K35" s="3">
        <v>541.16300000000001</v>
      </c>
      <c r="L35" s="3" t="s">
        <v>27</v>
      </c>
      <c r="M35" s="3" t="s">
        <v>28</v>
      </c>
    </row>
    <row r="36" spans="3:13" x14ac:dyDescent="0.2">
      <c r="C36" t="s">
        <v>270</v>
      </c>
      <c r="D36" t="s">
        <v>3</v>
      </c>
      <c r="E36" t="s">
        <v>3</v>
      </c>
      <c r="F36" t="s">
        <v>3</v>
      </c>
      <c r="G36" t="s">
        <v>3</v>
      </c>
      <c r="H36" t="s">
        <v>3</v>
      </c>
      <c r="I36" t="s">
        <v>3</v>
      </c>
      <c r="J36" t="s">
        <v>3</v>
      </c>
      <c r="K36" t="s">
        <v>3</v>
      </c>
      <c r="L36" t="s">
        <v>3</v>
      </c>
      <c r="M36" t="s">
        <v>3</v>
      </c>
    </row>
    <row r="37" spans="3:13" x14ac:dyDescent="0.2">
      <c r="C37" s="3" t="s">
        <v>271</v>
      </c>
      <c r="D37" s="3">
        <v>53.408000000000001</v>
      </c>
      <c r="E37" s="3">
        <v>323.58999999999997</v>
      </c>
      <c r="F37" s="3">
        <v>-748.30399999999997</v>
      </c>
      <c r="G37" s="3">
        <v>-53.072000000000003</v>
      </c>
      <c r="H37" s="3">
        <v>171.404</v>
      </c>
      <c r="I37" s="3">
        <v>-122.508</v>
      </c>
      <c r="J37" s="3">
        <v>191.62299999999999</v>
      </c>
      <c r="K37" s="3">
        <v>519.83299999999997</v>
      </c>
      <c r="L37" s="3">
        <v>117.633</v>
      </c>
      <c r="M37" s="3">
        <v>-17.283000000000001</v>
      </c>
    </row>
    <row r="38" spans="3:13" x14ac:dyDescent="0.2">
      <c r="C38" s="3" t="s">
        <v>272</v>
      </c>
      <c r="D38" s="3">
        <v>778.42899999999997</v>
      </c>
      <c r="E38" s="3" t="s">
        <v>26</v>
      </c>
      <c r="F38" s="3">
        <v>353.71600000000001</v>
      </c>
      <c r="G38" s="3">
        <v>300.64400000000001</v>
      </c>
      <c r="H38" s="3">
        <v>472.048</v>
      </c>
      <c r="I38" s="3">
        <v>349.54</v>
      </c>
      <c r="J38" s="3">
        <v>541.16300000000001</v>
      </c>
      <c r="K38" s="3" t="s">
        <v>27</v>
      </c>
      <c r="L38" s="3" t="s">
        <v>28</v>
      </c>
      <c r="M38" s="3" t="s">
        <v>29</v>
      </c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 t="s">
        <v>273</v>
      </c>
      <c r="D40" s="3">
        <v>7.3949999999999996</v>
      </c>
      <c r="E40" s="3">
        <v>165.61</v>
      </c>
      <c r="F40" s="3">
        <v>-177.69499999999999</v>
      </c>
      <c r="G40" s="3">
        <v>170.251</v>
      </c>
      <c r="H40" s="3">
        <v>851.18</v>
      </c>
      <c r="I40" s="3" t="s">
        <v>274</v>
      </c>
      <c r="J40" s="3">
        <v>248.75299999999999</v>
      </c>
      <c r="K40" s="3">
        <v>151.756</v>
      </c>
      <c r="L40" s="3">
        <v>947.04700000000003</v>
      </c>
      <c r="M40" s="3">
        <v>555.07600000000002</v>
      </c>
    </row>
    <row r="41" spans="3:13" x14ac:dyDescent="0.2">
      <c r="C41" t="s">
        <v>275</v>
      </c>
      <c r="D41">
        <v>58.904000000000003</v>
      </c>
      <c r="E41">
        <v>61.372</v>
      </c>
      <c r="F41">
        <v>114.155</v>
      </c>
      <c r="G41">
        <v>111.407</v>
      </c>
      <c r="H41">
        <v>108.17</v>
      </c>
      <c r="I41">
        <v>122.85899999999999</v>
      </c>
      <c r="J41">
        <v>149.69399999999999</v>
      </c>
      <c r="K41">
        <v>210.52199999999999</v>
      </c>
      <c r="L41">
        <v>208.72200000000001</v>
      </c>
      <c r="M41">
        <v>219.09100000000001</v>
      </c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4BD86-537C-4E2A-8CEE-B3E825DF85AC}">
  <dimension ref="C2:M56"/>
  <sheetViews>
    <sheetView workbookViewId="0">
      <selection activeCell="Q16" sqref="Q16"/>
    </sheetView>
  </sheetViews>
  <sheetFormatPr defaultRowHeight="12.75" x14ac:dyDescent="0.2"/>
  <cols>
    <col min="1" max="2" width="2" customWidth="1"/>
    <col min="3" max="3" width="25" customWidth="1"/>
    <col min="14" max="15" width="2" customWidth="1"/>
  </cols>
  <sheetData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276</v>
      </c>
      <c r="D6" s="7"/>
      <c r="E6" s="2"/>
      <c r="F6" s="2"/>
      <c r="G6" s="2"/>
      <c r="H6" s="2"/>
      <c r="I6" s="2"/>
      <c r="J6" s="2"/>
      <c r="K6" s="2"/>
      <c r="L6" s="2"/>
    </row>
    <row r="8" spans="3:13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277</v>
      </c>
      <c r="D12" s="3">
        <v>62.82</v>
      </c>
      <c r="E12" s="3">
        <v>53.37</v>
      </c>
      <c r="F12" s="3">
        <v>45.7</v>
      </c>
      <c r="G12" s="3">
        <v>58.89</v>
      </c>
      <c r="H12" s="3">
        <v>76.16</v>
      </c>
      <c r="I12" s="3">
        <v>65.66</v>
      </c>
      <c r="J12" s="3">
        <v>50.15</v>
      </c>
      <c r="K12" s="3">
        <v>58.49</v>
      </c>
      <c r="L12" s="3">
        <v>50.04</v>
      </c>
      <c r="M12" s="3">
        <v>51.26</v>
      </c>
    </row>
    <row r="13" spans="3:13" x14ac:dyDescent="0.2">
      <c r="C13" s="3" t="s">
        <v>278</v>
      </c>
      <c r="D13" s="3" t="s">
        <v>279</v>
      </c>
      <c r="E13" s="3" t="s">
        <v>280</v>
      </c>
      <c r="F13" s="3" t="s">
        <v>281</v>
      </c>
      <c r="G13" s="3" t="s">
        <v>282</v>
      </c>
      <c r="H13" s="3" t="s">
        <v>283</v>
      </c>
      <c r="I13" s="3" t="s">
        <v>284</v>
      </c>
      <c r="J13" s="3" t="s">
        <v>285</v>
      </c>
      <c r="K13" s="3" t="s">
        <v>286</v>
      </c>
      <c r="L13" s="3" t="s">
        <v>287</v>
      </c>
      <c r="M13" s="3" t="s">
        <v>288</v>
      </c>
    </row>
    <row r="14" spans="3:13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spans="3:13" x14ac:dyDescent="0.2">
      <c r="C15" s="3" t="s">
        <v>289</v>
      </c>
      <c r="D15" s="3" t="s">
        <v>290</v>
      </c>
      <c r="E15" s="3" t="s">
        <v>291</v>
      </c>
      <c r="F15" s="3" t="s">
        <v>292</v>
      </c>
      <c r="G15" s="3" t="s">
        <v>293</v>
      </c>
      <c r="H15" s="3" t="s">
        <v>294</v>
      </c>
      <c r="I15" s="3" t="s">
        <v>295</v>
      </c>
      <c r="J15" s="3" t="s">
        <v>296</v>
      </c>
      <c r="K15" s="3" t="s">
        <v>297</v>
      </c>
      <c r="L15" s="3" t="s">
        <v>298</v>
      </c>
      <c r="M15" s="3" t="s">
        <v>299</v>
      </c>
    </row>
    <row r="16" spans="3:13" x14ac:dyDescent="0.2">
      <c r="C16" s="3" t="s">
        <v>300</v>
      </c>
      <c r="D16" s="3" t="s">
        <v>301</v>
      </c>
      <c r="E16" s="3" t="s">
        <v>302</v>
      </c>
      <c r="F16" s="3" t="s">
        <v>303</v>
      </c>
      <c r="G16" s="3" t="s">
        <v>304</v>
      </c>
      <c r="H16" s="3" t="s">
        <v>305</v>
      </c>
      <c r="I16" s="3" t="s">
        <v>306</v>
      </c>
      <c r="J16" s="3" t="s">
        <v>307</v>
      </c>
      <c r="K16" s="3" t="s">
        <v>308</v>
      </c>
      <c r="L16" s="3" t="s">
        <v>309</v>
      </c>
      <c r="M16" s="3" t="s">
        <v>310</v>
      </c>
    </row>
    <row r="17" spans="3:13" x14ac:dyDescent="0.2">
      <c r="C17" s="3" t="s">
        <v>311</v>
      </c>
      <c r="D17" s="3" t="s">
        <v>312</v>
      </c>
      <c r="E17" s="3" t="s">
        <v>313</v>
      </c>
      <c r="F17" s="3" t="s">
        <v>314</v>
      </c>
      <c r="G17" s="3" t="s">
        <v>315</v>
      </c>
      <c r="H17" s="3" t="s">
        <v>316</v>
      </c>
      <c r="I17" s="3" t="s">
        <v>317</v>
      </c>
      <c r="J17" s="3" t="s">
        <v>318</v>
      </c>
      <c r="K17" s="3" t="s">
        <v>319</v>
      </c>
      <c r="L17" s="3" t="s">
        <v>320</v>
      </c>
      <c r="M17" s="3" t="s">
        <v>321</v>
      </c>
    </row>
    <row r="18" spans="3:13" x14ac:dyDescent="0.2">
      <c r="C18" s="3" t="s">
        <v>322</v>
      </c>
      <c r="D18" s="3" t="s">
        <v>323</v>
      </c>
      <c r="E18" s="3" t="s">
        <v>324</v>
      </c>
      <c r="F18" s="3" t="s">
        <v>325</v>
      </c>
      <c r="G18" s="3" t="s">
        <v>326</v>
      </c>
      <c r="H18" s="3" t="s">
        <v>327</v>
      </c>
      <c r="I18" s="3" t="s">
        <v>328</v>
      </c>
      <c r="J18" s="3" t="s">
        <v>329</v>
      </c>
      <c r="K18" s="3" t="s">
        <v>330</v>
      </c>
      <c r="L18" s="3" t="s">
        <v>331</v>
      </c>
      <c r="M18" s="3" t="s">
        <v>332</v>
      </c>
    </row>
    <row r="19" spans="3:13" x14ac:dyDescent="0.2">
      <c r="C19" t="s">
        <v>333</v>
      </c>
      <c r="D19" t="s">
        <v>334</v>
      </c>
      <c r="E19" t="s">
        <v>335</v>
      </c>
      <c r="F19" t="s">
        <v>336</v>
      </c>
      <c r="G19" t="s">
        <v>337</v>
      </c>
      <c r="H19" t="s">
        <v>338</v>
      </c>
      <c r="I19" t="s">
        <v>339</v>
      </c>
      <c r="J19" t="s">
        <v>340</v>
      </c>
      <c r="K19" t="s">
        <v>341</v>
      </c>
      <c r="L19" t="s">
        <v>342</v>
      </c>
      <c r="M19" t="s">
        <v>343</v>
      </c>
    </row>
    <row r="20" spans="3:13" x14ac:dyDescent="0.2">
      <c r="C20" s="3" t="s">
        <v>344</v>
      </c>
      <c r="D20" s="3" t="s">
        <v>345</v>
      </c>
      <c r="E20" s="3" t="s">
        <v>346</v>
      </c>
      <c r="F20" s="3" t="s">
        <v>347</v>
      </c>
      <c r="G20" s="3" t="s">
        <v>348</v>
      </c>
      <c r="H20" s="3" t="s">
        <v>349</v>
      </c>
      <c r="I20" s="3" t="s">
        <v>350</v>
      </c>
      <c r="J20" s="3" t="s">
        <v>351</v>
      </c>
      <c r="K20" s="3" t="s">
        <v>352</v>
      </c>
      <c r="L20" s="3" t="s">
        <v>353</v>
      </c>
      <c r="M20" s="3" t="s">
        <v>354</v>
      </c>
    </row>
    <row r="21" spans="3:13" x14ac:dyDescent="0.2">
      <c r="C21" s="3" t="s">
        <v>355</v>
      </c>
      <c r="D21" s="3" t="s">
        <v>356</v>
      </c>
      <c r="E21" s="3" t="s">
        <v>357</v>
      </c>
      <c r="F21" s="3" t="s">
        <v>358</v>
      </c>
      <c r="G21" s="3" t="s">
        <v>359</v>
      </c>
      <c r="H21" s="3" t="s">
        <v>360</v>
      </c>
      <c r="I21" s="3" t="s">
        <v>359</v>
      </c>
      <c r="J21" s="3" t="s">
        <v>358</v>
      </c>
      <c r="K21" s="3" t="s">
        <v>361</v>
      </c>
      <c r="L21" s="3" t="s">
        <v>362</v>
      </c>
      <c r="M21" s="3" t="s">
        <v>362</v>
      </c>
    </row>
    <row r="22" spans="3:13" x14ac:dyDescent="0.2">
      <c r="C22" s="3" t="s">
        <v>363</v>
      </c>
      <c r="D22" s="3" t="s">
        <v>356</v>
      </c>
      <c r="E22" s="3" t="s">
        <v>364</v>
      </c>
      <c r="F22" s="3" t="s">
        <v>359</v>
      </c>
      <c r="G22" s="3" t="s">
        <v>365</v>
      </c>
      <c r="H22" s="3" t="s">
        <v>366</v>
      </c>
      <c r="I22" s="3" t="s">
        <v>361</v>
      </c>
      <c r="J22" s="3" t="s">
        <v>358</v>
      </c>
      <c r="K22" s="3" t="s">
        <v>366</v>
      </c>
      <c r="L22" s="3" t="s">
        <v>361</v>
      </c>
      <c r="M22" s="3" t="s">
        <v>361</v>
      </c>
    </row>
    <row r="23" spans="3:13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spans="3:13" x14ac:dyDescent="0.2">
      <c r="C24" s="3" t="s">
        <v>367</v>
      </c>
      <c r="D24" s="3" t="s">
        <v>368</v>
      </c>
      <c r="E24" s="3" t="s">
        <v>369</v>
      </c>
      <c r="F24" s="3" t="s">
        <v>332</v>
      </c>
      <c r="G24" s="3" t="s">
        <v>370</v>
      </c>
      <c r="H24" s="3" t="s">
        <v>371</v>
      </c>
      <c r="I24" s="3" t="s">
        <v>372</v>
      </c>
      <c r="J24" s="3" t="s">
        <v>373</v>
      </c>
      <c r="K24" s="3" t="s">
        <v>374</v>
      </c>
      <c r="L24" s="3" t="s">
        <v>375</v>
      </c>
      <c r="M24" s="3" t="s">
        <v>376</v>
      </c>
    </row>
    <row r="25" spans="3:13" x14ac:dyDescent="0.2">
      <c r="C25" s="3" t="s">
        <v>377</v>
      </c>
      <c r="D25" s="3" t="s">
        <v>378</v>
      </c>
      <c r="E25" s="3" t="s">
        <v>379</v>
      </c>
      <c r="F25" s="3" t="s">
        <v>357</v>
      </c>
      <c r="G25" s="3" t="s">
        <v>379</v>
      </c>
      <c r="H25" s="3" t="s">
        <v>380</v>
      </c>
      <c r="I25" s="3" t="s">
        <v>381</v>
      </c>
      <c r="J25" s="3" t="s">
        <v>382</v>
      </c>
      <c r="K25" s="3" t="s">
        <v>383</v>
      </c>
      <c r="L25" s="3" t="s">
        <v>384</v>
      </c>
      <c r="M25" s="3" t="s">
        <v>364</v>
      </c>
    </row>
    <row r="26" spans="3:13" x14ac:dyDescent="0.2">
      <c r="C26" s="3" t="s">
        <v>385</v>
      </c>
      <c r="D26" s="3" t="s">
        <v>386</v>
      </c>
      <c r="E26" s="3" t="s">
        <v>387</v>
      </c>
      <c r="F26" s="3" t="s">
        <v>321</v>
      </c>
      <c r="G26" s="3" t="s">
        <v>388</v>
      </c>
      <c r="H26" s="3" t="s">
        <v>389</v>
      </c>
      <c r="I26" s="3" t="s">
        <v>378</v>
      </c>
      <c r="J26" s="3" t="s">
        <v>390</v>
      </c>
      <c r="K26" s="3" t="s">
        <v>391</v>
      </c>
      <c r="L26" s="3" t="s">
        <v>392</v>
      </c>
      <c r="M26" s="3" t="s">
        <v>380</v>
      </c>
    </row>
    <row r="27" spans="3:13" x14ac:dyDescent="0.2">
      <c r="C27" s="3" t="s">
        <v>393</v>
      </c>
      <c r="D27" s="3" t="s">
        <v>360</v>
      </c>
      <c r="E27" s="3" t="s">
        <v>361</v>
      </c>
      <c r="F27" s="3" t="s">
        <v>358</v>
      </c>
      <c r="G27" s="3" t="s">
        <v>382</v>
      </c>
      <c r="H27" s="3" t="s">
        <v>394</v>
      </c>
      <c r="I27" s="3" t="s">
        <v>395</v>
      </c>
      <c r="J27" s="3" t="s">
        <v>396</v>
      </c>
      <c r="K27" s="3" t="s">
        <v>361</v>
      </c>
      <c r="L27" s="3" t="s">
        <v>397</v>
      </c>
      <c r="M27" s="3" t="s">
        <v>397</v>
      </c>
    </row>
    <row r="29" spans="3:13" x14ac:dyDescent="0.2">
      <c r="C29" s="3" t="s">
        <v>398</v>
      </c>
      <c r="D29" s="3">
        <v>7.3</v>
      </c>
      <c r="E29" s="3">
        <v>7</v>
      </c>
      <c r="F29" s="3">
        <v>5.8</v>
      </c>
      <c r="G29" s="3">
        <v>5.3</v>
      </c>
      <c r="H29" s="3">
        <v>6.1</v>
      </c>
      <c r="I29" s="3">
        <v>6.2</v>
      </c>
      <c r="J29" s="3">
        <v>5.3</v>
      </c>
      <c r="K29" s="3">
        <v>5</v>
      </c>
      <c r="L29" s="3">
        <v>6.3</v>
      </c>
      <c r="M29" s="3">
        <v>6.1</v>
      </c>
    </row>
    <row r="30" spans="3:13" x14ac:dyDescent="0.2">
      <c r="C30" s="3" t="s">
        <v>399</v>
      </c>
      <c r="D30" s="3">
        <v>6</v>
      </c>
      <c r="E30" s="3">
        <v>6</v>
      </c>
      <c r="F30" s="3">
        <v>4</v>
      </c>
      <c r="G30" s="3">
        <v>2</v>
      </c>
      <c r="H30" s="3">
        <v>8</v>
      </c>
      <c r="I30" s="3">
        <v>7</v>
      </c>
      <c r="J30" s="3">
        <v>4</v>
      </c>
      <c r="K30" s="3">
        <v>4</v>
      </c>
      <c r="L30" s="3">
        <v>8</v>
      </c>
      <c r="M30" s="3">
        <v>5</v>
      </c>
    </row>
    <row r="31" spans="3:13" x14ac:dyDescent="0.2">
      <c r="C31" s="3" t="s">
        <v>400</v>
      </c>
      <c r="D31" s="3">
        <v>0.4249</v>
      </c>
      <c r="E31" s="3">
        <v>1.1580999999999999</v>
      </c>
      <c r="F31" s="3">
        <v>1.5262</v>
      </c>
      <c r="G31" s="3">
        <v>1.4771000000000001</v>
      </c>
      <c r="H31" s="3">
        <v>1.5085999999999999</v>
      </c>
      <c r="I31" s="3">
        <v>1.8018000000000001</v>
      </c>
      <c r="J31" s="3">
        <v>1.8697999999999999</v>
      </c>
      <c r="K31" s="3">
        <v>0.19089999999999999</v>
      </c>
      <c r="L31" s="3">
        <v>0.63229999999999997</v>
      </c>
      <c r="M31" s="3">
        <v>0.94779999999999998</v>
      </c>
    </row>
    <row r="32" spans="3:13" x14ac:dyDescent="0.2">
      <c r="C32" s="3" t="s">
        <v>401</v>
      </c>
      <c r="D32" s="3" t="s">
        <v>402</v>
      </c>
      <c r="E32" s="3" t="s">
        <v>402</v>
      </c>
      <c r="F32" s="3" t="s">
        <v>402</v>
      </c>
      <c r="G32" s="3" t="s">
        <v>402</v>
      </c>
      <c r="H32" s="3" t="s">
        <v>402</v>
      </c>
      <c r="I32" s="3" t="s">
        <v>402</v>
      </c>
      <c r="J32" s="3" t="s">
        <v>402</v>
      </c>
      <c r="K32" s="3" t="s">
        <v>402</v>
      </c>
      <c r="L32" s="3" t="s">
        <v>402</v>
      </c>
      <c r="M32" s="3" t="s">
        <v>402</v>
      </c>
    </row>
    <row r="33" spans="3:13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spans="3:13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spans="3:13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7" spans="3:13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3:13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spans="3:13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3:13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2" spans="3:13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3:13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spans="3:13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spans="3:13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spans="3:13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3:13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3:13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spans="3:13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spans="3:13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spans="3:13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3" spans="3:13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5" spans="3:13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spans="3:13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E7763-066F-447A-BB44-57F3DA42D718}">
  <dimension ref="A3:BJ22"/>
  <sheetViews>
    <sheetView showGridLines="0" tabSelected="1" topLeftCell="V1" workbookViewId="0">
      <selection activeCell="AK21" sqref="AK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403</v>
      </c>
      <c r="C3" s="9"/>
      <c r="D3" s="9"/>
      <c r="E3" s="9"/>
      <c r="F3" s="9"/>
      <c r="H3" s="9" t="s">
        <v>404</v>
      </c>
      <c r="I3" s="9"/>
      <c r="J3" s="9"/>
      <c r="K3" s="9"/>
      <c r="L3" s="9"/>
      <c r="N3" s="11" t="s">
        <v>405</v>
      </c>
      <c r="O3" s="11"/>
      <c r="P3" s="11"/>
      <c r="Q3" s="11"/>
      <c r="R3" s="11"/>
      <c r="S3" s="11"/>
      <c r="T3" s="11"/>
      <c r="V3" s="9" t="s">
        <v>406</v>
      </c>
      <c r="W3" s="9"/>
      <c r="X3" s="9"/>
      <c r="Y3" s="9"/>
      <c r="AA3" s="9" t="s">
        <v>407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408</v>
      </c>
      <c r="C4" s="15" t="s">
        <v>409</v>
      </c>
      <c r="D4" s="14" t="s">
        <v>410</v>
      </c>
      <c r="E4" s="15" t="s">
        <v>411</v>
      </c>
      <c r="F4" s="14" t="s">
        <v>412</v>
      </c>
      <c r="H4" s="16" t="s">
        <v>413</v>
      </c>
      <c r="I4" s="17" t="s">
        <v>414</v>
      </c>
      <c r="J4" s="16" t="s">
        <v>415</v>
      </c>
      <c r="K4" s="17" t="s">
        <v>416</v>
      </c>
      <c r="L4" s="16" t="s">
        <v>417</v>
      </c>
      <c r="N4" s="18" t="s">
        <v>418</v>
      </c>
      <c r="O4" s="19" t="s">
        <v>419</v>
      </c>
      <c r="P4" s="18" t="s">
        <v>420</v>
      </c>
      <c r="Q4" s="19" t="s">
        <v>421</v>
      </c>
      <c r="R4" s="18" t="s">
        <v>422</v>
      </c>
      <c r="S4" s="19" t="s">
        <v>423</v>
      </c>
      <c r="T4" s="18" t="s">
        <v>424</v>
      </c>
      <c r="V4" s="19" t="s">
        <v>425</v>
      </c>
      <c r="W4" s="18" t="s">
        <v>426</v>
      </c>
      <c r="X4" s="19" t="s">
        <v>427</v>
      </c>
      <c r="Y4" s="18" t="s">
        <v>428</v>
      </c>
      <c r="AA4" s="20" t="s">
        <v>235</v>
      </c>
      <c r="AB4" s="21" t="s">
        <v>311</v>
      </c>
      <c r="AC4" s="20" t="s">
        <v>322</v>
      </c>
      <c r="AD4" s="21" t="s">
        <v>344</v>
      </c>
      <c r="AE4" s="20" t="s">
        <v>355</v>
      </c>
      <c r="AF4" s="21" t="s">
        <v>363</v>
      </c>
      <c r="AG4" s="20" t="s">
        <v>367</v>
      </c>
      <c r="AH4" s="21" t="s">
        <v>377</v>
      </c>
      <c r="AI4" s="20" t="s">
        <v>400</v>
      </c>
      <c r="AJ4" s="22"/>
      <c r="AK4" s="21" t="s">
        <v>398</v>
      </c>
      <c r="AL4" s="20" t="s">
        <v>399</v>
      </c>
    </row>
    <row r="5" spans="1:62" ht="63" x14ac:dyDescent="0.2">
      <c r="A5" s="23" t="s">
        <v>429</v>
      </c>
      <c r="B5" s="18" t="s">
        <v>430</v>
      </c>
      <c r="C5" s="24" t="s">
        <v>431</v>
      </c>
      <c r="D5" s="25" t="s">
        <v>432</v>
      </c>
      <c r="E5" s="19" t="s">
        <v>433</v>
      </c>
      <c r="F5" s="18" t="s">
        <v>430</v>
      </c>
      <c r="H5" s="19" t="s">
        <v>434</v>
      </c>
      <c r="I5" s="18" t="s">
        <v>435</v>
      </c>
      <c r="J5" s="19" t="s">
        <v>436</v>
      </c>
      <c r="K5" s="18" t="s">
        <v>437</v>
      </c>
      <c r="L5" s="19" t="s">
        <v>438</v>
      </c>
      <c r="N5" s="18" t="s">
        <v>439</v>
      </c>
      <c r="O5" s="19" t="s">
        <v>440</v>
      </c>
      <c r="P5" s="18" t="s">
        <v>441</v>
      </c>
      <c r="Q5" s="19" t="s">
        <v>442</v>
      </c>
      <c r="R5" s="18" t="s">
        <v>443</v>
      </c>
      <c r="S5" s="19" t="s">
        <v>444</v>
      </c>
      <c r="T5" s="18" t="s">
        <v>445</v>
      </c>
      <c r="V5" s="19" t="s">
        <v>446</v>
      </c>
      <c r="W5" s="18" t="s">
        <v>447</v>
      </c>
      <c r="X5" s="19" t="s">
        <v>448</v>
      </c>
      <c r="Y5" s="18" t="s">
        <v>449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2.1767010350941889</v>
      </c>
      <c r="C7" s="31">
        <f>(sheet!D18-sheet!D15)/sheet!D35</f>
        <v>1.7272799603946392</v>
      </c>
      <c r="D7" s="31">
        <f>sheet!D12/sheet!D35</f>
        <v>0.98309826069824646</v>
      </c>
      <c r="E7" s="31">
        <f>Sheet2!D20/sheet!D35</f>
        <v>0.78595297873737702</v>
      </c>
      <c r="F7" s="31">
        <f>sheet!D18/sheet!D35</f>
        <v>2.1767010350941889</v>
      </c>
      <c r="G7" s="29"/>
      <c r="H7" s="32">
        <f>Sheet1!D33/sheet!D51</f>
        <v>0.17276091198774796</v>
      </c>
      <c r="I7" s="32">
        <f>Sheet1!D33/Sheet1!D12</f>
        <v>0.10884986025455182</v>
      </c>
      <c r="J7" s="32">
        <f>Sheet1!D12/sheet!D27</f>
        <v>0.73383183957345555</v>
      </c>
      <c r="K7" s="32">
        <f>Sheet1!D30/sheet!D27</f>
        <v>9.1484940538557602E-2</v>
      </c>
      <c r="L7" s="32">
        <f>Sheet1!D38</f>
        <v>3.67</v>
      </c>
      <c r="M7" s="29"/>
      <c r="N7" s="32">
        <f>sheet!D40/sheet!D27</f>
        <v>0.53764162965673556</v>
      </c>
      <c r="O7" s="32">
        <f>sheet!D51/sheet!D27</f>
        <v>0.46235859876437885</v>
      </c>
      <c r="P7" s="32">
        <f>sheet!D40/sheet!D51</f>
        <v>1.1628239013907071</v>
      </c>
      <c r="Q7" s="31">
        <f>Sheet1!D24/Sheet1!D26</f>
        <v>-9.6049709244397743</v>
      </c>
      <c r="R7" s="31">
        <f>ABS(Sheet2!D20/(Sheet1!D26+Sheet2!D30))</f>
        <v>6.4055066646081</v>
      </c>
      <c r="S7" s="31">
        <f>sheet!D40/Sheet1!D43</f>
        <v>3.3644276029062614</v>
      </c>
      <c r="T7" s="31">
        <f>Sheet2!D20/sheet!D40</f>
        <v>0.26440033478776243</v>
      </c>
      <c r="V7" s="31">
        <f>ABS(Sheet1!D15/sheet!D15)</f>
        <v>7.0619209401529259</v>
      </c>
      <c r="W7" s="31">
        <f>Sheet1!D12/sheet!D14</f>
        <v>7.0902796935796051</v>
      </c>
      <c r="X7" s="31">
        <f>Sheet1!D12/sheet!D27</f>
        <v>0.73383183957345555</v>
      </c>
      <c r="Y7" s="31">
        <f>Sheet1!D12/(sheet!D18-sheet!D35)</f>
        <v>3.4480383717960001</v>
      </c>
      <c r="AA7" s="17">
        <f>Sheet1!D43</f>
        <v>699.59299999999996</v>
      </c>
      <c r="AB7" s="17" t="str">
        <f>Sheet3!D17</f>
        <v>9.5x</v>
      </c>
      <c r="AC7" s="17" t="str">
        <f>Sheet3!D18</f>
        <v>15.1x</v>
      </c>
      <c r="AD7" s="17" t="str">
        <f>Sheet3!D20</f>
        <v>22.6x</v>
      </c>
      <c r="AE7" s="17" t="str">
        <f>Sheet3!D21</f>
        <v>2.2x</v>
      </c>
      <c r="AF7" s="17" t="str">
        <f>Sheet3!D22</f>
        <v>2.2x</v>
      </c>
      <c r="AG7" s="17" t="str">
        <f>Sheet3!D24</f>
        <v>92.3x</v>
      </c>
      <c r="AH7" s="17" t="str">
        <f>Sheet3!D25</f>
        <v>3.9x</v>
      </c>
      <c r="AI7" s="17">
        <f>Sheet3!D31</f>
        <v>0.4249</v>
      </c>
      <c r="AK7" s="17">
        <f>Sheet3!D29</f>
        <v>7.3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2.056403850346685</v>
      </c>
      <c r="C8" s="34">
        <f>(sheet!E18-sheet!E15)/sheet!E35</f>
        <v>1.6821778747257539</v>
      </c>
      <c r="D8" s="34">
        <f>sheet!E12/sheet!E35</f>
        <v>1.160727432824848</v>
      </c>
      <c r="E8" s="34">
        <f>Sheet2!E20/sheet!E35</f>
        <v>0.97705232978836576</v>
      </c>
      <c r="F8" s="34">
        <f>sheet!E18/sheet!E35</f>
        <v>2.056403850346685</v>
      </c>
      <c r="G8" s="29"/>
      <c r="H8" s="35">
        <f>Sheet1!E33/sheet!E51</f>
        <v>0.22141343418978046</v>
      </c>
      <c r="I8" s="35">
        <f>Sheet1!E33/Sheet1!E12</f>
        <v>0.14103428895647968</v>
      </c>
      <c r="J8" s="35">
        <f>Sheet1!E12/sheet!E27</f>
        <v>0.67500937582840914</v>
      </c>
      <c r="K8" s="35">
        <f>Sheet1!E30/sheet!E27</f>
        <v>0.10602552033587347</v>
      </c>
      <c r="L8" s="35">
        <f>Sheet1!E38</f>
        <v>5.54</v>
      </c>
      <c r="M8" s="29"/>
      <c r="N8" s="35">
        <f>sheet!E40/sheet!E27</f>
        <v>0.57003752862927748</v>
      </c>
      <c r="O8" s="35">
        <f>sheet!E51/sheet!E27</f>
        <v>0.42996247137072258</v>
      </c>
      <c r="P8" s="35">
        <f>sheet!E40/sheet!E51</f>
        <v>1.3257843802320581</v>
      </c>
      <c r="Q8" s="34">
        <f>Sheet1!E24/Sheet1!E26</f>
        <v>-18.862111569573631</v>
      </c>
      <c r="R8" s="34">
        <f>ABS(Sheet2!E20/(Sheet1!E26+Sheet2!E30))</f>
        <v>10.198038741452477</v>
      </c>
      <c r="S8" s="34">
        <f>sheet!E40/Sheet1!E43</f>
        <v>3.4129871564043133</v>
      </c>
      <c r="T8" s="34">
        <f>Sheet2!E20/sheet!E40</f>
        <v>0.29426194380234288</v>
      </c>
      <c r="U8" s="12"/>
      <c r="V8" s="34">
        <f>ABS(Sheet1!E15/sheet!E15)</f>
        <v>7.9068021773272017</v>
      </c>
      <c r="W8" s="34">
        <f>Sheet1!E12/sheet!E14</f>
        <v>10.097383768109669</v>
      </c>
      <c r="X8" s="34">
        <f>Sheet1!E12/sheet!E27</f>
        <v>0.67500937582840914</v>
      </c>
      <c r="Y8" s="34">
        <f>Sheet1!E12/(sheet!E18-sheet!E35)</f>
        <v>3.7218606302070247</v>
      </c>
      <c r="Z8" s="12"/>
      <c r="AA8" s="36">
        <f>Sheet1!E43</f>
        <v>923.65099999999995</v>
      </c>
      <c r="AB8" s="36" t="str">
        <f>Sheet3!E17</f>
        <v>6.3x</v>
      </c>
      <c r="AC8" s="36" t="str">
        <f>Sheet3!E18</f>
        <v>7.7x</v>
      </c>
      <c r="AD8" s="36" t="str">
        <f>Sheet3!E20</f>
        <v>76.0x</v>
      </c>
      <c r="AE8" s="36" t="str">
        <f>Sheet3!E21</f>
        <v>1.7x</v>
      </c>
      <c r="AF8" s="36" t="str">
        <f>Sheet3!E22</f>
        <v>1.5x</v>
      </c>
      <c r="AG8" s="36" t="str">
        <f>Sheet3!E24</f>
        <v>9.6x</v>
      </c>
      <c r="AH8" s="36" t="str">
        <f>Sheet3!E25</f>
        <v>2.5x</v>
      </c>
      <c r="AI8" s="36">
        <f>Sheet3!E31</f>
        <v>1.1580999999999999</v>
      </c>
      <c r="AK8" s="36">
        <f>Sheet3!E29</f>
        <v>7</v>
      </c>
      <c r="AL8" s="36">
        <f>Sheet3!E30</f>
        <v>6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1.7735069039784106</v>
      </c>
      <c r="C9" s="31">
        <f>(sheet!F18-sheet!F15)/sheet!F35</f>
        <v>1.3383537705295674</v>
      </c>
      <c r="D9" s="31">
        <f>sheet!F12/sheet!F35</f>
        <v>0.43807473808972386</v>
      </c>
      <c r="E9" s="31">
        <f>Sheet2!F20/sheet!F35</f>
        <v>0.5102763944500659</v>
      </c>
      <c r="F9" s="31">
        <f>sheet!F18/sheet!F35</f>
        <v>1.7735069039784106</v>
      </c>
      <c r="G9" s="29"/>
      <c r="H9" s="32">
        <f>Sheet1!F33/sheet!F51</f>
        <v>0.10190982061657285</v>
      </c>
      <c r="I9" s="32">
        <f>Sheet1!F33/Sheet1!F12</f>
        <v>9.014053856601309E-2</v>
      </c>
      <c r="J9" s="32">
        <f>Sheet1!F12/sheet!F27</f>
        <v>0.48850726272148898</v>
      </c>
      <c r="K9" s="32">
        <f>Sheet1!F30/sheet!F27</f>
        <v>4.4415403085432591E-2</v>
      </c>
      <c r="L9" s="32">
        <f>Sheet1!F38</f>
        <v>3.07</v>
      </c>
      <c r="M9" s="29"/>
      <c r="N9" s="32">
        <f>sheet!F40/sheet!F27</f>
        <v>0.5679092420442593</v>
      </c>
      <c r="O9" s="32">
        <f>sheet!F51/sheet!F27</f>
        <v>0.43209091615222495</v>
      </c>
      <c r="P9" s="32">
        <f>sheet!F40/sheet!F51</f>
        <v>1.3143281212701676</v>
      </c>
      <c r="Q9" s="31">
        <f>Sheet1!F24/Sheet1!F26</f>
        <v>-4.0540091614394189</v>
      </c>
      <c r="R9" s="31">
        <f>ABS(Sheet2!F20/(Sheet1!F26+Sheet2!F30))</f>
        <v>1.1086940727246308</v>
      </c>
      <c r="S9" s="31">
        <f>sheet!F40/Sheet1!F43</f>
        <v>7.0365184120929634</v>
      </c>
      <c r="T9" s="31">
        <f>Sheet2!F20/sheet!F40</f>
        <v>0.11477039180500392</v>
      </c>
      <c r="V9" s="31">
        <f>ABS(Sheet1!F15/sheet!F15)</f>
        <v>7.3366917408789343</v>
      </c>
      <c r="W9" s="31">
        <f>Sheet1!F12/sheet!F14</f>
        <v>6.3379280902750699</v>
      </c>
      <c r="X9" s="31">
        <f>Sheet1!F12/sheet!F27</f>
        <v>0.48850726272148898</v>
      </c>
      <c r="Y9" s="31">
        <f>Sheet1!F12/(sheet!F18-sheet!F35)</f>
        <v>4.9442851310132809</v>
      </c>
      <c r="AA9" s="17">
        <f>Sheet1!F43</f>
        <v>510.18099999999998</v>
      </c>
      <c r="AB9" s="17" t="str">
        <f>Sheet3!F17</f>
        <v>7.5x</v>
      </c>
      <c r="AC9" s="17" t="str">
        <f>Sheet3!F18</f>
        <v>11.2x</v>
      </c>
      <c r="AD9" s="17" t="str">
        <f>Sheet3!F20</f>
        <v>-35.9x</v>
      </c>
      <c r="AE9" s="17" t="str">
        <f>Sheet3!F21</f>
        <v>1.2x</v>
      </c>
      <c r="AF9" s="17" t="str">
        <f>Sheet3!F22</f>
        <v>1.6x</v>
      </c>
      <c r="AG9" s="17" t="str">
        <f>Sheet3!F24</f>
        <v>9.1x</v>
      </c>
      <c r="AH9" s="17" t="str">
        <f>Sheet3!F25</f>
        <v>1.7x</v>
      </c>
      <c r="AI9" s="17">
        <f>Sheet3!F31</f>
        <v>1.5262</v>
      </c>
      <c r="AK9" s="17">
        <f>Sheet3!F29</f>
        <v>5.8</v>
      </c>
      <c r="AL9" s="17">
        <f>Sheet3!F30</f>
        <v>4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1.6899173253562569</v>
      </c>
      <c r="C10" s="34">
        <f>(sheet!G18-sheet!G15)/sheet!G35</f>
        <v>1.2263933094642714</v>
      </c>
      <c r="D10" s="34">
        <f>sheet!G12/sheet!G35</f>
        <v>0.36888743831303483</v>
      </c>
      <c r="E10" s="34">
        <f>Sheet2!G20/sheet!G35</f>
        <v>0.37346288720763876</v>
      </c>
      <c r="F10" s="34">
        <f>sheet!G18/sheet!G35</f>
        <v>1.6899173253562569</v>
      </c>
      <c r="G10" s="29"/>
      <c r="H10" s="35">
        <f>Sheet1!G33/sheet!G51</f>
        <v>-6.9489246202965021E-3</v>
      </c>
      <c r="I10" s="35">
        <f>Sheet1!G33/Sheet1!G12</f>
        <v>-6.2775523284628824E-3</v>
      </c>
      <c r="J10" s="35">
        <f>Sheet1!G12/sheet!G27</f>
        <v>0.43857286536625451</v>
      </c>
      <c r="K10" s="35">
        <f>Sheet1!G30/sheet!G27</f>
        <v>-6.1942106740921149E-3</v>
      </c>
      <c r="L10" s="35">
        <f>Sheet1!G38</f>
        <v>-0.19</v>
      </c>
      <c r="M10" s="29"/>
      <c r="N10" s="35">
        <f>sheet!G40/sheet!G27</f>
        <v>0.60379997443934064</v>
      </c>
      <c r="O10" s="35">
        <f>sheet!G51/sheet!G27</f>
        <v>0.39620002556065936</v>
      </c>
      <c r="P10" s="35">
        <f>sheet!G40/sheet!G51</f>
        <v>1.5239776261622102</v>
      </c>
      <c r="Q10" s="34">
        <f>Sheet1!G24/Sheet1!G26</f>
        <v>-0.5632972312068053</v>
      </c>
      <c r="R10" s="34">
        <f>ABS(Sheet2!G20/(Sheet1!G26+Sheet2!G30))</f>
        <v>1.6255420734442758</v>
      </c>
      <c r="S10" s="34">
        <f>sheet!G40/Sheet1!G43</f>
        <v>12.282633846644858</v>
      </c>
      <c r="T10" s="34">
        <f>Sheet2!G20/sheet!G40</f>
        <v>8.238503642423721E-2</v>
      </c>
      <c r="U10" s="12"/>
      <c r="V10" s="34">
        <f>ABS(Sheet1!G15/sheet!G15)</f>
        <v>6.3073300632919764</v>
      </c>
      <c r="W10" s="34">
        <f>Sheet1!G12/sheet!G14</f>
        <v>5.2982882189184393</v>
      </c>
      <c r="X10" s="34">
        <f>Sheet1!G12/sheet!G27</f>
        <v>0.43857286536625451</v>
      </c>
      <c r="Y10" s="34">
        <f>Sheet1!G12/(sheet!G18-sheet!G35)</f>
        <v>4.7725526602215247</v>
      </c>
      <c r="Z10" s="12"/>
      <c r="AA10" s="36">
        <f>Sheet1!G43</f>
        <v>300.79199999999997</v>
      </c>
      <c r="AB10" s="36" t="str">
        <f>Sheet3!G17</f>
        <v>31.5x</v>
      </c>
      <c r="AC10" s="36" t="str">
        <f>Sheet3!G18</f>
        <v>-93.6x</v>
      </c>
      <c r="AD10" s="36" t="str">
        <f>Sheet3!G20</f>
        <v>-394.9x</v>
      </c>
      <c r="AE10" s="36" t="str">
        <f>Sheet3!G21</f>
        <v>1.6x</v>
      </c>
      <c r="AF10" s="36" t="str">
        <f>Sheet3!G22</f>
        <v>2.8x</v>
      </c>
      <c r="AG10" s="36" t="str">
        <f>Sheet3!G24</f>
        <v>-140.3x</v>
      </c>
      <c r="AH10" s="36" t="str">
        <f>Sheet3!G25</f>
        <v>2.5x</v>
      </c>
      <c r="AI10" s="36">
        <f>Sheet3!G31</f>
        <v>1.4771000000000001</v>
      </c>
      <c r="AK10" s="36">
        <f>Sheet3!G29</f>
        <v>5.3</v>
      </c>
      <c r="AL10" s="36">
        <f>Sheet3!G30</f>
        <v>2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1.6620497642806171</v>
      </c>
      <c r="C11" s="31">
        <f>(sheet!H18-sheet!H15)/sheet!H35</f>
        <v>1.2549842446079125</v>
      </c>
      <c r="D11" s="31">
        <f>sheet!H12/sheet!H35</f>
        <v>0.50201156423446236</v>
      </c>
      <c r="E11" s="31">
        <f>Sheet2!H20/sheet!H35</f>
        <v>1.0431473349831386</v>
      </c>
      <c r="F11" s="31">
        <f>sheet!H18/sheet!H35</f>
        <v>1.6620497642806171</v>
      </c>
      <c r="G11" s="29"/>
      <c r="H11" s="32">
        <f>Sheet1!H33/sheet!H51</f>
        <v>0.18115478300187424</v>
      </c>
      <c r="I11" s="32">
        <f>Sheet1!H33/Sheet1!H12</f>
        <v>0.10329046997914917</v>
      </c>
      <c r="J11" s="32">
        <f>Sheet1!H12/sheet!H27</f>
        <v>0.66380687643522163</v>
      </c>
      <c r="K11" s="32">
        <f>Sheet1!H30/sheet!H27</f>
        <v>8.1352811718774121E-2</v>
      </c>
      <c r="L11" s="32">
        <f>Sheet1!H38</f>
        <v>4.58</v>
      </c>
      <c r="M11" s="29"/>
      <c r="N11" s="32">
        <f>sheet!H40/sheet!H27</f>
        <v>0.62151192970888525</v>
      </c>
      <c r="O11" s="32">
        <f>sheet!H51/sheet!H27</f>
        <v>0.37848807029111486</v>
      </c>
      <c r="P11" s="32">
        <f>sheet!H40/sheet!H51</f>
        <v>1.6420912004725752</v>
      </c>
      <c r="Q11" s="31">
        <f>Sheet1!H24/Sheet1!H26</f>
        <v>-6.7722091674060794</v>
      </c>
      <c r="R11" s="31">
        <f>ABS(Sheet2!H20/(Sheet1!H26+Sheet2!H30))</f>
        <v>5.3639843600470289</v>
      </c>
      <c r="S11" s="31">
        <f>sheet!H40/Sheet1!H43</f>
        <v>4.0435428222528014</v>
      </c>
      <c r="T11" s="31">
        <f>Sheet2!H20/sheet!H40</f>
        <v>0.27226816534416537</v>
      </c>
      <c r="V11" s="31">
        <f>ABS(Sheet1!H15/sheet!H15)</f>
        <v>7.7248862891195476</v>
      </c>
      <c r="W11" s="31">
        <f>Sheet1!H12/sheet!H14</f>
        <v>6.7407857049008015</v>
      </c>
      <c r="X11" s="31">
        <f>Sheet1!H12/sheet!H27</f>
        <v>0.66380687643522163</v>
      </c>
      <c r="Y11" s="31">
        <f>Sheet1!H12/(sheet!H18-sheet!H35)</f>
        <v>6.1808816867833727</v>
      </c>
      <c r="AA11" s="17">
        <f>Sheet1!H43</f>
        <v>890.96199999999999</v>
      </c>
      <c r="AB11" s="17" t="str">
        <f>Sheet3!H17</f>
        <v>10.2x</v>
      </c>
      <c r="AC11" s="17" t="str">
        <f>Sheet3!H18</f>
        <v>16.3x</v>
      </c>
      <c r="AD11" s="17" t="str">
        <f>Sheet3!H20</f>
        <v>13.8x</v>
      </c>
      <c r="AE11" s="17" t="str">
        <f>Sheet3!H21</f>
        <v>2.0x</v>
      </c>
      <c r="AF11" s="17" t="str">
        <f>Sheet3!H22</f>
        <v>2.3x</v>
      </c>
      <c r="AG11" s="17" t="str">
        <f>Sheet3!H24</f>
        <v>18.6x</v>
      </c>
      <c r="AH11" s="17" t="str">
        <f>Sheet3!H25</f>
        <v>3.3x</v>
      </c>
      <c r="AI11" s="17">
        <f>Sheet3!H31</f>
        <v>1.5085999999999999</v>
      </c>
      <c r="AK11" s="17">
        <f>Sheet3!H29</f>
        <v>6.1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1.1954671744020773</v>
      </c>
      <c r="C12" s="34">
        <f>(sheet!I18-sheet!I15)/sheet!I35</f>
        <v>0.82504882429967208</v>
      </c>
      <c r="D12" s="34">
        <f>sheet!I12/sheet!I35</f>
        <v>0.24449922216875022</v>
      </c>
      <c r="E12" s="34">
        <f>Sheet2!I20/sheet!I35</f>
        <v>0.93588907790623499</v>
      </c>
      <c r="F12" s="34">
        <f>sheet!I18/sheet!I35</f>
        <v>1.1954671744020773</v>
      </c>
      <c r="G12" s="29"/>
      <c r="H12" s="35">
        <f>Sheet1!I33/sheet!I51</f>
        <v>0.31473006690124722</v>
      </c>
      <c r="I12" s="35">
        <f>Sheet1!I33/Sheet1!I12</f>
        <v>0.12692834002228215</v>
      </c>
      <c r="J12" s="35">
        <f>Sheet1!I12/sheet!I27</f>
        <v>0.97259787534665543</v>
      </c>
      <c r="K12" s="35">
        <f>Sheet1!I30/sheet!I27</f>
        <v>0.14276072686395946</v>
      </c>
      <c r="L12" s="35">
        <f>Sheet1!I38</f>
        <v>9.65</v>
      </c>
      <c r="M12" s="29"/>
      <c r="N12" s="35">
        <f>sheet!I40/sheet!I27</f>
        <v>0.60775853093635213</v>
      </c>
      <c r="O12" s="35">
        <f>sheet!I51/sheet!I27</f>
        <v>0.39224162801606244</v>
      </c>
      <c r="P12" s="35">
        <f>sheet!I40/sheet!I51</f>
        <v>1.549449338180557</v>
      </c>
      <c r="Q12" s="34">
        <f>Sheet1!I24/Sheet1!I26</f>
        <v>-10.001381518532666</v>
      </c>
      <c r="R12" s="34">
        <f>ABS(Sheet2!I20/(Sheet1!I26+Sheet2!I30))</f>
        <v>3.1410286808948191</v>
      </c>
      <c r="S12" s="34">
        <f>sheet!I40/Sheet1!I43</f>
        <v>2.6454156115516074</v>
      </c>
      <c r="T12" s="34">
        <f>Sheet2!I20/sheet!I40</f>
        <v>0.34992892684106941</v>
      </c>
      <c r="U12" s="12"/>
      <c r="V12" s="34">
        <f>ABS(Sheet1!I15/sheet!I15)</f>
        <v>8.7838585532030606</v>
      </c>
      <c r="W12" s="34">
        <f>Sheet1!I12/sheet!I14</f>
        <v>10.701410519872327</v>
      </c>
      <c r="X12" s="34">
        <f>Sheet1!I12/sheet!I27</f>
        <v>0.97259787534665543</v>
      </c>
      <c r="Y12" s="34">
        <f>Sheet1!I12/(sheet!I18-sheet!I35)</f>
        <v>21.896411790597725</v>
      </c>
      <c r="Z12" s="12"/>
      <c r="AA12" s="36" t="str">
        <f>Sheet1!I43</f>
        <v>1,445.34</v>
      </c>
      <c r="AB12" s="36" t="str">
        <f>Sheet3!I17</f>
        <v>5.0x</v>
      </c>
      <c r="AC12" s="36" t="str">
        <f>Sheet3!I18</f>
        <v>6.6x</v>
      </c>
      <c r="AD12" s="36" t="str">
        <f>Sheet3!I20</f>
        <v>9.7x</v>
      </c>
      <c r="AE12" s="36" t="str">
        <f>Sheet3!I21</f>
        <v>1.6x</v>
      </c>
      <c r="AF12" s="36" t="str">
        <f>Sheet3!I22</f>
        <v>1.3x</v>
      </c>
      <c r="AG12" s="36" t="str">
        <f>Sheet3!I24</f>
        <v>7.9x</v>
      </c>
      <c r="AH12" s="36" t="str">
        <f>Sheet3!I25</f>
        <v>2.6x</v>
      </c>
      <c r="AI12" s="36">
        <f>Sheet3!I31</f>
        <v>1.8018000000000001</v>
      </c>
      <c r="AK12" s="36">
        <f>Sheet3!I29</f>
        <v>6.2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1.9013164381917953</v>
      </c>
      <c r="C13" s="31">
        <f>(sheet!J18-sheet!J15)/sheet!J35</f>
        <v>1.4677590850392221</v>
      </c>
      <c r="D13" s="31">
        <f>sheet!J12/sheet!J35</f>
        <v>0.64290916089390915</v>
      </c>
      <c r="E13" s="31">
        <f>Sheet2!J20/sheet!J35</f>
        <v>0.79511631249992576</v>
      </c>
      <c r="F13" s="31">
        <f>sheet!J18/sheet!J35</f>
        <v>1.9013164381917953</v>
      </c>
      <c r="G13" s="29"/>
      <c r="H13" s="32">
        <f>Sheet1!J33/sheet!J51</f>
        <v>5.3833102031831753E-2</v>
      </c>
      <c r="I13" s="32">
        <f>Sheet1!J33/Sheet1!J12</f>
        <v>2.6729696196415718E-2</v>
      </c>
      <c r="J13" s="32">
        <f>Sheet1!J12/sheet!J27</f>
        <v>0.63185626385553828</v>
      </c>
      <c r="K13" s="32">
        <f>Sheet1!J30/sheet!J27</f>
        <v>2.2392639446049672E-2</v>
      </c>
      <c r="L13" s="32">
        <f>Sheet1!J38</f>
        <v>1.49</v>
      </c>
      <c r="M13" s="29"/>
      <c r="N13" s="32">
        <f>sheet!J40/sheet!J27</f>
        <v>0.68626489440262561</v>
      </c>
      <c r="O13" s="32">
        <f>sheet!J51/sheet!J27</f>
        <v>0.31373495739989299</v>
      </c>
      <c r="P13" s="32">
        <f>sheet!J40/sheet!J51</f>
        <v>2.1874033422673342</v>
      </c>
      <c r="Q13" s="31">
        <f>Sheet1!J24/Sheet1!J26</f>
        <v>-2.0000956059505142</v>
      </c>
      <c r="R13" s="31">
        <f>ABS(Sheet2!J20/(Sheet1!J26+Sheet2!J30))</f>
        <v>0.84378522169971881</v>
      </c>
      <c r="S13" s="31">
        <f>sheet!J40/Sheet1!J43</f>
        <v>9.6156758025096405</v>
      </c>
      <c r="T13" s="31">
        <f>Sheet2!J20/sheet!J40</f>
        <v>0.14453006059930734</v>
      </c>
      <c r="V13" s="31">
        <f>ABS(Sheet1!J15/sheet!J15)</f>
        <v>9.6627610339148848</v>
      </c>
      <c r="W13" s="31">
        <f>Sheet1!J12/sheet!J14</f>
        <v>9.5462432857843336</v>
      </c>
      <c r="X13" s="31">
        <f>Sheet1!J12/sheet!J27</f>
        <v>0.63185626385553828</v>
      </c>
      <c r="Y13" s="31">
        <f>Sheet1!J12/(sheet!J18-sheet!J35)</f>
        <v>5.6198108544501926</v>
      </c>
      <c r="AA13" s="17">
        <f>Sheet1!J43</f>
        <v>481.58300000000003</v>
      </c>
      <c r="AB13" s="17" t="str">
        <f>Sheet3!J17</f>
        <v>8.2x</v>
      </c>
      <c r="AC13" s="17" t="str">
        <f>Sheet3!J18</f>
        <v>15.0x</v>
      </c>
      <c r="AD13" s="17" t="str">
        <f>Sheet3!J20</f>
        <v>18.0x</v>
      </c>
      <c r="AE13" s="17" t="str">
        <f>Sheet3!J21</f>
        <v>1.2x</v>
      </c>
      <c r="AF13" s="17" t="str">
        <f>Sheet3!J22</f>
        <v>1.2x</v>
      </c>
      <c r="AG13" s="17" t="str">
        <f>Sheet3!J24</f>
        <v>12.3x</v>
      </c>
      <c r="AH13" s="17" t="str">
        <f>Sheet3!J25</f>
        <v>2.1x</v>
      </c>
      <c r="AI13" s="17">
        <f>Sheet3!J31</f>
        <v>1.8697999999999999</v>
      </c>
      <c r="AK13" s="17">
        <f>Sheet3!J29</f>
        <v>5.3</v>
      </c>
      <c r="AL13" s="17">
        <f>Sheet3!J30</f>
        <v>4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2.0837909436287094</v>
      </c>
      <c r="C14" s="34">
        <f>(sheet!K18-sheet!K15)/sheet!K35</f>
        <v>1.6804733545538557</v>
      </c>
      <c r="D14" s="34">
        <f>sheet!K12/sheet!K35</f>
        <v>1.0894301262963344</v>
      </c>
      <c r="E14" s="34">
        <f>Sheet2!K20/sheet!K35</f>
        <v>0.60241297874525113</v>
      </c>
      <c r="F14" s="34">
        <f>sheet!K18/sheet!K35</f>
        <v>2.0837909436287094</v>
      </c>
      <c r="G14" s="29"/>
      <c r="H14" s="35">
        <f>Sheet1!K33/sheet!K51</f>
        <v>-0.10869405208656488</v>
      </c>
      <c r="I14" s="35">
        <f>Sheet1!K33/Sheet1!K12</f>
        <v>-5.9124532232301054E-2</v>
      </c>
      <c r="J14" s="35">
        <f>Sheet1!K12/sheet!K27</f>
        <v>0.46522812744169961</v>
      </c>
      <c r="K14" s="35">
        <f>Sheet1!K30/sheet!K27</f>
        <v>-2.2002494836686984E-2</v>
      </c>
      <c r="L14" s="35">
        <f>Sheet1!K38</f>
        <v>-2.62</v>
      </c>
      <c r="M14" s="29"/>
      <c r="N14" s="35">
        <f>sheet!K40/sheet!K27</f>
        <v>0.74693743688575065</v>
      </c>
      <c r="O14" s="35">
        <f>sheet!K51/sheet!K27</f>
        <v>0.25306256311424935</v>
      </c>
      <c r="P14" s="35">
        <f>sheet!K40/sheet!K51</f>
        <v>2.9515920003881932</v>
      </c>
      <c r="Q14" s="34">
        <f>Sheet1!K24/Sheet1!K26</f>
        <v>0.13899554893308116</v>
      </c>
      <c r="R14" s="34">
        <f>ABS(Sheet2!K20/(Sheet1!K26+Sheet2!K30))</f>
        <v>0.8127521278482136</v>
      </c>
      <c r="S14" s="34">
        <f>sheet!K40/Sheet1!K43</f>
        <v>24.114487053279106</v>
      </c>
      <c r="T14" s="34">
        <f>Sheet2!K20/sheet!K40</f>
        <v>0.10837275543396944</v>
      </c>
      <c r="U14" s="12"/>
      <c r="V14" s="34">
        <f>ABS(Sheet1!K15/sheet!K15)</f>
        <v>7.3506699491587133</v>
      </c>
      <c r="W14" s="34">
        <f>Sheet1!K12/sheet!K14</f>
        <v>7.8870737606369792</v>
      </c>
      <c r="X14" s="34">
        <f>Sheet1!K12/sheet!K27</f>
        <v>0.46522812744169961</v>
      </c>
      <c r="Y14" s="34">
        <f>Sheet1!K12/(sheet!K18-sheet!K35)</f>
        <v>3.1945553972320333</v>
      </c>
      <c r="Z14" s="12"/>
      <c r="AA14" s="36">
        <f>Sheet1!K43</f>
        <v>224.49700000000001</v>
      </c>
      <c r="AB14" s="36" t="str">
        <f>Sheet3!K17</f>
        <v>27.5x</v>
      </c>
      <c r="AC14" s="36" t="str">
        <f>Sheet3!K18</f>
        <v>-109.0x</v>
      </c>
      <c r="AD14" s="36" t="str">
        <f>Sheet3!K20</f>
        <v>124.5x</v>
      </c>
      <c r="AE14" s="36" t="str">
        <f>Sheet3!K21</f>
        <v>1.3x</v>
      </c>
      <c r="AF14" s="36" t="str">
        <f>Sheet3!K22</f>
        <v>2.3x</v>
      </c>
      <c r="AG14" s="36" t="str">
        <f>Sheet3!K24</f>
        <v>-29.0x</v>
      </c>
      <c r="AH14" s="36" t="str">
        <f>Sheet3!K25</f>
        <v>2.9x</v>
      </c>
      <c r="AI14" s="36">
        <f>Sheet3!K31</f>
        <v>0.19089999999999999</v>
      </c>
      <c r="AK14" s="36">
        <f>Sheet3!K29</f>
        <v>5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2.0647420645671901</v>
      </c>
      <c r="C15" s="31">
        <f>(sheet!L18-sheet!L15)/sheet!L35</f>
        <v>1.5876374569177141</v>
      </c>
      <c r="D15" s="31">
        <f>sheet!L12/sheet!L35</f>
        <v>0.9676613974506123</v>
      </c>
      <c r="E15" s="31">
        <f>Sheet2!L20/sheet!L35</f>
        <v>1.0323402445612462</v>
      </c>
      <c r="F15" s="31">
        <f>sheet!L18/sheet!L35</f>
        <v>2.0647420645671901</v>
      </c>
      <c r="G15" s="29"/>
      <c r="H15" s="32">
        <f>Sheet1!L33/sheet!L51</f>
        <v>0.24676432226346948</v>
      </c>
      <c r="I15" s="32">
        <f>Sheet1!L33/Sheet1!L12</f>
        <v>0.10926525103621385</v>
      </c>
      <c r="J15" s="32">
        <f>Sheet1!L12/sheet!L27</f>
        <v>0.72493174800048876</v>
      </c>
      <c r="K15" s="32">
        <f>Sheet1!L30/sheet!L27</f>
        <v>9.1288274914885476E-2</v>
      </c>
      <c r="L15" s="32">
        <f>Sheet1!L38</f>
        <v>8.02</v>
      </c>
      <c r="M15" s="29"/>
      <c r="N15" s="32">
        <f>sheet!L40/sheet!L27</f>
        <v>0.6790060706392449</v>
      </c>
      <c r="O15" s="32">
        <f>sheet!L51/sheet!L27</f>
        <v>0.32099392936075505</v>
      </c>
      <c r="P15" s="32">
        <f>sheet!L40/sheet!L51</f>
        <v>2.1153237134155618</v>
      </c>
      <c r="Q15" s="31">
        <f>Sheet1!L24/Sheet1!L26</f>
        <v>-5.6476701085517611</v>
      </c>
      <c r="R15" s="31">
        <f>ABS(Sheet2!L20/(Sheet1!L26+Sheet2!L30))</f>
        <v>2.0724426761250512</v>
      </c>
      <c r="S15" s="31">
        <f>sheet!L40/Sheet1!L43</f>
        <v>4.3003665684928745</v>
      </c>
      <c r="T15" s="31">
        <f>Sheet2!L20/sheet!L40</f>
        <v>0.24048256054909348</v>
      </c>
      <c r="V15" s="31">
        <f>ABS(Sheet1!L15/sheet!L15)</f>
        <v>7.0905661805954701</v>
      </c>
      <c r="W15" s="31">
        <f>Sheet1!L12/sheet!L14</f>
        <v>9.6363410385965143</v>
      </c>
      <c r="X15" s="31">
        <f>Sheet1!L12/sheet!L27</f>
        <v>0.72493174800048876</v>
      </c>
      <c r="Y15" s="31">
        <f>Sheet1!L12/(sheet!L18-sheet!L35)</f>
        <v>4.3044564819277102</v>
      </c>
      <c r="AA15" s="17" t="str">
        <f>Sheet1!L43</f>
        <v>1,215.871</v>
      </c>
      <c r="AB15" s="17" t="str">
        <f>Sheet3!L17</f>
        <v>7.0x</v>
      </c>
      <c r="AC15" s="17" t="str">
        <f>Sheet3!L18</f>
        <v>10.6x</v>
      </c>
      <c r="AD15" s="17" t="str">
        <f>Sheet3!L20</f>
        <v>20.2x</v>
      </c>
      <c r="AE15" s="17" t="str">
        <f>Sheet3!L21</f>
        <v>1.1x</v>
      </c>
      <c r="AF15" s="17" t="str">
        <f>Sheet3!L22</f>
        <v>1.3x</v>
      </c>
      <c r="AG15" s="17" t="str">
        <f>Sheet3!L24</f>
        <v>11.8x</v>
      </c>
      <c r="AH15" s="17" t="str">
        <f>Sheet3!L25</f>
        <v>1.9x</v>
      </c>
      <c r="AI15" s="17">
        <f>Sheet3!L31</f>
        <v>0.63229999999999997</v>
      </c>
      <c r="AK15" s="17">
        <f>Sheet3!L29</f>
        <v>6.3</v>
      </c>
      <c r="AL15" s="17">
        <f>Sheet3!L30</f>
        <v>8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1.9906014153900156</v>
      </c>
      <c r="C16" s="34">
        <f>(sheet!M18-sheet!M15)/sheet!M35</f>
        <v>1.5240586528094675</v>
      </c>
      <c r="D16" s="34">
        <f>sheet!M12/sheet!M35</f>
        <v>0.90996398841611703</v>
      </c>
      <c r="E16" s="34">
        <f>Sheet2!M20/sheet!M35</f>
        <v>1.0474552127472856</v>
      </c>
      <c r="F16" s="34">
        <f>sheet!M18/sheet!M35</f>
        <v>1.9906014153900156</v>
      </c>
      <c r="G16" s="29"/>
      <c r="H16" s="35">
        <f>Sheet1!M33/sheet!M51</f>
        <v>0.14564157254763307</v>
      </c>
      <c r="I16" s="35">
        <f>Sheet1!M33/Sheet1!M12</f>
        <v>8.2072483186523243E-2</v>
      </c>
      <c r="J16" s="35">
        <f>Sheet1!M12/sheet!M27</f>
        <v>0.6501095037005391</v>
      </c>
      <c r="K16" s="35">
        <f>Sheet1!M30/sheet!M27</f>
        <v>6.9711156146129077E-2</v>
      </c>
      <c r="L16" s="35">
        <f>Sheet1!M38</f>
        <v>6.71</v>
      </c>
      <c r="M16" s="29"/>
      <c r="N16" s="35">
        <f>sheet!M40/sheet!M27</f>
        <v>0.63364786318541721</v>
      </c>
      <c r="O16" s="35">
        <f>sheet!M51/sheet!M27</f>
        <v>0.36635213681458279</v>
      </c>
      <c r="P16" s="35">
        <f>sheet!M40/sheet!M51</f>
        <v>1.7296142140590747</v>
      </c>
      <c r="Q16" s="34">
        <f>Sheet1!M24/Sheet1!M26</f>
        <v>-5.9925131115559038</v>
      </c>
      <c r="R16" s="34">
        <f>ABS(Sheet2!M20/(Sheet1!M26+Sheet2!M30))</f>
        <v>4.2628356595524846</v>
      </c>
      <c r="S16" s="34">
        <f>sheet!M40/Sheet1!M43</f>
        <v>4.861506766323644</v>
      </c>
      <c r="T16" s="34">
        <f>Sheet2!M20/sheet!M40</f>
        <v>0.23496988836469115</v>
      </c>
      <c r="U16" s="12"/>
      <c r="V16" s="34">
        <f>ABS(Sheet1!M15/sheet!M15)</f>
        <v>7.6494370436056087</v>
      </c>
      <c r="W16" s="34">
        <f>Sheet1!M12/sheet!M14</f>
        <v>10.573558554478762</v>
      </c>
      <c r="X16" s="34">
        <f>Sheet1!M12/sheet!M27</f>
        <v>0.6501095037005391</v>
      </c>
      <c r="Y16" s="34">
        <f>Sheet1!M12/(sheet!M18-sheet!M35)</f>
        <v>4.6170316097704518</v>
      </c>
      <c r="Z16" s="12"/>
      <c r="AA16" s="36" t="str">
        <f>Sheet1!M43</f>
        <v>1,170.281</v>
      </c>
      <c r="AB16" s="36" t="str">
        <f>Sheet3!M17</f>
        <v>6.4x</v>
      </c>
      <c r="AC16" s="36" t="str">
        <f>Sheet3!M18</f>
        <v>9.1x</v>
      </c>
      <c r="AD16" s="36" t="str">
        <f>Sheet3!M20</f>
        <v>32.9x</v>
      </c>
      <c r="AE16" s="36" t="str">
        <f>Sheet3!M21</f>
        <v>1.1x</v>
      </c>
      <c r="AF16" s="36" t="str">
        <f>Sheet3!M22</f>
        <v>1.3x</v>
      </c>
      <c r="AG16" s="36" t="str">
        <f>Sheet3!M24</f>
        <v>9.2x</v>
      </c>
      <c r="AH16" s="36" t="str">
        <f>Sheet3!M25</f>
        <v>1.5x</v>
      </c>
      <c r="AI16" s="36">
        <f>Sheet3!M31</f>
        <v>0.94779999999999998</v>
      </c>
      <c r="AK16" s="36">
        <f>Sheet3!M29</f>
        <v>6.1</v>
      </c>
      <c r="AL16" s="36">
        <f>Sheet3!M30</f>
        <v>5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2023-04-20T20:11:40Z</dcterms:created>
  <dcterms:modified xsi:type="dcterms:W3CDTF">2023-05-07T02:56:27Z</dcterms:modified>
  <cp:category/>
  <dc:identifier/>
  <cp:version/>
</cp:coreProperties>
</file>