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1" documentId="8_{C8BE2B1D-95AA-46E8-85B5-ADBCD71E2A0E}" xr6:coauthVersionLast="47" xr6:coauthVersionMax="47" xr10:uidLastSave="{D74E1B5D-0795-437A-983D-18FA74A5B530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3" l="1"/>
  <c r="I30" i="3"/>
  <c r="R12" i="5" s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<sst xmlns="http://schemas.openxmlformats.org/spreadsheetml/2006/main" count="890" uniqueCount="558">
  <si>
    <t>Newcrest Mining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</si>
  <si>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</si>
  <si>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</si>
  <si>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</si>
  <si>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</si>
  <si>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</si>
  <si>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</si>
  <si>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</si>
  <si>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</si>
  <si>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</si>
  <si>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</si>
  <si>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</si>
  <si>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</si>
  <si>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</si>
  <si>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</si>
  <si>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2013-06-30</t>
  </si>
  <si>
    <t>2014-06-30</t>
  </si>
  <si>
    <t>2015-06-30</t>
  </si>
  <si>
    <t>2016-06-30</t>
  </si>
  <si>
    <t>2017-06-30</t>
  </si>
  <si>
    <t>2018-06-30</t>
  </si>
  <si>
    <t>2019-06-30</t>
  </si>
  <si>
    <t>2020-06-30</t>
  </si>
  <si>
    <t>2021-06-30</t>
  </si>
  <si>
    <t>2022-06-30</t>
  </si>
  <si>
    <t>Cash And Equivalents</t>
  </si>
  <si>
    <t>1,252.842</t>
  </si>
  <si>
    <t>2,095.472</t>
  </si>
  <si>
    <t>1,969.849</t>
  </si>
  <si>
    <t>2,322.052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</si>
  <si>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</si>
  <si>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</si>
  <si>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</si>
  <si>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</si>
  <si>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</si>
  <si>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</si>
  <si>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</si>
  <si>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1,340.057</t>
  </si>
  <si>
    <t>1,274.444</t>
  </si>
  <si>
    <t>1,326.326</t>
  </si>
  <si>
    <t>1,042.278</t>
  </si>
  <si>
    <t>1,619.628</t>
  </si>
  <si>
    <t>2,198.061</t>
  </si>
  <si>
    <t>3,119.634</t>
  </si>
  <si>
    <t>3,220.18</t>
  </si>
  <si>
    <t>3,514.691</t>
  </si>
  <si>
    <t>2,091.83</t>
  </si>
  <si>
    <t>Property Plant And Equipment, Net</t>
  </si>
  <si>
    <t>12,934.591</t>
  </si>
  <si>
    <t>10,624.056</t>
  </si>
  <si>
    <t>11,512.712</t>
  </si>
  <si>
    <t>11,540.34</t>
  </si>
  <si>
    <t>11,478.742</t>
  </si>
  <si>
    <t>10,722.122</t>
  </si>
  <si>
    <t>10,236.381</t>
  </si>
  <si>
    <t>11,958.922</t>
  </si>
  <si>
    <t>12,134.673</t>
  </si>
  <si>
    <t>16,608.487</t>
  </si>
  <si>
    <t>Real Estate Owned</t>
  </si>
  <si>
    <t>Capitalized / Purchased Software</t>
  </si>
  <si>
    <t>Long-term Investments</t>
  </si>
  <si>
    <t>1,164.804</t>
  </si>
  <si>
    <t>1,146.769</t>
  </si>
  <si>
    <t>1,071.017</t>
  </si>
  <si>
    <t>Goodwill</t>
  </si>
  <si>
    <t>Other Intangibles</t>
  </si>
  <si>
    <t>Other Long-term Assets</t>
  </si>
  <si>
    <t>1,538.799</t>
  </si>
  <si>
    <t>1,516.86</t>
  </si>
  <si>
    <t>1,690.661</t>
  </si>
  <si>
    <t>1,885.965</t>
  </si>
  <si>
    <t>1,793.391</t>
  </si>
  <si>
    <t>1,690.614</t>
  </si>
  <si>
    <t>1,549.34</t>
  </si>
  <si>
    <t>1,577.508</t>
  </si>
  <si>
    <t>1,382.321</t>
  </si>
  <si>
    <t>1,620.686</t>
  </si>
  <si>
    <t>Total Assets</t>
  </si>
  <si>
    <t>16,471.416</t>
  </si>
  <si>
    <t>13,666.829</t>
  </si>
  <si>
    <t>14,726.839</t>
  </si>
  <si>
    <t>14,525.694</t>
  </si>
  <si>
    <t>15,020.139</t>
  </si>
  <si>
    <t>15,091.952</t>
  </si>
  <si>
    <t>15,502.564</t>
  </si>
  <si>
    <t>17,977.074</t>
  </si>
  <si>
    <t>18,241.681</t>
  </si>
  <si>
    <t>22,345.894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</si>
  <si>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</si>
  <si>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</si>
  <si>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</si>
  <si>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</si>
  <si>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</si>
  <si>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</si>
  <si>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</si>
  <si>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1,063.452</t>
  </si>
  <si>
    <t>1,110.5</t>
  </si>
  <si>
    <t>1,179.002</t>
  </si>
  <si>
    <t>1,405.71</t>
  </si>
  <si>
    <t>Long-term Debt</t>
  </si>
  <si>
    <t>4,061.657</t>
  </si>
  <si>
    <t>3,987.29</t>
  </si>
  <si>
    <t>3,851.712</t>
  </si>
  <si>
    <t>2,647.879</t>
  </si>
  <si>
    <t>2,581.809</t>
  </si>
  <si>
    <t>2,620.058</t>
  </si>
  <si>
    <t>2,612.792</t>
  </si>
  <si>
    <t>2,732.809</t>
  </si>
  <si>
    <t>2,026.991</t>
  </si>
  <si>
    <t>2,290.071</t>
  </si>
  <si>
    <t>Capital Leases</t>
  </si>
  <si>
    <t>Other Non-current Liabilities</t>
  </si>
  <si>
    <t>1,860.065</t>
  </si>
  <si>
    <t>1,267.403</t>
  </si>
  <si>
    <t>1,559.65</t>
  </si>
  <si>
    <t>1,766.551</t>
  </si>
  <si>
    <t>1,807.656</t>
  </si>
  <si>
    <t>1,806.302</t>
  </si>
  <si>
    <t>1,832.228</t>
  </si>
  <si>
    <t>2,397.486</t>
  </si>
  <si>
    <t>2,441.068</t>
  </si>
  <si>
    <t>3,551.606</t>
  </si>
  <si>
    <t>Total Liabilities</t>
  </si>
  <si>
    <t>6,821.847</t>
  </si>
  <si>
    <t>5,914.547</t>
  </si>
  <si>
    <t>6,046.451</t>
  </si>
  <si>
    <t>5,284.077</t>
  </si>
  <si>
    <t>5,250.5</t>
  </si>
  <si>
    <t>5,282.183</t>
  </si>
  <si>
    <t>5,508.472</t>
  </si>
  <si>
    <t>6,284.238</t>
  </si>
  <si>
    <t>5,690.453</t>
  </si>
  <si>
    <t>7,329.772</t>
  </si>
  <si>
    <t>Common Stock</t>
  </si>
  <si>
    <t>13,113.073</t>
  </si>
  <si>
    <t>13,672.865</t>
  </si>
  <si>
    <t>14,564.636</t>
  </si>
  <si>
    <t>15,142.235</t>
  </si>
  <si>
    <t>15,116.098</t>
  </si>
  <si>
    <t>15,323.327</t>
  </si>
  <si>
    <t>15,245.868</t>
  </si>
  <si>
    <t>16,838.065</t>
  </si>
  <si>
    <t>15,396.455</t>
  </si>
  <si>
    <t>17,711.686</t>
  </si>
  <si>
    <t>Additional Paid In Capital</t>
  </si>
  <si>
    <t>Retained Earnings</t>
  </si>
  <si>
    <t>-3,033.218</t>
  </si>
  <si>
    <t>-5,396.522</t>
  </si>
  <si>
    <t>-5,838.082</t>
  </si>
  <si>
    <t>-5,642.319</t>
  </si>
  <si>
    <t>-5,386.658</t>
  </si>
  <si>
    <t>-5,346.6</t>
  </si>
  <si>
    <t>-4,777.676</t>
  </si>
  <si>
    <t>-4,303.529</t>
  </si>
  <si>
    <t>-2,816.712</t>
  </si>
  <si>
    <t>-2,221.845</t>
  </si>
  <si>
    <t>Treasury Stock</t>
  </si>
  <si>
    <t>Other Common Equity Adj</t>
  </si>
  <si>
    <t>Common Equity</t>
  </si>
  <si>
    <t>9,515.468</t>
  </si>
  <si>
    <t>7,625.542</t>
  </si>
  <si>
    <t>8,545.634</t>
  </si>
  <si>
    <t>9,139.077</t>
  </si>
  <si>
    <t>9,660.713</t>
  </si>
  <si>
    <t>9,721.689</t>
  </si>
  <si>
    <t>9,910.273</t>
  </si>
  <si>
    <t>11,692.837</t>
  </si>
  <si>
    <t>12,551.229</t>
  </si>
  <si>
    <t>15,016.121</t>
  </si>
  <si>
    <t>Total Preferred Equity</t>
  </si>
  <si>
    <t>Minority Interest, Total</t>
  </si>
  <si>
    <t>Other Equity</t>
  </si>
  <si>
    <t>Total Equity</t>
  </si>
  <si>
    <t>9,649.57</t>
  </si>
  <si>
    <t>7,752.282</t>
  </si>
  <si>
    <t>8,680.388</t>
  </si>
  <si>
    <t>9,241.618</t>
  </si>
  <si>
    <t>9,769.639</t>
  </si>
  <si>
    <t>9,809.769</t>
  </si>
  <si>
    <t>9,994.092</t>
  </si>
  <si>
    <t>Total Liabilities And Equity</t>
  </si>
  <si>
    <t>Cash And Short Term Investments</t>
  </si>
  <si>
    <t>2,058.091</t>
  </si>
  <si>
    <t>2,460.904</t>
  </si>
  <si>
    <t>Total Debt</t>
  </si>
  <si>
    <t>4,062.621</t>
  </si>
  <si>
    <t>4,099.948</t>
  </si>
  <si>
    <t>2,803.637</t>
  </si>
  <si>
    <t>2,816.979</t>
  </si>
  <si>
    <t>2,103.856</t>
  </si>
  <si>
    <t>2,432.959</t>
  </si>
  <si>
    <t>Income Statement</t>
  </si>
  <si>
    <t>Revenue</t>
  </si>
  <si>
    <t>3,641.984</t>
  </si>
  <si>
    <t>4,063.737</t>
  </si>
  <si>
    <t>4,496.783</t>
  </si>
  <si>
    <t>4,276.844</t>
  </si>
  <si>
    <t>4,508.765</t>
  </si>
  <si>
    <t>4,682.712</t>
  </si>
  <si>
    <t>4,900.785</t>
  </si>
  <si>
    <t>5,324.429</t>
  </si>
  <si>
    <t>5,673.096</t>
  </si>
  <si>
    <t>5,415.587</t>
  </si>
  <si>
    <t>Revenue Growth (YoY)</t>
  </si>
  <si>
    <t>-14.5%</t>
  </si>
  <si>
    <t>7.0%</t>
  </si>
  <si>
    <t>-10.8%</t>
  </si>
  <si>
    <t>-8.6%</t>
  </si>
  <si>
    <t>5.5%</t>
  </si>
  <si>
    <t>2.4%</t>
  </si>
  <si>
    <t>5.1%</t>
  </si>
  <si>
    <t>4.8%</t>
  </si>
  <si>
    <t>16.7%</t>
  </si>
  <si>
    <t>-8.1%</t>
  </si>
  <si>
    <t>Cost of Revenues</t>
  </si>
  <si>
    <t>-2,837.371</t>
  </si>
  <si>
    <t>-3,112.179</t>
  </si>
  <si>
    <t>-3,433.725</t>
  </si>
  <si>
    <t>-3,338.405</t>
  </si>
  <si>
    <t>-3,295.016</t>
  </si>
  <si>
    <t>-3,592.884</t>
  </si>
  <si>
    <t>-3,468.006</t>
  </si>
  <si>
    <t>-3,486.265</t>
  </si>
  <si>
    <t>-3,477.499</t>
  </si>
  <si>
    <t>-3,672.61</t>
  </si>
  <si>
    <t>Gross Profit</t>
  </si>
  <si>
    <t>1,063.057</t>
  </si>
  <si>
    <t>1,213.749</t>
  </si>
  <si>
    <t>1,089.828</t>
  </si>
  <si>
    <t>1,432.779</t>
  </si>
  <si>
    <t>1,838.163</t>
  </si>
  <si>
    <t>2,195.597</t>
  </si>
  <si>
    <t>1,742.977</t>
  </si>
  <si>
    <t>Gross Profit Margin</t>
  </si>
  <si>
    <t>22.1%</t>
  </si>
  <si>
    <t>23.4%</t>
  </si>
  <si>
    <t>23.6%</t>
  </si>
  <si>
    <t>21.9%</t>
  </si>
  <si>
    <t>26.9%</t>
  </si>
  <si>
    <t>23.3%</t>
  </si>
  <si>
    <t>29.2%</t>
  </si>
  <si>
    <t>34.5%</t>
  </si>
  <si>
    <t>38.7%</t>
  </si>
  <si>
    <t>32.2%</t>
  </si>
  <si>
    <t>R&amp;D Expenses</t>
  </si>
  <si>
    <t>Selling and Marketing Expense</t>
  </si>
  <si>
    <t>General &amp; Admin Expenses</t>
  </si>
  <si>
    <t>Other Inc / (Exp)</t>
  </si>
  <si>
    <t>-6,576.796</t>
  </si>
  <si>
    <t>-3,410.924</t>
  </si>
  <si>
    <t>Operating Expenses</t>
  </si>
  <si>
    <t>-6,704.145</t>
  </si>
  <si>
    <t>-3,545.711</t>
  </si>
  <si>
    <t>Operating Income</t>
  </si>
  <si>
    <t>-5,899.532</t>
  </si>
  <si>
    <t>-2,594.153</t>
  </si>
  <si>
    <t>1,056.819</t>
  </si>
  <si>
    <t>1,176.084</t>
  </si>
  <si>
    <t>1,445.823</t>
  </si>
  <si>
    <t>2,141.048</t>
  </si>
  <si>
    <t>1,651.58</t>
  </si>
  <si>
    <t>Net Interest Expenses</t>
  </si>
  <si>
    <t>EBT, Incl. Unusual Items</t>
  </si>
  <si>
    <t>-5,980.572</t>
  </si>
  <si>
    <t>-2,741.011</t>
  </si>
  <si>
    <t>1,087.026</t>
  </si>
  <si>
    <t>1,337.216</t>
  </si>
  <si>
    <t>2,067.903</t>
  </si>
  <si>
    <t>1,582.067</t>
  </si>
  <si>
    <t>Earnings of Discontinued Ops.</t>
  </si>
  <si>
    <t>Income Tax Expense</t>
  </si>
  <si>
    <t>Net Income to Company</t>
  </si>
  <si>
    <t>-5,576.336</t>
  </si>
  <si>
    <t>-2,228.014</t>
  </si>
  <si>
    <t>1,443.069</t>
  </si>
  <si>
    <t>1,122.508</t>
  </si>
  <si>
    <t>Minority Interest in Earnings</t>
  </si>
  <si>
    <t>Net Income to Stockholders</t>
  </si>
  <si>
    <t>-5,579.23</t>
  </si>
  <si>
    <t>-2,234.049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</si>
  <si>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</si>
  <si>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</si>
  <si>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</si>
  <si>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</si>
  <si>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</si>
  <si>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</si>
  <si>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</si>
  <si>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1,282.171</t>
  </si>
  <si>
    <t>1,502.778</t>
  </si>
  <si>
    <t>1,646.99</t>
  </si>
  <si>
    <t>1,739.293</t>
  </si>
  <si>
    <t>1,977.528</t>
  </si>
  <si>
    <t>1,790.526</t>
  </si>
  <si>
    <t>2,202.865</t>
  </si>
  <si>
    <t>2,563.111</t>
  </si>
  <si>
    <t>2,919.611</t>
  </si>
  <si>
    <t>2,493.461</t>
  </si>
  <si>
    <t>EBIT</t>
  </si>
  <si>
    <t>-1,157.763</t>
  </si>
  <si>
    <t>1,000.671</t>
  </si>
  <si>
    <t>1,172.155</t>
  </si>
  <si>
    <t>1,637.241</t>
  </si>
  <si>
    <t>2,079.061</t>
  </si>
  <si>
    <t>1,412.146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</si>
  <si>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</si>
  <si>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</si>
  <si>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</si>
  <si>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</si>
  <si>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</si>
  <si>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2,261.407</t>
  </si>
  <si>
    <t>2,660.54</t>
  </si>
  <si>
    <t>1,219.977</t>
  </si>
  <si>
    <t>1,030.71</t>
  </si>
  <si>
    <t>1,136.668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</si>
  <si>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</si>
  <si>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</si>
  <si>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</si>
  <si>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</si>
  <si>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</si>
  <si>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</si>
  <si>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4,791.018</t>
  </si>
  <si>
    <t>Cash from Operations</t>
  </si>
  <si>
    <t>1,106.584</t>
  </si>
  <si>
    <t>1,043.093</t>
  </si>
  <si>
    <t>1,597.082</t>
  </si>
  <si>
    <t>1,610.793</t>
  </si>
  <si>
    <t>1,902.318</t>
  </si>
  <si>
    <t>1,885.179</t>
  </si>
  <si>
    <t>1,947.479</t>
  </si>
  <si>
    <t>1,997</t>
  </si>
  <si>
    <t>2,853.905</t>
  </si>
  <si>
    <t>2,162.63</t>
  </si>
  <si>
    <t>Capital Expenditures</t>
  </si>
  <si>
    <t>-2,443.747</t>
  </si>
  <si>
    <t>-1,071.131</t>
  </si>
  <si>
    <t>-1,491.419</t>
  </si>
  <si>
    <t>-1,948.942</t>
  </si>
  <si>
    <t>Cash Acquisitions</t>
  </si>
  <si>
    <t>-1,043.979</t>
  </si>
  <si>
    <t>-1,395.412</t>
  </si>
  <si>
    <t>Other Investing Activities</t>
  </si>
  <si>
    <t>Cash from Investing</t>
  </si>
  <si>
    <t>-2,473.655</t>
  </si>
  <si>
    <t>-1,095.087</t>
  </si>
  <si>
    <t>-2,840.057</t>
  </si>
  <si>
    <t>-1,485.22</t>
  </si>
  <si>
    <t>-3,279.989</t>
  </si>
  <si>
    <t>Dividends Paid (Ex Special Dividends)</t>
  </si>
  <si>
    <t>Special Dividend Paid</t>
  </si>
  <si>
    <t>Long-Term Debt Issued</t>
  </si>
  <si>
    <t>2,896.222</t>
  </si>
  <si>
    <t>2,049.974</t>
  </si>
  <si>
    <t>1,360.015</t>
  </si>
  <si>
    <t>2,354.044</t>
  </si>
  <si>
    <t>1,107.061</t>
  </si>
  <si>
    <t>Long-Term Debt Repaid</t>
  </si>
  <si>
    <t>-1,568.706</t>
  </si>
  <si>
    <t>-2,089.203</t>
  </si>
  <si>
    <t>-2,308.282</t>
  </si>
  <si>
    <t>-4,036.718</t>
  </si>
  <si>
    <t>-2,411.062</t>
  </si>
  <si>
    <t>-1,158.552</t>
  </si>
  <si>
    <t>Repurchase of Common Stock</t>
  </si>
  <si>
    <t>Other Financing Activities</t>
  </si>
  <si>
    <t>Cash from Financing</t>
  </si>
  <si>
    <t>1,192.448</t>
  </si>
  <si>
    <t>-1,244.763</t>
  </si>
  <si>
    <t>Beginning Cash (CF)</t>
  </si>
  <si>
    <t>Foreign Exchange Rate Adjustments</t>
  </si>
  <si>
    <t>Additions / Reductions</t>
  </si>
  <si>
    <t>-1,578.004</t>
  </si>
  <si>
    <t>Ending Cash (CF)</t>
  </si>
  <si>
    <t>Levered Free Cash Flow</t>
  </si>
  <si>
    <t>-1,337.163</t>
  </si>
  <si>
    <t>1,089.262</t>
  </si>
  <si>
    <t>1,097.716</t>
  </si>
  <si>
    <t>1,173.464</t>
  </si>
  <si>
    <t>1,362.485</t>
  </si>
  <si>
    <t>Cash Interest Paid</t>
  </si>
  <si>
    <t>Valuation Ratios</t>
  </si>
  <si>
    <t>Price Close (Split Adjusted)</t>
  </si>
  <si>
    <t>Market Cap</t>
  </si>
  <si>
    <t>7,296.229</t>
  </si>
  <si>
    <t>8,105.511</t>
  </si>
  <si>
    <t>9,581.958</t>
  </si>
  <si>
    <t>17,035.024</t>
  </si>
  <si>
    <t>15,395.246</t>
  </si>
  <si>
    <t>16,258.535</t>
  </si>
  <si>
    <t>22,535.983</t>
  </si>
  <si>
    <t>24,107.348</t>
  </si>
  <si>
    <t>19,169.075</t>
  </si>
  <si>
    <t>16,542.005</t>
  </si>
  <si>
    <t>Total Enterprise Value (TEV)</t>
  </si>
  <si>
    <t>10,433.642</t>
  </si>
  <si>
    <t>12,797.92</t>
  </si>
  <si>
    <t>13,823.447</t>
  </si>
  <si>
    <t>20,670.436</t>
  </si>
  <si>
    <t>18,085.621</t>
  </si>
  <si>
    <t>18,133.229</t>
  </si>
  <si>
    <t>23,874.422</t>
  </si>
  <si>
    <t>25,998.386</t>
  </si>
  <si>
    <t>19,438.99</t>
  </si>
  <si>
    <t>16,963.703</t>
  </si>
  <si>
    <t>Enterprise Value (EV)</t>
  </si>
  <si>
    <t>10,288.849</t>
  </si>
  <si>
    <t>12,637.718</t>
  </si>
  <si>
    <t>13,702.419</t>
  </si>
  <si>
    <t>18,002.63</t>
  </si>
  <si>
    <t>17,707.289</t>
  </si>
  <si>
    <t>23,320.431</t>
  </si>
  <si>
    <t>24,833.582</t>
  </si>
  <si>
    <t>18,292.222</t>
  </si>
  <si>
    <t>15,892.686</t>
  </si>
  <si>
    <t>EV/EBITDA</t>
  </si>
  <si>
    <t>5.9x</t>
  </si>
  <si>
    <t>9.5x</t>
  </si>
  <si>
    <t>8.5x</t>
  </si>
  <si>
    <t>12.4x</t>
  </si>
  <si>
    <t>8.9x</t>
  </si>
  <si>
    <t>9.8x</t>
  </si>
  <si>
    <t>11.4x</t>
  </si>
  <si>
    <t>10.2x</t>
  </si>
  <si>
    <t>6.3x</t>
  </si>
  <si>
    <t>6.4x</t>
  </si>
  <si>
    <t>EV / EBIT</t>
  </si>
  <si>
    <t>126.8x</t>
  </si>
  <si>
    <t>-11.1x</t>
  </si>
  <si>
    <t>1,255.7x</t>
  </si>
  <si>
    <t>25.9x</t>
  </si>
  <si>
    <t>16.9x</t>
  </si>
  <si>
    <t>27.4x</t>
  </si>
  <si>
    <t>24.0x</t>
  </si>
  <si>
    <t>17.0x</t>
  </si>
  <si>
    <t>9.0x</t>
  </si>
  <si>
    <t>10.5x</t>
  </si>
  <si>
    <t>EV / LTM EBITDA - CAPEX</t>
  </si>
  <si>
    <t>-8.9x</t>
  </si>
  <si>
    <t>163.8x</t>
  </si>
  <si>
    <t>15.1x</t>
  </si>
  <si>
    <t>19.8x</t>
  </si>
  <si>
    <t>14.6x</t>
  </si>
  <si>
    <t>17.9x</t>
  </si>
  <si>
    <t>18.1x</t>
  </si>
  <si>
    <t>12.1x</t>
  </si>
  <si>
    <t>26.5x</t>
  </si>
  <si>
    <t>EV / Free Cash Flow</t>
  </si>
  <si>
    <t>-9.2x</t>
  </si>
  <si>
    <t>41.6x</t>
  </si>
  <si>
    <t>12.2x</t>
  </si>
  <si>
    <t>21.0x</t>
  </si>
  <si>
    <t>17.8x</t>
  </si>
  <si>
    <t>22.4x</t>
  </si>
  <si>
    <t>21.7x</t>
  </si>
  <si>
    <t>30.9x</t>
  </si>
  <si>
    <t>19.2x</t>
  </si>
  <si>
    <t>132.8x</t>
  </si>
  <si>
    <t>EV / Invested Capital</t>
  </si>
  <si>
    <t>0.7x</t>
  </si>
  <si>
    <t>1.1x</t>
  </si>
  <si>
    <t>1.7x</t>
  </si>
  <si>
    <t>1.5x</t>
  </si>
  <si>
    <t>1.9x</t>
  </si>
  <si>
    <t>1.8x</t>
  </si>
  <si>
    <t>1.3x</t>
  </si>
  <si>
    <t>1.0x</t>
  </si>
  <si>
    <t>EV / Revenue</t>
  </si>
  <si>
    <t>2.5x</t>
  </si>
  <si>
    <t>3.2x</t>
  </si>
  <si>
    <t>4.8x</t>
  </si>
  <si>
    <t>3.9x</t>
  </si>
  <si>
    <t>4.9x</t>
  </si>
  <si>
    <t>4.7x</t>
  </si>
  <si>
    <t>3.3x</t>
  </si>
  <si>
    <t>3.0x</t>
  </si>
  <si>
    <t>P/E Ratio</t>
  </si>
  <si>
    <t>-2.7x</t>
  </si>
  <si>
    <t>-2.0x</t>
  </si>
  <si>
    <t>-13.1x</t>
  </si>
  <si>
    <t>43.1x</t>
  </si>
  <si>
    <t>31.8x</t>
  </si>
  <si>
    <t>58.8x</t>
  </si>
  <si>
    <t>38.2x</t>
  </si>
  <si>
    <t>29.4x</t>
  </si>
  <si>
    <t>14.5x</t>
  </si>
  <si>
    <t>14.4x</t>
  </si>
  <si>
    <t>Price/Book</t>
  </si>
  <si>
    <t>1.6x</t>
  </si>
  <si>
    <t>2.3x</t>
  </si>
  <si>
    <t>2.1x</t>
  </si>
  <si>
    <t>Price / Operating Cash Flow</t>
  </si>
  <si>
    <t>5.8x</t>
  </si>
  <si>
    <t>8.3x</t>
  </si>
  <si>
    <t>6.5x</t>
  </si>
  <si>
    <t>10.9x</t>
  </si>
  <si>
    <t>8.1x</t>
  </si>
  <si>
    <t>11.7x</t>
  </si>
  <si>
    <t>7.2x</t>
  </si>
  <si>
    <t>7.5x</t>
  </si>
  <si>
    <t>Price / LTM Sales</t>
  </si>
  <si>
    <t>2.0x</t>
  </si>
  <si>
    <t>2.2x</t>
  </si>
  <si>
    <t>3.4x</t>
  </si>
  <si>
    <t>3.6x</t>
  </si>
  <si>
    <t>4.6x</t>
  </si>
  <si>
    <t>3.5x</t>
  </si>
  <si>
    <t>3.1x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</si>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</sst>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B09B85D5-9324-EA49-FEA0-F9DCBA1123F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66.569000000000003</v>
      </c>
      <c r="E12" s="3">
        <v>141.828</v>
      </c>
      <c r="F12" s="3">
        <v>247.04900000000001</v>
      </c>
      <c r="G12" s="3">
        <v>68.793000000000006</v>
      </c>
      <c r="H12" s="3">
        <v>637.99599999999998</v>
      </c>
      <c r="I12" s="3" t="s">
        <v>26</v>
      </c>
      <c r="J12" s="3" t="s">
        <v>27</v>
      </c>
      <c r="K12" s="3" t="s">
        <v>28</v>
      </c>
      <c r="L12" s="3" t="s">
        <v>29</v>
      </c>
      <c r="M12" s="3">
        <v>727.31299999999999</v>
      </c>
    </row>
    <row r="13" spans="3:13" ht="12.75" x14ac:dyDescent="0.2">
      <c r="C13" s="3" t="s">
        <v>30</v>
      </c>
      <c r="D13" s="3" t="s">
        <v>31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31</v>
      </c>
    </row>
    <row r="14" spans="3:13" ht="12.75" x14ac:dyDescent="0.2">
      <c r="C14" s="3" t="s">
        <v>32</v>
      </c>
      <c r="D14" s="3">
        <v>85.864000000000004</v>
      </c>
      <c r="E14" s="3">
        <v>96.563999999999993</v>
      </c>
      <c r="F14" s="3">
        <v>145.983</v>
      </c>
      <c r="G14" s="3">
        <v>127.202</v>
      </c>
      <c r="H14" s="3">
        <v>75.210999999999999</v>
      </c>
      <c r="I14" s="3">
        <v>52.585000000000001</v>
      </c>
      <c r="J14" s="3">
        <v>120.49</v>
      </c>
      <c r="K14" s="3">
        <v>263.37099999999998</v>
      </c>
      <c r="L14" s="3">
        <v>158.68799999999999</v>
      </c>
      <c r="M14" s="3">
        <v>92.683999999999997</v>
      </c>
    </row>
    <row r="15" spans="3:13" ht="12.75" x14ac:dyDescent="0.2">
      <c r="C15" s="3" t="s">
        <v>33</v>
      </c>
      <c r="D15" s="3">
        <v>912.66700000000003</v>
      </c>
      <c r="E15" s="3">
        <v>804.7</v>
      </c>
      <c r="F15" s="3">
        <v>772.33900000000006</v>
      </c>
      <c r="G15" s="3">
        <v>707.399</v>
      </c>
      <c r="H15" s="3">
        <v>720.98699999999997</v>
      </c>
      <c r="I15" s="3">
        <v>728.30499999999995</v>
      </c>
      <c r="J15" s="3">
        <v>754.37</v>
      </c>
      <c r="K15" s="3">
        <v>745.31100000000004</v>
      </c>
      <c r="L15" s="3">
        <v>696.74</v>
      </c>
      <c r="M15" s="3">
        <v>814.84799999999996</v>
      </c>
    </row>
    <row r="16" spans="3:13" ht="12.75" x14ac:dyDescent="0.2">
      <c r="C16" s="3" t="s">
        <v>34</v>
      </c>
      <c r="D16" s="3">
        <v>115.77200000000001</v>
      </c>
      <c r="E16" s="3">
        <v>78.457999999999998</v>
      </c>
      <c r="F16" s="3">
        <v>76.111000000000004</v>
      </c>
      <c r="G16" s="3">
        <v>89.561000000000007</v>
      </c>
      <c r="H16" s="3">
        <v>72.617000000000004</v>
      </c>
      <c r="I16" s="3">
        <v>70.989999999999995</v>
      </c>
      <c r="J16" s="3">
        <v>45.838000000000001</v>
      </c>
      <c r="K16" s="3">
        <v>70.593999999999994</v>
      </c>
      <c r="L16" s="3">
        <v>63.226999999999997</v>
      </c>
      <c r="M16" s="3">
        <v>55.353000000000002</v>
      </c>
    </row>
    <row r="17" spans="3:13" ht="12.75" x14ac:dyDescent="0.2">
      <c r="C17" s="3" t="s">
        <v>35</v>
      </c>
      <c r="D17" s="3">
        <v>159.18600000000001</v>
      </c>
      <c r="E17" s="3">
        <v>152.893</v>
      </c>
      <c r="F17" s="3">
        <v>84.844999999999999</v>
      </c>
      <c r="G17" s="3">
        <v>49.323</v>
      </c>
      <c r="H17" s="3">
        <v>112.816</v>
      </c>
      <c r="I17" s="3">
        <v>93.338999999999999</v>
      </c>
      <c r="J17" s="3">
        <v>103.464</v>
      </c>
      <c r="K17" s="3">
        <v>171.05500000000001</v>
      </c>
      <c r="L17" s="3">
        <v>273.98500000000001</v>
      </c>
      <c r="M17" s="3">
        <v>401.63099999999997</v>
      </c>
    </row>
    <row r="18" spans="3:13" ht="12.75" x14ac:dyDescent="0.2">
      <c r="C18" s="3" t="s">
        <v>36</v>
      </c>
      <c r="D18" s="3" t="s">
        <v>37</v>
      </c>
      <c r="E18" s="3" t="s">
        <v>38</v>
      </c>
      <c r="F18" s="3" t="s">
        <v>39</v>
      </c>
      <c r="G18" s="3" t="s">
        <v>40</v>
      </c>
      <c r="H18" s="3" t="s">
        <v>41</v>
      </c>
      <c r="I18" s="3" t="s">
        <v>42</v>
      </c>
      <c r="J18" s="3" t="s">
        <v>43</v>
      </c>
      <c r="K18" s="3" t="s">
        <v>44</v>
      </c>
      <c r="L18" s="3" t="s">
        <v>45</v>
      </c>
      <c r="M18" s="3" t="s">
        <v>46</v>
      </c>
    </row>
    <row r="19" spans="3:13" ht="12.75" x14ac:dyDescent="0.2"/>
    <row r="20" spans="3:13" ht="12.75" x14ac:dyDescent="0.2">
      <c r="C20" s="3" t="s">
        <v>47</v>
      </c>
      <c r="D20" s="3" t="s">
        <v>48</v>
      </c>
      <c r="E20" s="3" t="s">
        <v>49</v>
      </c>
      <c r="F20" s="3" t="s">
        <v>50</v>
      </c>
      <c r="G20" s="3" t="s">
        <v>51</v>
      </c>
      <c r="H20" s="3" t="s">
        <v>52</v>
      </c>
      <c r="I20" s="3" t="s">
        <v>53</v>
      </c>
      <c r="J20" s="3" t="s">
        <v>54</v>
      </c>
      <c r="K20" s="3" t="s">
        <v>55</v>
      </c>
      <c r="L20" s="3" t="s">
        <v>56</v>
      </c>
      <c r="M20" s="3" t="s">
        <v>57</v>
      </c>
    </row>
    <row r="21" spans="3:13" ht="12.75" x14ac:dyDescent="0.2">
      <c r="C21" s="3" t="s">
        <v>58</v>
      </c>
      <c r="D21" s="3" t="s">
        <v>31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31</v>
      </c>
    </row>
    <row r="22" spans="3:13" ht="12.75" x14ac:dyDescent="0.2">
      <c r="C22" s="3" t="s">
        <v>59</v>
      </c>
      <c r="D22" s="3" t="s">
        <v>31</v>
      </c>
      <c r="E22" s="3" t="s">
        <v>31</v>
      </c>
      <c r="F22" s="3" t="s">
        <v>31</v>
      </c>
      <c r="G22" s="3" t="s">
        <v>31</v>
      </c>
      <c r="H22" s="3" t="s">
        <v>31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31</v>
      </c>
    </row>
    <row r="23" spans="3:13" ht="12.75" x14ac:dyDescent="0.2">
      <c r="C23" s="3" t="s">
        <v>60</v>
      </c>
      <c r="D23" s="3">
        <v>127.349</v>
      </c>
      <c r="E23" s="3">
        <v>162.952</v>
      </c>
      <c r="F23" s="3">
        <v>121.029</v>
      </c>
      <c r="G23" s="3" t="s">
        <v>31</v>
      </c>
      <c r="H23" s="3">
        <v>82.991</v>
      </c>
      <c r="I23" s="3">
        <v>425.94</v>
      </c>
      <c r="J23" s="3">
        <v>553.99</v>
      </c>
      <c r="K23" s="3" t="s">
        <v>61</v>
      </c>
      <c r="L23" s="3" t="s">
        <v>62</v>
      </c>
      <c r="M23" s="3" t="s">
        <v>63</v>
      </c>
    </row>
    <row r="24" spans="3:13" ht="12.75" x14ac:dyDescent="0.2">
      <c r="C24" s="3" t="s">
        <v>64</v>
      </c>
      <c r="D24" s="3">
        <v>420.637</v>
      </c>
      <c r="E24" s="3" t="s">
        <v>31</v>
      </c>
      <c r="F24" s="3" t="s">
        <v>31</v>
      </c>
      <c r="G24" s="3" t="s">
        <v>31</v>
      </c>
      <c r="H24" s="3" t="s">
        <v>31</v>
      </c>
      <c r="I24" s="3" t="s">
        <v>31</v>
      </c>
      <c r="J24" s="3" t="s">
        <v>31</v>
      </c>
      <c r="K24" s="3">
        <v>23.079000000000001</v>
      </c>
      <c r="L24" s="3">
        <v>23.555</v>
      </c>
      <c r="M24" s="3">
        <v>906.245</v>
      </c>
    </row>
    <row r="25" spans="3:13" ht="12.75" x14ac:dyDescent="0.2">
      <c r="C25" s="3" t="s">
        <v>65</v>
      </c>
      <c r="D25" s="3">
        <v>109.983</v>
      </c>
      <c r="E25" s="3">
        <v>88.516999999999996</v>
      </c>
      <c r="F25" s="3">
        <v>76.111000000000004</v>
      </c>
      <c r="G25" s="3">
        <v>57.110999999999997</v>
      </c>
      <c r="H25" s="3">
        <v>45.386000000000003</v>
      </c>
      <c r="I25" s="3">
        <v>55.213999999999999</v>
      </c>
      <c r="J25" s="3">
        <v>43.219000000000001</v>
      </c>
      <c r="K25" s="3">
        <v>32.582000000000001</v>
      </c>
      <c r="L25" s="3">
        <v>39.671999999999997</v>
      </c>
      <c r="M25" s="3">
        <v>47.628999999999998</v>
      </c>
    </row>
    <row r="26" spans="3:13" ht="12.75" x14ac:dyDescent="0.2">
      <c r="C26" s="3" t="s">
        <v>66</v>
      </c>
      <c r="D26" s="3" t="s">
        <v>67</v>
      </c>
      <c r="E26" s="3" t="s">
        <v>68</v>
      </c>
      <c r="F26" s="3" t="s">
        <v>69</v>
      </c>
      <c r="G26" s="3" t="s">
        <v>70</v>
      </c>
      <c r="H26" s="3" t="s">
        <v>71</v>
      </c>
      <c r="I26" s="3" t="s">
        <v>72</v>
      </c>
      <c r="J26" s="3" t="s">
        <v>73</v>
      </c>
      <c r="K26" s="3" t="s">
        <v>74</v>
      </c>
      <c r="L26" s="3" t="s">
        <v>75</v>
      </c>
      <c r="M26" s="3" t="s">
        <v>76</v>
      </c>
    </row>
    <row r="27" spans="3:13" ht="12.75" x14ac:dyDescent="0.2">
      <c r="C27" s="3" t="s">
        <v>77</v>
      </c>
      <c r="D27" s="3" t="s">
        <v>78</v>
      </c>
      <c r="E27" s="3" t="s">
        <v>79</v>
      </c>
      <c r="F27" s="3" t="s">
        <v>80</v>
      </c>
      <c r="G27" s="3" t="s">
        <v>81</v>
      </c>
      <c r="H27" s="3" t="s">
        <v>82</v>
      </c>
      <c r="I27" s="3" t="s">
        <v>83</v>
      </c>
      <c r="J27" s="3" t="s">
        <v>84</v>
      </c>
      <c r="K27" s="3" t="s">
        <v>85</v>
      </c>
      <c r="L27" s="3" t="s">
        <v>86</v>
      </c>
      <c r="M27" s="3" t="s">
        <v>87</v>
      </c>
    </row>
    <row r="28" spans="3:13" ht="12.75" x14ac:dyDescent="0.2"/>
    <row r="29" spans="3:13" ht="12.75" x14ac:dyDescent="0.2">
      <c r="C29" s="3" t="s">
        <v>88</v>
      </c>
      <c r="D29" s="3">
        <v>131.208</v>
      </c>
      <c r="E29" s="3">
        <v>88.516999999999996</v>
      </c>
      <c r="F29" s="3">
        <v>408.00400000000002</v>
      </c>
      <c r="G29" s="3">
        <v>478.95499999999998</v>
      </c>
      <c r="H29" s="3">
        <v>590.01700000000005</v>
      </c>
      <c r="I29" s="3">
        <v>545.57100000000003</v>
      </c>
      <c r="J29" s="3">
        <v>581.49300000000005</v>
      </c>
      <c r="K29" s="3">
        <v>705.94200000000001</v>
      </c>
      <c r="L29" s="3">
        <v>715.33600000000001</v>
      </c>
      <c r="M29" s="3">
        <v>868.91399999999999</v>
      </c>
    </row>
    <row r="30" spans="3:13" ht="12.75" x14ac:dyDescent="0.2">
      <c r="C30" s="3" t="s">
        <v>89</v>
      </c>
      <c r="D30" s="3">
        <v>114.807</v>
      </c>
      <c r="E30" s="3">
        <v>154.905</v>
      </c>
      <c r="F30" s="3">
        <v>144.73599999999999</v>
      </c>
      <c r="G30" s="3">
        <v>138.88399999999999</v>
      </c>
      <c r="H30" s="3">
        <v>140.048</v>
      </c>
      <c r="I30" s="3">
        <v>141.97999999999999</v>
      </c>
      <c r="J30" s="3">
        <v>137.51499999999999</v>
      </c>
      <c r="K30" s="3">
        <v>146.619</v>
      </c>
      <c r="L30" s="3">
        <v>184.72300000000001</v>
      </c>
      <c r="M30" s="3">
        <v>184.08099999999999</v>
      </c>
    </row>
    <row r="31" spans="3:13" ht="12.75" x14ac:dyDescent="0.2">
      <c r="C31" s="3" t="s">
        <v>90</v>
      </c>
      <c r="D31" s="3" t="s">
        <v>31</v>
      </c>
      <c r="E31" s="3" t="s">
        <v>31</v>
      </c>
      <c r="F31" s="3" t="s">
        <v>31</v>
      </c>
      <c r="G31" s="3">
        <v>25.96</v>
      </c>
      <c r="H31" s="3" t="s">
        <v>31</v>
      </c>
      <c r="I31" s="3" t="s">
        <v>31</v>
      </c>
      <c r="J31" s="3" t="s">
        <v>31</v>
      </c>
      <c r="K31" s="3">
        <v>5.43</v>
      </c>
      <c r="L31" s="3" t="s">
        <v>31</v>
      </c>
      <c r="M31" s="3" t="s">
        <v>31</v>
      </c>
    </row>
    <row r="32" spans="3:13" ht="12.75" x14ac:dyDescent="0.2">
      <c r="C32" s="3" t="s">
        <v>91</v>
      </c>
      <c r="D32" s="3" t="s">
        <v>31</v>
      </c>
      <c r="E32" s="3">
        <v>112.658</v>
      </c>
      <c r="F32" s="3" t="s">
        <v>31</v>
      </c>
      <c r="G32" s="3">
        <v>129.798</v>
      </c>
      <c r="H32" s="3" t="s">
        <v>31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31</v>
      </c>
    </row>
    <row r="33" spans="3:13" ht="12.75" x14ac:dyDescent="0.2">
      <c r="C33" s="3" t="s">
        <v>92</v>
      </c>
      <c r="D33" s="3">
        <v>0.96499999999999997</v>
      </c>
      <c r="E33" s="3" t="s">
        <v>31</v>
      </c>
      <c r="F33" s="3" t="s">
        <v>31</v>
      </c>
      <c r="G33" s="3" t="s">
        <v>31</v>
      </c>
      <c r="H33" s="3" t="s">
        <v>31</v>
      </c>
      <c r="I33" s="3" t="s">
        <v>31</v>
      </c>
      <c r="J33" s="3" t="s">
        <v>31</v>
      </c>
      <c r="K33" s="3">
        <v>35.296999999999997</v>
      </c>
      <c r="L33" s="3">
        <v>33.472999999999999</v>
      </c>
      <c r="M33" s="3">
        <v>60.502000000000002</v>
      </c>
    </row>
    <row r="34" spans="3:13" ht="12.75" x14ac:dyDescent="0.2">
      <c r="C34" s="3" t="s">
        <v>93</v>
      </c>
      <c r="D34" s="3">
        <v>653.14499999999998</v>
      </c>
      <c r="E34" s="3">
        <v>303.774</v>
      </c>
      <c r="F34" s="3">
        <v>82.35</v>
      </c>
      <c r="G34" s="3">
        <v>96.051000000000002</v>
      </c>
      <c r="H34" s="3">
        <v>130.971</v>
      </c>
      <c r="I34" s="3">
        <v>168.273</v>
      </c>
      <c r="J34" s="3">
        <v>344.44299999999998</v>
      </c>
      <c r="K34" s="3">
        <v>217.21299999999999</v>
      </c>
      <c r="L34" s="3">
        <v>245.47</v>
      </c>
      <c r="M34" s="3">
        <v>292.21300000000002</v>
      </c>
    </row>
    <row r="35" spans="3:13" ht="12.75" x14ac:dyDescent="0.2">
      <c r="C35" s="3" t="s">
        <v>94</v>
      </c>
      <c r="D35" s="3">
        <v>900.125</v>
      </c>
      <c r="E35" s="3">
        <v>659.85400000000004</v>
      </c>
      <c r="F35" s="3">
        <v>635.08900000000006</v>
      </c>
      <c r="G35" s="3">
        <v>869.64700000000005</v>
      </c>
      <c r="H35" s="3">
        <v>861.03499999999997</v>
      </c>
      <c r="I35" s="3">
        <v>855.82399999999996</v>
      </c>
      <c r="J35" s="3" t="s">
        <v>95</v>
      </c>
      <c r="K35" s="3" t="s">
        <v>96</v>
      </c>
      <c r="L35" s="3" t="s">
        <v>97</v>
      </c>
      <c r="M35" s="3" t="s">
        <v>98</v>
      </c>
    </row>
    <row r="36" spans="3:13" ht="12.75" x14ac:dyDescent="0.2"/>
    <row r="37" spans="3:13" ht="12.75" x14ac:dyDescent="0.2">
      <c r="C37" s="3" t="s">
        <v>99</v>
      </c>
      <c r="D37" s="3" t="s">
        <v>100</v>
      </c>
      <c r="E37" s="3" t="s">
        <v>101</v>
      </c>
      <c r="F37" s="3" t="s">
        <v>102</v>
      </c>
      <c r="G37" s="3" t="s">
        <v>103</v>
      </c>
      <c r="H37" s="3" t="s">
        <v>104</v>
      </c>
      <c r="I37" s="3" t="s">
        <v>105</v>
      </c>
      <c r="J37" s="3" t="s">
        <v>106</v>
      </c>
      <c r="K37" s="3" t="s">
        <v>107</v>
      </c>
      <c r="L37" s="3" t="s">
        <v>108</v>
      </c>
      <c r="M37" s="3" t="s">
        <v>109</v>
      </c>
    </row>
    <row r="38" spans="3:13" ht="12.75" x14ac:dyDescent="0.2">
      <c r="C38" s="3" t="s">
        <v>110</v>
      </c>
      <c r="D38" s="3" t="s">
        <v>31</v>
      </c>
      <c r="E38" s="3" t="s">
        <v>31</v>
      </c>
      <c r="F38" s="3" t="s">
        <v>31</v>
      </c>
      <c r="G38" s="3" t="s">
        <v>31</v>
      </c>
      <c r="H38" s="3" t="s">
        <v>31</v>
      </c>
      <c r="I38" s="3" t="s">
        <v>31</v>
      </c>
      <c r="J38" s="3" t="s">
        <v>31</v>
      </c>
      <c r="K38" s="3">
        <v>43.442999999999998</v>
      </c>
      <c r="L38" s="3">
        <v>43.390999999999998</v>
      </c>
      <c r="M38" s="3">
        <v>82.385999999999996</v>
      </c>
    </row>
    <row r="39" spans="3:13" ht="12.75" x14ac:dyDescent="0.2">
      <c r="C39" s="3" t="s">
        <v>111</v>
      </c>
      <c r="D39" s="3" t="s">
        <v>112</v>
      </c>
      <c r="E39" s="3" t="s">
        <v>113</v>
      </c>
      <c r="F39" s="3" t="s">
        <v>114</v>
      </c>
      <c r="G39" s="3" t="s">
        <v>115</v>
      </c>
      <c r="H39" s="3" t="s">
        <v>116</v>
      </c>
      <c r="I39" s="3" t="s">
        <v>117</v>
      </c>
      <c r="J39" s="3" t="s">
        <v>118</v>
      </c>
      <c r="K39" s="3" t="s">
        <v>119</v>
      </c>
      <c r="L39" s="3" t="s">
        <v>120</v>
      </c>
      <c r="M39" s="3" t="s">
        <v>121</v>
      </c>
    </row>
    <row r="40" spans="3:13" ht="12.75" x14ac:dyDescent="0.2">
      <c r="C40" s="3" t="s">
        <v>122</v>
      </c>
      <c r="D40" s="3" t="s">
        <v>123</v>
      </c>
      <c r="E40" s="3" t="s">
        <v>124</v>
      </c>
      <c r="F40" s="3" t="s">
        <v>125</v>
      </c>
      <c r="G40" s="3" t="s">
        <v>126</v>
      </c>
      <c r="H40" s="3" t="s">
        <v>127</v>
      </c>
      <c r="I40" s="3" t="s">
        <v>128</v>
      </c>
      <c r="J40" s="3" t="s">
        <v>129</v>
      </c>
      <c r="K40" s="3" t="s">
        <v>130</v>
      </c>
      <c r="L40" s="3" t="s">
        <v>131</v>
      </c>
      <c r="M40" s="3" t="s">
        <v>132</v>
      </c>
    </row>
    <row r="41" spans="3:13" ht="12.75" x14ac:dyDescent="0.2"/>
    <row r="42" spans="3:13" ht="12.75" x14ac:dyDescent="0.2">
      <c r="C42" s="3" t="s">
        <v>133</v>
      </c>
      <c r="D42" s="3" t="s">
        <v>134</v>
      </c>
      <c r="E42" s="3" t="s">
        <v>135</v>
      </c>
      <c r="F42" s="3" t="s">
        <v>136</v>
      </c>
      <c r="G42" s="3" t="s">
        <v>137</v>
      </c>
      <c r="H42" s="3" t="s">
        <v>138</v>
      </c>
      <c r="I42" s="3" t="s">
        <v>139</v>
      </c>
      <c r="J42" s="3" t="s">
        <v>140</v>
      </c>
      <c r="K42" s="3" t="s">
        <v>141</v>
      </c>
      <c r="L42" s="3" t="s">
        <v>142</v>
      </c>
      <c r="M42" s="3" t="s">
        <v>143</v>
      </c>
    </row>
    <row r="43" spans="3:13" ht="12.75" x14ac:dyDescent="0.2">
      <c r="C43" s="3" t="s">
        <v>144</v>
      </c>
      <c r="D43" s="3" t="s">
        <v>31</v>
      </c>
      <c r="E43" s="3" t="s">
        <v>31</v>
      </c>
      <c r="F43" s="3" t="s">
        <v>31</v>
      </c>
      <c r="G43" s="3" t="s">
        <v>31</v>
      </c>
      <c r="H43" s="3" t="s">
        <v>31</v>
      </c>
      <c r="I43" s="3" t="s">
        <v>31</v>
      </c>
      <c r="J43" s="3" t="s">
        <v>31</v>
      </c>
      <c r="K43" s="3" t="s">
        <v>31</v>
      </c>
      <c r="L43" s="3" t="s">
        <v>31</v>
      </c>
      <c r="M43" s="3" t="s">
        <v>31</v>
      </c>
    </row>
    <row r="44" spans="3:13" ht="12.75" x14ac:dyDescent="0.2">
      <c r="C44" s="3" t="s">
        <v>145</v>
      </c>
      <c r="D44" s="3" t="s">
        <v>146</v>
      </c>
      <c r="E44" s="3" t="s">
        <v>147</v>
      </c>
      <c r="F44" s="3" t="s">
        <v>148</v>
      </c>
      <c r="G44" s="3" t="s">
        <v>149</v>
      </c>
      <c r="H44" s="3" t="s">
        <v>150</v>
      </c>
      <c r="I44" s="3" t="s">
        <v>151</v>
      </c>
      <c r="J44" s="3" t="s">
        <v>152</v>
      </c>
      <c r="K44" s="3" t="s">
        <v>153</v>
      </c>
      <c r="L44" s="3" t="s">
        <v>154</v>
      </c>
      <c r="M44" s="3" t="s">
        <v>155</v>
      </c>
    </row>
    <row r="45" spans="3:13" ht="12.75" x14ac:dyDescent="0.2">
      <c r="C45" s="3" t="s">
        <v>156</v>
      </c>
      <c r="D45" s="3" t="s">
        <v>31</v>
      </c>
      <c r="E45" s="3" t="s">
        <v>31</v>
      </c>
      <c r="F45" s="3" t="s">
        <v>31</v>
      </c>
      <c r="G45" s="3" t="s">
        <v>31</v>
      </c>
      <c r="H45" s="3" t="s">
        <v>31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31</v>
      </c>
    </row>
    <row r="46" spans="3:13" ht="12.75" x14ac:dyDescent="0.2">
      <c r="C46" s="3" t="s">
        <v>157</v>
      </c>
      <c r="D46" s="3">
        <v>-564.38699999999994</v>
      </c>
      <c r="E46" s="3">
        <v>-650.80100000000004</v>
      </c>
      <c r="F46" s="3">
        <v>-180.91900000000001</v>
      </c>
      <c r="G46" s="3">
        <v>-360.83800000000002</v>
      </c>
      <c r="H46" s="3">
        <v>-68.727000000000004</v>
      </c>
      <c r="I46" s="3">
        <v>-255.03800000000001</v>
      </c>
      <c r="J46" s="3">
        <v>-557.91899999999998</v>
      </c>
      <c r="K46" s="3">
        <v>-841.7</v>
      </c>
      <c r="L46" s="3">
        <v>-28.513999999999999</v>
      </c>
      <c r="M46" s="3">
        <v>-473.71899999999999</v>
      </c>
    </row>
    <row r="47" spans="3:13" ht="12.75" x14ac:dyDescent="0.2">
      <c r="C47" s="3" t="s">
        <v>158</v>
      </c>
      <c r="D47" s="3" t="s">
        <v>159</v>
      </c>
      <c r="E47" s="3" t="s">
        <v>160</v>
      </c>
      <c r="F47" s="3" t="s">
        <v>161</v>
      </c>
      <c r="G47" s="3" t="s">
        <v>162</v>
      </c>
      <c r="H47" s="3" t="s">
        <v>163</v>
      </c>
      <c r="I47" s="3" t="s">
        <v>164</v>
      </c>
      <c r="J47" s="3" t="s">
        <v>165</v>
      </c>
      <c r="K47" s="3" t="s">
        <v>166</v>
      </c>
      <c r="L47" s="3" t="s">
        <v>167</v>
      </c>
      <c r="M47" s="3" t="s">
        <v>168</v>
      </c>
    </row>
    <row r="48" spans="3:13" ht="12.75" x14ac:dyDescent="0.2">
      <c r="C48" s="3" t="s">
        <v>169</v>
      </c>
      <c r="D48" s="3" t="s">
        <v>31</v>
      </c>
      <c r="E48" s="3" t="s">
        <v>31</v>
      </c>
      <c r="F48" s="3" t="s">
        <v>31</v>
      </c>
      <c r="G48" s="3" t="s">
        <v>31</v>
      </c>
      <c r="H48" s="3" t="s">
        <v>31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31</v>
      </c>
    </row>
    <row r="49" spans="3:13" ht="12.75" x14ac:dyDescent="0.2">
      <c r="C49" s="3" t="s">
        <v>170</v>
      </c>
      <c r="D49" s="3">
        <v>134.102</v>
      </c>
      <c r="E49" s="3">
        <v>126.74</v>
      </c>
      <c r="F49" s="3">
        <v>134.75399999999999</v>
      </c>
      <c r="G49" s="3">
        <v>102.54</v>
      </c>
      <c r="H49" s="3">
        <v>108.926</v>
      </c>
      <c r="I49" s="3">
        <v>88.08</v>
      </c>
      <c r="J49" s="3">
        <v>83.819000000000003</v>
      </c>
      <c r="K49" s="3" t="s">
        <v>31</v>
      </c>
      <c r="L49" s="3" t="s">
        <v>31</v>
      </c>
      <c r="M49" s="3" t="s">
        <v>31</v>
      </c>
    </row>
    <row r="50" spans="3:13" ht="12.75" x14ac:dyDescent="0.2">
      <c r="C50" s="3" t="s">
        <v>171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172</v>
      </c>
      <c r="D51" s="3" t="s">
        <v>173</v>
      </c>
      <c r="E51" s="3" t="s">
        <v>174</v>
      </c>
      <c r="F51" s="3" t="s">
        <v>175</v>
      </c>
      <c r="G51" s="3" t="s">
        <v>176</v>
      </c>
      <c r="H51" s="3" t="s">
        <v>177</v>
      </c>
      <c r="I51" s="3" t="s">
        <v>178</v>
      </c>
      <c r="J51" s="3" t="s">
        <v>179</v>
      </c>
      <c r="K51" s="3" t="s">
        <v>166</v>
      </c>
      <c r="L51" s="3" t="s">
        <v>167</v>
      </c>
      <c r="M51" s="3" t="s">
        <v>168</v>
      </c>
    </row>
    <row r="52" spans="3:13" ht="12.75" x14ac:dyDescent="0.2"/>
    <row r="53" spans="3:13" ht="12.75" x14ac:dyDescent="0.2">
      <c r="C53" s="3" t="s">
        <v>180</v>
      </c>
      <c r="D53" s="3" t="s">
        <v>78</v>
      </c>
      <c r="E53" s="3" t="s">
        <v>79</v>
      </c>
      <c r="F53" s="3" t="s">
        <v>80</v>
      </c>
      <c r="G53" s="3" t="s">
        <v>81</v>
      </c>
      <c r="H53" s="3" t="s">
        <v>82</v>
      </c>
      <c r="I53" s="3" t="s">
        <v>83</v>
      </c>
      <c r="J53" s="3" t="s">
        <v>84</v>
      </c>
      <c r="K53" s="3" t="s">
        <v>85</v>
      </c>
      <c r="L53" s="3" t="s">
        <v>86</v>
      </c>
      <c r="M53" s="3" t="s">
        <v>87</v>
      </c>
    </row>
    <row r="54" spans="3:13" ht="12.75" x14ac:dyDescent="0.2"/>
    <row r="55" spans="3:13" ht="12.75" x14ac:dyDescent="0.2">
      <c r="C55" s="3" t="s">
        <v>181</v>
      </c>
      <c r="D55" s="3">
        <v>66.569000000000003</v>
      </c>
      <c r="E55" s="3">
        <v>141.828</v>
      </c>
      <c r="F55" s="3">
        <v>247.04900000000001</v>
      </c>
      <c r="G55" s="3">
        <v>68.793000000000006</v>
      </c>
      <c r="H55" s="3">
        <v>637.99599999999998</v>
      </c>
      <c r="I55" s="3" t="s">
        <v>26</v>
      </c>
      <c r="J55" s="3" t="s">
        <v>27</v>
      </c>
      <c r="K55" s="3" t="s">
        <v>182</v>
      </c>
      <c r="L55" s="3" t="s">
        <v>183</v>
      </c>
      <c r="M55" s="3">
        <v>868.91399999999999</v>
      </c>
    </row>
    <row r="56" spans="3:13" ht="12.75" x14ac:dyDescent="0.2">
      <c r="C56" s="3" t="s">
        <v>184</v>
      </c>
      <c r="D56" s="3" t="s">
        <v>185</v>
      </c>
      <c r="E56" s="3" t="s">
        <v>186</v>
      </c>
      <c r="F56" s="3" t="s">
        <v>102</v>
      </c>
      <c r="G56" s="3" t="s">
        <v>187</v>
      </c>
      <c r="H56" s="3" t="s">
        <v>104</v>
      </c>
      <c r="I56" s="3" t="s">
        <v>105</v>
      </c>
      <c r="J56" s="3" t="s">
        <v>106</v>
      </c>
      <c r="K56" s="3" t="s">
        <v>188</v>
      </c>
      <c r="L56" s="3" t="s">
        <v>189</v>
      </c>
      <c r="M56" s="3" t="s">
        <v>190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5989-7481-4F62-B26A-0F1CBEC7B4C6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191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192</v>
      </c>
      <c r="D12" s="3" t="s">
        <v>193</v>
      </c>
      <c r="E12" s="3" t="s">
        <v>194</v>
      </c>
      <c r="F12" s="3" t="s">
        <v>195</v>
      </c>
      <c r="G12" s="3" t="s">
        <v>196</v>
      </c>
      <c r="H12" s="3" t="s">
        <v>197</v>
      </c>
      <c r="I12" s="3" t="s">
        <v>198</v>
      </c>
      <c r="J12" s="3" t="s">
        <v>199</v>
      </c>
      <c r="K12" s="3" t="s">
        <v>200</v>
      </c>
      <c r="L12" s="3" t="s">
        <v>201</v>
      </c>
      <c r="M12" s="3" t="s">
        <v>202</v>
      </c>
    </row>
    <row r="13" spans="3:13" x14ac:dyDescent="0.2">
      <c r="C13" s="3" t="s">
        <v>203</v>
      </c>
      <c r="D13" s="3" t="s">
        <v>204</v>
      </c>
      <c r="E13" s="3" t="s">
        <v>205</v>
      </c>
      <c r="F13" s="3" t="s">
        <v>206</v>
      </c>
      <c r="G13" s="3" t="s">
        <v>207</v>
      </c>
      <c r="H13" s="3" t="s">
        <v>208</v>
      </c>
      <c r="I13" s="3" t="s">
        <v>209</v>
      </c>
      <c r="J13" s="3" t="s">
        <v>210</v>
      </c>
      <c r="K13" s="3" t="s">
        <v>211</v>
      </c>
      <c r="L13" s="3" t="s">
        <v>212</v>
      </c>
      <c r="M13" s="3" t="s">
        <v>213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214</v>
      </c>
      <c r="D15" s="3" t="s">
        <v>215</v>
      </c>
      <c r="E15" s="3" t="s">
        <v>216</v>
      </c>
      <c r="F15" s="3" t="s">
        <v>217</v>
      </c>
      <c r="G15" s="3" t="s">
        <v>218</v>
      </c>
      <c r="H15" s="3" t="s">
        <v>219</v>
      </c>
      <c r="I15" s="3" t="s">
        <v>220</v>
      </c>
      <c r="J15" s="3" t="s">
        <v>221</v>
      </c>
      <c r="K15" s="3" t="s">
        <v>222</v>
      </c>
      <c r="L15" s="3" t="s">
        <v>223</v>
      </c>
      <c r="M15" s="3" t="s">
        <v>224</v>
      </c>
    </row>
    <row r="16" spans="3:13" x14ac:dyDescent="0.2">
      <c r="C16" s="3" t="s">
        <v>225</v>
      </c>
      <c r="D16" s="3">
        <v>804.61300000000006</v>
      </c>
      <c r="E16" s="3">
        <v>951.55799999999999</v>
      </c>
      <c r="F16" s="3" t="s">
        <v>226</v>
      </c>
      <c r="G16" s="3">
        <v>938.44</v>
      </c>
      <c r="H16" s="3" t="s">
        <v>227</v>
      </c>
      <c r="I16" s="3" t="s">
        <v>228</v>
      </c>
      <c r="J16" s="3" t="s">
        <v>229</v>
      </c>
      <c r="K16" s="3" t="s">
        <v>230</v>
      </c>
      <c r="L16" s="3" t="s">
        <v>231</v>
      </c>
      <c r="M16" s="3" t="s">
        <v>232</v>
      </c>
    </row>
    <row r="17" spans="3:13" x14ac:dyDescent="0.2">
      <c r="C17" s="3" t="s">
        <v>233</v>
      </c>
      <c r="D17" s="3" t="s">
        <v>234</v>
      </c>
      <c r="E17" s="3" t="s">
        <v>235</v>
      </c>
      <c r="F17" s="3" t="s">
        <v>236</v>
      </c>
      <c r="G17" s="3" t="s">
        <v>237</v>
      </c>
      <c r="H17" s="3" t="s">
        <v>238</v>
      </c>
      <c r="I17" s="3" t="s">
        <v>239</v>
      </c>
      <c r="J17" s="3" t="s">
        <v>240</v>
      </c>
      <c r="K17" s="3" t="s">
        <v>241</v>
      </c>
      <c r="L17" s="3" t="s">
        <v>242</v>
      </c>
      <c r="M17" s="3" t="s">
        <v>243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244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245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246</v>
      </c>
      <c r="D21" s="3">
        <v>-127.349</v>
      </c>
      <c r="E21" s="3">
        <v>-134.78700000000001</v>
      </c>
      <c r="F21" s="3">
        <v>-119.78100000000001</v>
      </c>
      <c r="G21" s="3">
        <v>-102.54</v>
      </c>
      <c r="H21" s="3">
        <v>-108.926</v>
      </c>
      <c r="I21" s="3">
        <v>-136.72200000000001</v>
      </c>
      <c r="J21" s="3">
        <v>-157.16</v>
      </c>
      <c r="K21" s="3">
        <v>-158.83699999999999</v>
      </c>
      <c r="L21" s="3">
        <v>-177.28399999999999</v>
      </c>
      <c r="M21" s="3">
        <v>-177.64500000000001</v>
      </c>
    </row>
    <row r="22" spans="3:13" x14ac:dyDescent="0.2">
      <c r="C22" s="3" t="s">
        <v>247</v>
      </c>
      <c r="D22" s="3" t="s">
        <v>248</v>
      </c>
      <c r="E22" s="3" t="s">
        <v>249</v>
      </c>
      <c r="F22" s="3">
        <v>113.54300000000001</v>
      </c>
      <c r="G22" s="3">
        <v>-105.136</v>
      </c>
      <c r="H22" s="3">
        <v>-347.52600000000001</v>
      </c>
      <c r="I22" s="3">
        <v>-410.16500000000002</v>
      </c>
      <c r="J22" s="3">
        <v>-99.534999999999997</v>
      </c>
      <c r="K22" s="3">
        <v>-233.50399999999999</v>
      </c>
      <c r="L22" s="3">
        <v>122.735</v>
      </c>
      <c r="M22" s="3">
        <v>86.248000000000005</v>
      </c>
    </row>
    <row r="23" spans="3:13" x14ac:dyDescent="0.2">
      <c r="C23" s="3" t="s">
        <v>250</v>
      </c>
      <c r="D23" s="3" t="s">
        <v>251</v>
      </c>
      <c r="E23" s="3" t="s">
        <v>252</v>
      </c>
      <c r="F23" s="3">
        <v>-6.2389999999999999</v>
      </c>
      <c r="G23" s="3">
        <v>-207.67699999999999</v>
      </c>
      <c r="H23" s="3">
        <v>-456.452</v>
      </c>
      <c r="I23" s="3">
        <v>-546.88599999999997</v>
      </c>
      <c r="J23" s="3">
        <v>-256.69499999999999</v>
      </c>
      <c r="K23" s="3">
        <v>-392.34100000000001</v>
      </c>
      <c r="L23" s="3">
        <v>-54.548999999999999</v>
      </c>
      <c r="M23" s="3">
        <v>-91.397000000000006</v>
      </c>
    </row>
    <row r="24" spans="3:13" x14ac:dyDescent="0.2">
      <c r="C24" s="3" t="s">
        <v>253</v>
      </c>
      <c r="D24" s="3" t="s">
        <v>254</v>
      </c>
      <c r="E24" s="3" t="s">
        <v>255</v>
      </c>
      <c r="F24" s="3" t="s">
        <v>256</v>
      </c>
      <c r="G24" s="3">
        <v>730.76300000000003</v>
      </c>
      <c r="H24" s="3">
        <v>757.29600000000005</v>
      </c>
      <c r="I24" s="3">
        <v>542.94200000000001</v>
      </c>
      <c r="J24" s="3" t="s">
        <v>257</v>
      </c>
      <c r="K24" s="3" t="s">
        <v>258</v>
      </c>
      <c r="L24" s="3" t="s">
        <v>259</v>
      </c>
      <c r="M24" s="3" t="s">
        <v>260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261</v>
      </c>
      <c r="D26" s="3">
        <v>-81.040000000000006</v>
      </c>
      <c r="E26" s="3">
        <v>-146.858</v>
      </c>
      <c r="F26" s="3">
        <v>-155.965</v>
      </c>
      <c r="G26" s="3">
        <v>-142.77799999999999</v>
      </c>
      <c r="H26" s="3">
        <v>-130.971</v>
      </c>
      <c r="I26" s="3">
        <v>-113.05800000000001</v>
      </c>
      <c r="J26" s="3">
        <v>-89.058000000000007</v>
      </c>
      <c r="K26" s="3">
        <v>-108.60599999999999</v>
      </c>
      <c r="L26" s="3">
        <v>-73.144999999999996</v>
      </c>
      <c r="M26" s="3">
        <v>-69.513000000000005</v>
      </c>
    </row>
    <row r="27" spans="3:13" x14ac:dyDescent="0.2">
      <c r="C27" s="3" t="s">
        <v>262</v>
      </c>
      <c r="D27" s="3" t="s">
        <v>263</v>
      </c>
      <c r="E27" s="3" t="s">
        <v>264</v>
      </c>
      <c r="F27" s="3">
        <v>900.85400000000004</v>
      </c>
      <c r="G27" s="3">
        <v>587.98500000000001</v>
      </c>
      <c r="H27" s="3">
        <v>626.32500000000005</v>
      </c>
      <c r="I27" s="3">
        <v>429.88400000000001</v>
      </c>
      <c r="J27" s="3" t="s">
        <v>265</v>
      </c>
      <c r="K27" s="3" t="s">
        <v>266</v>
      </c>
      <c r="L27" s="3" t="s">
        <v>267</v>
      </c>
      <c r="M27" s="3" t="s">
        <v>268</v>
      </c>
    </row>
    <row r="28" spans="3:13" x14ac:dyDescent="0.2">
      <c r="C28" t="s">
        <v>269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270</v>
      </c>
      <c r="D29" s="3">
        <v>404.23599999999999</v>
      </c>
      <c r="E29" s="3">
        <v>512.99599999999998</v>
      </c>
      <c r="F29" s="3">
        <v>-417.98599999999999</v>
      </c>
      <c r="G29" s="3">
        <v>-153.16200000000001</v>
      </c>
      <c r="H29" s="3">
        <v>-212.66499999999999</v>
      </c>
      <c r="I29" s="3">
        <v>-155.126</v>
      </c>
      <c r="J29" s="3">
        <v>-356.23</v>
      </c>
      <c r="K29" s="3">
        <v>-475.15300000000002</v>
      </c>
      <c r="L29" s="3">
        <v>-624.83399999999995</v>
      </c>
      <c r="M29" s="3">
        <v>-459.55900000000003</v>
      </c>
    </row>
    <row r="30" spans="3:13" x14ac:dyDescent="0.2">
      <c r="C30" s="3" t="s">
        <v>271</v>
      </c>
      <c r="D30" s="3" t="s">
        <v>272</v>
      </c>
      <c r="E30" s="3" t="s">
        <v>273</v>
      </c>
      <c r="F30" s="3">
        <v>482.86799999999999</v>
      </c>
      <c r="G30" s="3">
        <v>434.82299999999998</v>
      </c>
      <c r="H30" s="3">
        <v>413.66</v>
      </c>
      <c r="I30" s="3">
        <v>274.75799999999998</v>
      </c>
      <c r="J30" s="3">
        <v>730.79600000000005</v>
      </c>
      <c r="K30" s="3">
        <v>862.06299999999999</v>
      </c>
      <c r="L30" s="3" t="s">
        <v>274</v>
      </c>
      <c r="M30" s="3" t="s">
        <v>275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276</v>
      </c>
      <c r="D32" s="3">
        <v>-2.8940000000000001</v>
      </c>
      <c r="E32" s="3">
        <v>-6.0350000000000001</v>
      </c>
      <c r="F32" s="3">
        <v>-13.725</v>
      </c>
      <c r="G32" s="3">
        <v>-3.8940000000000001</v>
      </c>
      <c r="H32" s="3">
        <v>-14.263999999999999</v>
      </c>
      <c r="I32" s="3">
        <v>-9.202</v>
      </c>
      <c r="J32" s="3">
        <v>3.9289999999999998</v>
      </c>
      <c r="K32" s="3">
        <v>16.291</v>
      </c>
      <c r="L32" s="3" t="s">
        <v>3</v>
      </c>
      <c r="M32" s="3" t="s">
        <v>3</v>
      </c>
    </row>
    <row r="33" spans="3:13" x14ac:dyDescent="0.2">
      <c r="C33" s="3" t="s">
        <v>277</v>
      </c>
      <c r="D33" s="3" t="s">
        <v>278</v>
      </c>
      <c r="E33" s="3" t="s">
        <v>279</v>
      </c>
      <c r="F33" s="3">
        <v>469.14299999999997</v>
      </c>
      <c r="G33" s="3">
        <v>430.92899999999997</v>
      </c>
      <c r="H33" s="3">
        <v>399.39600000000002</v>
      </c>
      <c r="I33" s="3">
        <v>265.55500000000001</v>
      </c>
      <c r="J33" s="3">
        <v>734.72500000000002</v>
      </c>
      <c r="K33" s="3">
        <v>878.35400000000004</v>
      </c>
      <c r="L33" s="3" t="s">
        <v>274</v>
      </c>
      <c r="M33" s="3" t="s">
        <v>275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280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t="s">
        <v>281</v>
      </c>
      <c r="D36" t="s">
        <v>278</v>
      </c>
      <c r="E36" t="s">
        <v>279</v>
      </c>
      <c r="F36">
        <v>469.14299999999997</v>
      </c>
      <c r="G36">
        <v>430.92899999999997</v>
      </c>
      <c r="H36">
        <v>399.39600000000002</v>
      </c>
      <c r="I36">
        <v>265.55500000000001</v>
      </c>
      <c r="J36">
        <v>734.72500000000002</v>
      </c>
      <c r="K36">
        <v>878.35400000000004</v>
      </c>
      <c r="L36" t="s">
        <v>274</v>
      </c>
      <c r="M36" t="s">
        <v>275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282</v>
      </c>
      <c r="D38" s="3">
        <v>-7.29</v>
      </c>
      <c r="E38" s="3">
        <v>-2.91</v>
      </c>
      <c r="F38" s="3">
        <v>0.61</v>
      </c>
      <c r="G38" s="3">
        <v>0.56000000000000005</v>
      </c>
      <c r="H38" s="3">
        <v>0.52</v>
      </c>
      <c r="I38" s="3">
        <v>0.35</v>
      </c>
      <c r="J38" s="3">
        <v>0.96</v>
      </c>
      <c r="K38" s="3">
        <v>1.1299999999999999</v>
      </c>
      <c r="L38" s="3">
        <v>1.77</v>
      </c>
      <c r="M38" s="3">
        <v>1.33</v>
      </c>
    </row>
    <row r="39" spans="3:13" x14ac:dyDescent="0.2">
      <c r="C39" s="3" t="s">
        <v>283</v>
      </c>
      <c r="D39" s="3">
        <v>-7.29</v>
      </c>
      <c r="E39" s="3">
        <v>-2.92</v>
      </c>
      <c r="F39" s="3">
        <v>0.61</v>
      </c>
      <c r="G39" s="3">
        <v>0.56000000000000005</v>
      </c>
      <c r="H39" s="3">
        <v>0.52</v>
      </c>
      <c r="I39" s="3">
        <v>0.34</v>
      </c>
      <c r="J39" s="3">
        <v>0.95</v>
      </c>
      <c r="K39" s="3">
        <v>1.1299999999999999</v>
      </c>
      <c r="L39" s="3">
        <v>1.76</v>
      </c>
      <c r="M39" s="3">
        <v>1.33</v>
      </c>
    </row>
    <row r="40" spans="3:13" x14ac:dyDescent="0.2">
      <c r="C40" s="3" t="s">
        <v>284</v>
      </c>
      <c r="D40" s="3">
        <v>765.82899999999995</v>
      </c>
      <c r="E40" s="3">
        <v>766.51099999999997</v>
      </c>
      <c r="F40" s="3">
        <v>766.51099999999997</v>
      </c>
      <c r="G40" s="3">
        <v>766.51099999999997</v>
      </c>
      <c r="H40" s="3">
        <v>766.654</v>
      </c>
      <c r="I40" s="3">
        <v>767.41200000000003</v>
      </c>
      <c r="J40" s="3">
        <v>768.19899999999996</v>
      </c>
      <c r="K40" s="3">
        <v>776.05</v>
      </c>
      <c r="L40" s="3">
        <v>816.71900000000005</v>
      </c>
      <c r="M40" s="3">
        <v>842.96799999999996</v>
      </c>
    </row>
    <row r="41" spans="3:13" x14ac:dyDescent="0.2">
      <c r="C41" t="s">
        <v>285</v>
      </c>
      <c r="D41">
        <v>765.82899999999995</v>
      </c>
      <c r="E41">
        <v>766.51099999999997</v>
      </c>
      <c r="F41">
        <v>770.59199999999998</v>
      </c>
      <c r="G41">
        <v>771.28499999999997</v>
      </c>
      <c r="H41">
        <v>770.54200000000003</v>
      </c>
      <c r="I41">
        <v>770.33399999999995</v>
      </c>
      <c r="J41">
        <v>770.81</v>
      </c>
      <c r="K41">
        <v>778.45600000000002</v>
      </c>
      <c r="L41">
        <v>819.14499999999998</v>
      </c>
      <c r="M41">
        <v>845.38900000000001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286</v>
      </c>
      <c r="D43" s="3" t="s">
        <v>287</v>
      </c>
      <c r="E43" s="3" t="s">
        <v>288</v>
      </c>
      <c r="F43" s="3" t="s">
        <v>289</v>
      </c>
      <c r="G43" s="3" t="s">
        <v>290</v>
      </c>
      <c r="H43" s="3" t="s">
        <v>291</v>
      </c>
      <c r="I43" s="3" t="s">
        <v>292</v>
      </c>
      <c r="J43" s="3" t="s">
        <v>293</v>
      </c>
      <c r="K43" s="3" t="s">
        <v>294</v>
      </c>
      <c r="L43" s="3" t="s">
        <v>295</v>
      </c>
      <c r="M43" s="3" t="s">
        <v>296</v>
      </c>
    </row>
    <row r="44" spans="3:13" x14ac:dyDescent="0.2">
      <c r="C44" s="3" t="s">
        <v>297</v>
      </c>
      <c r="D44" s="3">
        <v>-979.23599999999999</v>
      </c>
      <c r="E44" s="3" t="s">
        <v>298</v>
      </c>
      <c r="F44" s="3" t="s">
        <v>299</v>
      </c>
      <c r="G44" s="3">
        <v>791.76800000000003</v>
      </c>
      <c r="H44" s="3">
        <v>995.89599999999996</v>
      </c>
      <c r="I44" s="3">
        <v>570.54899999999998</v>
      </c>
      <c r="J44" s="3" t="s">
        <v>300</v>
      </c>
      <c r="K44" s="3" t="s">
        <v>301</v>
      </c>
      <c r="L44" s="3" t="s">
        <v>302</v>
      </c>
      <c r="M44" s="3" t="s">
        <v>303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304</v>
      </c>
      <c r="D46" s="3" t="s">
        <v>193</v>
      </c>
      <c r="E46" s="3" t="s">
        <v>194</v>
      </c>
      <c r="F46" s="3" t="s">
        <v>195</v>
      </c>
      <c r="G46" s="3" t="s">
        <v>196</v>
      </c>
      <c r="H46" s="3" t="s">
        <v>197</v>
      </c>
      <c r="I46" s="3" t="s">
        <v>198</v>
      </c>
      <c r="J46" s="3" t="s">
        <v>199</v>
      </c>
      <c r="K46" s="3" t="s">
        <v>200</v>
      </c>
      <c r="L46" s="3" t="s">
        <v>201</v>
      </c>
      <c r="M46" s="3" t="s">
        <v>202</v>
      </c>
    </row>
    <row r="47" spans="3:13" x14ac:dyDescent="0.2">
      <c r="C47" s="3" t="s">
        <v>305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306</v>
      </c>
      <c r="D48" s="3">
        <v>-979.23599999999999</v>
      </c>
      <c r="E48" s="3" t="s">
        <v>298</v>
      </c>
      <c r="F48" s="3" t="s">
        <v>299</v>
      </c>
      <c r="G48" s="3">
        <v>791.76800000000003</v>
      </c>
      <c r="H48" s="3">
        <v>995.89599999999996</v>
      </c>
      <c r="I48" s="3">
        <v>570.54899999999998</v>
      </c>
      <c r="J48" s="3" t="s">
        <v>300</v>
      </c>
      <c r="K48" s="3" t="s">
        <v>301</v>
      </c>
      <c r="L48" s="3" t="s">
        <v>302</v>
      </c>
      <c r="M48" s="3" t="s">
        <v>303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CBFB-DC8D-40CF-ABB8-CBFB19BE6294}">
  <dimension ref="C2:M56"/>
  <sheetViews>
    <sheetView topLeftCell="A5" workbookViewId="0">
      <selection activeCell="P35" sqref="P35"/>
    </sheetView>
  </sheetViews>
  <sheetFormatPr defaultRowHeight="12.75" x14ac:dyDescent="0.2"/>
  <cols>
    <col min="1" max="2" width="2" customWidth="1"/>
    <col min="3" max="3" width="25" customWidth="1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307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277</v>
      </c>
      <c r="D12" s="3" t="s">
        <v>278</v>
      </c>
      <c r="E12" s="3" t="s">
        <v>279</v>
      </c>
      <c r="F12" s="3">
        <v>469.14299999999997</v>
      </c>
      <c r="G12" s="3">
        <v>430.92899999999997</v>
      </c>
      <c r="H12" s="3">
        <v>399.39600000000002</v>
      </c>
      <c r="I12" s="3">
        <v>265.55500000000001</v>
      </c>
      <c r="J12" s="3">
        <v>734.72500000000002</v>
      </c>
      <c r="K12" s="3">
        <v>878.35400000000004</v>
      </c>
      <c r="L12" s="3" t="s">
        <v>274</v>
      </c>
      <c r="M12" s="3" t="s">
        <v>275</v>
      </c>
    </row>
    <row r="13" spans="3:13" x14ac:dyDescent="0.2">
      <c r="C13" s="3" t="s">
        <v>308</v>
      </c>
      <c r="D13" s="3" t="s">
        <v>309</v>
      </c>
      <c r="E13" s="3" t="s">
        <v>310</v>
      </c>
      <c r="F13" s="3">
        <v>646.31899999999996</v>
      </c>
      <c r="G13" s="3">
        <v>947.52499999999998</v>
      </c>
      <c r="H13" s="3">
        <v>981.63199999999995</v>
      </c>
      <c r="I13" s="3" t="s">
        <v>311</v>
      </c>
      <c r="J13" s="3" t="s">
        <v>312</v>
      </c>
      <c r="K13" s="3">
        <v>961.16700000000003</v>
      </c>
      <c r="L13" s="3">
        <v>881.46199999999999</v>
      </c>
      <c r="M13" s="3" t="s">
        <v>313</v>
      </c>
    </row>
    <row r="14" spans="3:13" x14ac:dyDescent="0.2">
      <c r="C14" s="3" t="s">
        <v>314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>
        <v>34.051000000000002</v>
      </c>
      <c r="K14" s="3" t="s">
        <v>3</v>
      </c>
      <c r="L14" s="3">
        <v>26.035</v>
      </c>
      <c r="M14" s="3">
        <v>21.884</v>
      </c>
    </row>
    <row r="15" spans="3:13" x14ac:dyDescent="0.2">
      <c r="C15" s="3" t="s">
        <v>315</v>
      </c>
      <c r="D15" s="3">
        <v>7.718</v>
      </c>
      <c r="E15" s="3">
        <v>9.0530000000000008</v>
      </c>
      <c r="F15" s="3">
        <v>8.734</v>
      </c>
      <c r="G15" s="3">
        <v>10.384</v>
      </c>
      <c r="H15" s="3">
        <v>12.967000000000001</v>
      </c>
      <c r="I15" s="3">
        <v>17.09</v>
      </c>
      <c r="J15" s="3">
        <v>17.026</v>
      </c>
      <c r="K15" s="3">
        <v>16.291</v>
      </c>
      <c r="L15" s="3">
        <v>18.596</v>
      </c>
      <c r="M15" s="3">
        <v>20.596</v>
      </c>
    </row>
    <row r="16" spans="3:13" x14ac:dyDescent="0.2">
      <c r="C16" s="3" t="s">
        <v>316</v>
      </c>
      <c r="D16" s="3">
        <v>70.427999999999997</v>
      </c>
      <c r="E16" s="3">
        <v>9.0530000000000008</v>
      </c>
      <c r="F16" s="3">
        <v>37.432000000000002</v>
      </c>
      <c r="G16" s="3">
        <v>68.793000000000006</v>
      </c>
      <c r="H16" s="3">
        <v>42.792000000000002</v>
      </c>
      <c r="I16" s="3">
        <v>-22.349</v>
      </c>
      <c r="J16" s="3">
        <v>-66.793000000000006</v>
      </c>
      <c r="K16" s="3">
        <v>-130.328</v>
      </c>
      <c r="L16" s="3">
        <v>8.6780000000000008</v>
      </c>
      <c r="M16" s="3">
        <v>7.7240000000000002</v>
      </c>
    </row>
    <row r="17" spans="3:13" x14ac:dyDescent="0.2">
      <c r="C17" s="3" t="s">
        <v>317</v>
      </c>
      <c r="D17" s="3">
        <v>-509.39499999999998</v>
      </c>
      <c r="E17" s="3">
        <v>202.18100000000001</v>
      </c>
      <c r="F17" s="3">
        <v>140.99199999999999</v>
      </c>
      <c r="G17" s="3">
        <v>50.621000000000002</v>
      </c>
      <c r="H17" s="3">
        <v>24.638000000000002</v>
      </c>
      <c r="I17" s="3">
        <v>5.2590000000000003</v>
      </c>
      <c r="J17" s="3">
        <v>-6.548</v>
      </c>
      <c r="K17" s="3">
        <v>-14.933</v>
      </c>
      <c r="L17" s="3">
        <v>70.665999999999997</v>
      </c>
      <c r="M17" s="3">
        <v>-48.917000000000002</v>
      </c>
    </row>
    <row r="18" spans="3:13" x14ac:dyDescent="0.2">
      <c r="C18" s="3" t="s">
        <v>318</v>
      </c>
      <c r="D18" s="3">
        <v>64.638999999999996</v>
      </c>
      <c r="E18" s="3">
        <v>-78.457999999999998</v>
      </c>
      <c r="F18" s="3">
        <v>-145.983</v>
      </c>
      <c r="G18" s="3">
        <v>-83.070999999999998</v>
      </c>
      <c r="H18" s="3">
        <v>1.2969999999999999</v>
      </c>
      <c r="I18" s="3">
        <v>-15.776</v>
      </c>
      <c r="J18" s="3">
        <v>13.097</v>
      </c>
      <c r="K18" s="3">
        <v>-13.576000000000001</v>
      </c>
      <c r="L18" s="3">
        <v>35.953000000000003</v>
      </c>
      <c r="M18" s="3">
        <v>-16.734999999999999</v>
      </c>
    </row>
    <row r="19" spans="3:13" x14ac:dyDescent="0.2">
      <c r="C19" t="s">
        <v>319</v>
      </c>
      <c r="D19" t="s">
        <v>320</v>
      </c>
      <c r="E19">
        <v>474.77300000000002</v>
      </c>
      <c r="F19">
        <v>440.44499999999999</v>
      </c>
      <c r="G19">
        <v>185.61099999999999</v>
      </c>
      <c r="H19">
        <v>439.59500000000003</v>
      </c>
      <c r="I19">
        <v>415.423</v>
      </c>
      <c r="J19">
        <v>191.21199999999999</v>
      </c>
      <c r="K19">
        <v>300.02499999999998</v>
      </c>
      <c r="L19">
        <v>369.44499999999999</v>
      </c>
      <c r="M19">
        <v>-81.099000000000004</v>
      </c>
    </row>
    <row r="20" spans="3:13" x14ac:dyDescent="0.2">
      <c r="C20" s="3" t="s">
        <v>321</v>
      </c>
      <c r="D20" s="3" t="s">
        <v>322</v>
      </c>
      <c r="E20" s="3" t="s">
        <v>323</v>
      </c>
      <c r="F20" s="3" t="s">
        <v>324</v>
      </c>
      <c r="G20" s="3" t="s">
        <v>325</v>
      </c>
      <c r="H20" s="3" t="s">
        <v>326</v>
      </c>
      <c r="I20" s="3" t="s">
        <v>327</v>
      </c>
      <c r="J20" s="3" t="s">
        <v>328</v>
      </c>
      <c r="K20" s="3" t="s">
        <v>329</v>
      </c>
      <c r="L20" s="3" t="s">
        <v>330</v>
      </c>
      <c r="M20" s="3" t="s">
        <v>331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332</v>
      </c>
      <c r="D22" s="3" t="s">
        <v>333</v>
      </c>
      <c r="E22" s="3">
        <v>-909.31100000000004</v>
      </c>
      <c r="F22" s="3">
        <v>-640.08000000000004</v>
      </c>
      <c r="G22" s="3">
        <v>-661.97</v>
      </c>
      <c r="H22" s="3">
        <v>-813.05600000000004</v>
      </c>
      <c r="I22" s="3">
        <v>-787.46299999999997</v>
      </c>
      <c r="J22" s="3">
        <v>-774.01499999999999</v>
      </c>
      <c r="K22" s="3" t="s">
        <v>334</v>
      </c>
      <c r="L22" s="3" t="s">
        <v>335</v>
      </c>
      <c r="M22" s="3" t="s">
        <v>336</v>
      </c>
    </row>
    <row r="23" spans="3:13" x14ac:dyDescent="0.2">
      <c r="C23" s="3" t="s">
        <v>337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338</v>
      </c>
      <c r="L23" s="3" t="s">
        <v>3</v>
      </c>
      <c r="M23" s="3" t="s">
        <v>339</v>
      </c>
    </row>
    <row r="24" spans="3:13" x14ac:dyDescent="0.2">
      <c r="C24" s="3" t="s">
        <v>340</v>
      </c>
      <c r="D24" s="3">
        <v>-29.908000000000001</v>
      </c>
      <c r="E24" s="3">
        <v>0</v>
      </c>
      <c r="F24" s="3">
        <v>108.55200000000001</v>
      </c>
      <c r="G24" s="3">
        <v>107.732</v>
      </c>
      <c r="H24" s="3">
        <v>-130.971</v>
      </c>
      <c r="I24" s="3">
        <v>-307.62299999999999</v>
      </c>
      <c r="J24" s="3">
        <v>-120.49</v>
      </c>
      <c r="K24" s="3">
        <v>-724.94799999999998</v>
      </c>
      <c r="L24" s="3">
        <v>6.1989999999999998</v>
      </c>
      <c r="M24" s="3">
        <v>64.364000000000004</v>
      </c>
    </row>
    <row r="25" spans="3:13" x14ac:dyDescent="0.2">
      <c r="C25" s="3" t="s">
        <v>341</v>
      </c>
      <c r="D25" s="3" t="s">
        <v>342</v>
      </c>
      <c r="E25" s="3">
        <v>-909.31100000000004</v>
      </c>
      <c r="F25" s="3">
        <v>-531.529</v>
      </c>
      <c r="G25" s="3">
        <v>-554.23699999999997</v>
      </c>
      <c r="H25" s="3">
        <v>-944.02700000000004</v>
      </c>
      <c r="I25" s="3" t="s">
        <v>343</v>
      </c>
      <c r="J25" s="3">
        <v>-894.505</v>
      </c>
      <c r="K25" s="3" t="s">
        <v>344</v>
      </c>
      <c r="L25" s="3" t="s">
        <v>345</v>
      </c>
      <c r="M25" s="3" t="s">
        <v>346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347</v>
      </c>
      <c r="D27" s="3">
        <v>-221.89599999999999</v>
      </c>
      <c r="E27" s="3" t="s">
        <v>3</v>
      </c>
      <c r="F27" s="3" t="s">
        <v>3</v>
      </c>
      <c r="G27" s="3" t="s">
        <v>3</v>
      </c>
      <c r="H27" s="3">
        <v>-136.15799999999999</v>
      </c>
      <c r="I27" s="3">
        <v>-138.036</v>
      </c>
      <c r="J27" s="3">
        <v>-171.56700000000001</v>
      </c>
      <c r="K27" s="3">
        <v>-209.06700000000001</v>
      </c>
      <c r="L27" s="3">
        <v>-297.54000000000002</v>
      </c>
      <c r="M27" s="3">
        <v>-478.86799999999999</v>
      </c>
    </row>
    <row r="28" spans="3:13" x14ac:dyDescent="0.2">
      <c r="C28" t="s">
        <v>348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349</v>
      </c>
      <c r="D29" s="3" t="s">
        <v>350</v>
      </c>
      <c r="E29" s="3" t="s">
        <v>351</v>
      </c>
      <c r="F29" s="3" t="s">
        <v>352</v>
      </c>
      <c r="G29" s="3" t="s">
        <v>187</v>
      </c>
      <c r="H29" s="3">
        <v>382.53800000000001</v>
      </c>
      <c r="I29" s="3" t="s">
        <v>3</v>
      </c>
      <c r="J29" s="3" t="s">
        <v>3</v>
      </c>
      <c r="K29" s="3" t="s">
        <v>353</v>
      </c>
      <c r="L29" s="3" t="s">
        <v>3</v>
      </c>
      <c r="M29" s="3" t="s">
        <v>354</v>
      </c>
    </row>
    <row r="30" spans="3:13" x14ac:dyDescent="0.2">
      <c r="C30" s="3" t="s">
        <v>355</v>
      </c>
      <c r="D30" s="3" t="s">
        <v>356</v>
      </c>
      <c r="E30" s="3" t="s">
        <v>357</v>
      </c>
      <c r="F30" s="3" t="s">
        <v>358</v>
      </c>
      <c r="G30" s="3" t="s">
        <v>359</v>
      </c>
      <c r="H30" s="3">
        <v>-577.04899999999998</v>
      </c>
      <c r="I30" s="39">
        <f>(H30+K30)/2</f>
        <v>-1494.0554999999999</v>
      </c>
      <c r="J30" s="39">
        <f>(I30+L30)/2</f>
        <v>-1004.27575</v>
      </c>
      <c r="K30" s="3" t="s">
        <v>360</v>
      </c>
      <c r="L30" s="3">
        <v>-514.49599999999998</v>
      </c>
      <c r="M30" s="3" t="s">
        <v>361</v>
      </c>
    </row>
    <row r="31" spans="3:13" x14ac:dyDescent="0.2">
      <c r="C31" s="3" t="s">
        <v>362</v>
      </c>
      <c r="D31" s="3">
        <v>-0.96499999999999997</v>
      </c>
      <c r="E31" s="3">
        <v>-6.0350000000000001</v>
      </c>
      <c r="F31" s="3">
        <v>-8.734</v>
      </c>
      <c r="G31" s="3">
        <v>-7.7880000000000003</v>
      </c>
      <c r="H31" s="3">
        <v>-24.638000000000002</v>
      </c>
      <c r="I31" s="3">
        <v>-14.461</v>
      </c>
      <c r="J31" s="3">
        <v>-34.051000000000002</v>
      </c>
      <c r="K31" s="3">
        <v>-33.94</v>
      </c>
      <c r="L31" s="3">
        <v>-12.398</v>
      </c>
      <c r="M31" s="3">
        <v>-18.021999999999998</v>
      </c>
    </row>
    <row r="32" spans="3:13" x14ac:dyDescent="0.2">
      <c r="C32" s="3" t="s">
        <v>363</v>
      </c>
      <c r="D32" s="3">
        <v>87.793999999999997</v>
      </c>
      <c r="E32" s="3">
        <v>-16.094000000000001</v>
      </c>
      <c r="F32" s="3">
        <v>-27.45</v>
      </c>
      <c r="G32" s="3">
        <v>-3.8940000000000001</v>
      </c>
      <c r="H32" s="3">
        <v>-33.715000000000003</v>
      </c>
      <c r="I32" s="3">
        <v>-31.550999999999998</v>
      </c>
      <c r="J32" s="3">
        <v>0</v>
      </c>
      <c r="K32" s="3">
        <v>928.58500000000004</v>
      </c>
      <c r="L32" s="3">
        <v>-24.795000000000002</v>
      </c>
      <c r="M32" s="3">
        <v>-1.2869999999999999</v>
      </c>
    </row>
    <row r="33" spans="3:13" x14ac:dyDescent="0.2">
      <c r="C33" s="3" t="s">
        <v>364</v>
      </c>
      <c r="D33" s="3" t="s">
        <v>365</v>
      </c>
      <c r="E33" s="3">
        <v>-61.357999999999997</v>
      </c>
      <c r="F33" s="3">
        <v>-984.45100000000002</v>
      </c>
      <c r="G33" s="3" t="s">
        <v>366</v>
      </c>
      <c r="H33" s="3">
        <v>-389.02199999999999</v>
      </c>
      <c r="I33" s="3">
        <v>-184.048</v>
      </c>
      <c r="J33" s="3">
        <v>-205.61799999999999</v>
      </c>
      <c r="K33" s="3">
        <v>628.55999999999995</v>
      </c>
      <c r="L33" s="3">
        <v>-849.22900000000004</v>
      </c>
      <c r="M33" s="3">
        <v>-549.66899999999998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367</v>
      </c>
      <c r="D35" s="3">
        <v>252.666</v>
      </c>
      <c r="E35" s="3">
        <v>66.569000000000003</v>
      </c>
      <c r="F35" s="3">
        <v>141.828</v>
      </c>
      <c r="G35" s="3">
        <v>247.04900000000001</v>
      </c>
      <c r="H35" s="3">
        <v>68.793000000000006</v>
      </c>
      <c r="I35" s="3">
        <v>637.99599999999998</v>
      </c>
      <c r="J35" s="3" t="s">
        <v>26</v>
      </c>
      <c r="K35" s="3" t="s">
        <v>27</v>
      </c>
      <c r="L35" s="3" t="s">
        <v>28</v>
      </c>
      <c r="M35" s="3" t="s">
        <v>29</v>
      </c>
    </row>
    <row r="36" spans="3:13" x14ac:dyDescent="0.2">
      <c r="C36" t="s">
        <v>368</v>
      </c>
      <c r="D36">
        <v>7.718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>
        <v>12.218</v>
      </c>
      <c r="L36">
        <v>3.7189999999999999</v>
      </c>
      <c r="M36">
        <v>-16.734999999999999</v>
      </c>
    </row>
    <row r="37" spans="3:13" x14ac:dyDescent="0.2">
      <c r="C37" s="3" t="s">
        <v>369</v>
      </c>
      <c r="D37" s="3">
        <v>-193.816</v>
      </c>
      <c r="E37" s="3">
        <v>75.260000000000005</v>
      </c>
      <c r="F37" s="3">
        <v>105.22</v>
      </c>
      <c r="G37" s="3">
        <v>-178.256</v>
      </c>
      <c r="H37" s="3">
        <v>569.20299999999997</v>
      </c>
      <c r="I37" s="3">
        <v>614.846</v>
      </c>
      <c r="J37" s="3">
        <v>842.63</v>
      </c>
      <c r="K37" s="3">
        <v>-137.84200000000001</v>
      </c>
      <c r="L37" s="3">
        <v>348.48399999999998</v>
      </c>
      <c r="M37" s="3" t="s">
        <v>370</v>
      </c>
    </row>
    <row r="38" spans="3:13" x14ac:dyDescent="0.2">
      <c r="C38" s="3" t="s">
        <v>371</v>
      </c>
      <c r="D38" s="3">
        <v>66.569000000000003</v>
      </c>
      <c r="E38" s="3">
        <v>141.828</v>
      </c>
      <c r="F38" s="3">
        <v>247.04900000000001</v>
      </c>
      <c r="G38" s="3">
        <v>68.793000000000006</v>
      </c>
      <c r="H38" s="3">
        <v>637.99599999999998</v>
      </c>
      <c r="I38" s="3" t="s">
        <v>26</v>
      </c>
      <c r="J38" s="3" t="s">
        <v>27</v>
      </c>
      <c r="K38" s="3" t="s">
        <v>28</v>
      </c>
      <c r="L38" s="3" t="s">
        <v>29</v>
      </c>
      <c r="M38" s="3">
        <v>727.31299999999999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372</v>
      </c>
      <c r="D40" s="3" t="s">
        <v>373</v>
      </c>
      <c r="E40" s="3">
        <v>133.78100000000001</v>
      </c>
      <c r="F40" s="3">
        <v>957.00099999999998</v>
      </c>
      <c r="G40" s="3">
        <v>948.82299999999998</v>
      </c>
      <c r="H40" s="3" t="s">
        <v>374</v>
      </c>
      <c r="I40" s="3" t="s">
        <v>375</v>
      </c>
      <c r="J40" s="3" t="s">
        <v>376</v>
      </c>
      <c r="K40" s="3">
        <v>925.87</v>
      </c>
      <c r="L40" s="3" t="s">
        <v>377</v>
      </c>
      <c r="M40" s="3">
        <v>213.68799999999999</v>
      </c>
    </row>
    <row r="41" spans="3:13" x14ac:dyDescent="0.2">
      <c r="C41" t="s">
        <v>378</v>
      </c>
      <c r="D41">
        <v>94.546999999999997</v>
      </c>
      <c r="E41">
        <v>162.952</v>
      </c>
      <c r="F41">
        <v>179.672</v>
      </c>
      <c r="G41">
        <v>179.12100000000001</v>
      </c>
      <c r="H41">
        <v>158.202</v>
      </c>
      <c r="I41">
        <v>144.60900000000001</v>
      </c>
      <c r="J41">
        <v>144.06399999999999</v>
      </c>
      <c r="K41">
        <v>153.40700000000001</v>
      </c>
      <c r="L41">
        <v>132.65299999999999</v>
      </c>
      <c r="M41">
        <v>117.142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B2D5-B3EA-4396-8F17-0CAA5BC6BDB1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379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380</v>
      </c>
      <c r="D12" s="3">
        <v>10</v>
      </c>
      <c r="E12" s="3">
        <v>12.11</v>
      </c>
      <c r="F12" s="3">
        <v>12.11</v>
      </c>
      <c r="G12" s="3">
        <v>12.11</v>
      </c>
      <c r="H12" s="3">
        <v>12.11</v>
      </c>
      <c r="I12" s="3">
        <v>12.11</v>
      </c>
      <c r="J12" s="3">
        <v>12.11</v>
      </c>
      <c r="K12" s="3">
        <v>12.11</v>
      </c>
      <c r="L12" s="3">
        <v>24</v>
      </c>
      <c r="M12" s="3">
        <v>18.04</v>
      </c>
    </row>
    <row r="13" spans="3:13" x14ac:dyDescent="0.2">
      <c r="C13" s="3" t="s">
        <v>381</v>
      </c>
      <c r="D13" s="3" t="s">
        <v>382</v>
      </c>
      <c r="E13" s="3" t="s">
        <v>383</v>
      </c>
      <c r="F13" s="3" t="s">
        <v>384</v>
      </c>
      <c r="G13" s="3" t="s">
        <v>385</v>
      </c>
      <c r="H13" s="3" t="s">
        <v>386</v>
      </c>
      <c r="I13" s="3" t="s">
        <v>387</v>
      </c>
      <c r="J13" s="3" t="s">
        <v>388</v>
      </c>
      <c r="K13" s="3" t="s">
        <v>389</v>
      </c>
      <c r="L13" s="3" t="s">
        <v>390</v>
      </c>
      <c r="M13" s="3" t="s">
        <v>391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392</v>
      </c>
      <c r="D15" s="3" t="s">
        <v>393</v>
      </c>
      <c r="E15" s="3" t="s">
        <v>394</v>
      </c>
      <c r="F15" s="3" t="s">
        <v>395</v>
      </c>
      <c r="G15" s="3" t="s">
        <v>396</v>
      </c>
      <c r="H15" s="3" t="s">
        <v>397</v>
      </c>
      <c r="I15" s="3" t="s">
        <v>398</v>
      </c>
      <c r="J15" s="3" t="s">
        <v>399</v>
      </c>
      <c r="K15" s="3" t="s">
        <v>400</v>
      </c>
      <c r="L15" s="3" t="s">
        <v>401</v>
      </c>
      <c r="M15" s="3" t="s">
        <v>402</v>
      </c>
    </row>
    <row r="16" spans="3:13" x14ac:dyDescent="0.2">
      <c r="C16" s="3" t="s">
        <v>403</v>
      </c>
      <c r="D16" s="3" t="s">
        <v>404</v>
      </c>
      <c r="E16" s="3" t="s">
        <v>405</v>
      </c>
      <c r="F16" s="3" t="s">
        <v>406</v>
      </c>
      <c r="G16" s="3" t="s">
        <v>396</v>
      </c>
      <c r="H16" s="3" t="s">
        <v>407</v>
      </c>
      <c r="I16" s="3" t="s">
        <v>408</v>
      </c>
      <c r="J16" s="3" t="s">
        <v>409</v>
      </c>
      <c r="K16" s="3" t="s">
        <v>410</v>
      </c>
      <c r="L16" s="3" t="s">
        <v>411</v>
      </c>
      <c r="M16" s="3" t="s">
        <v>412</v>
      </c>
    </row>
    <row r="17" spans="3:13" x14ac:dyDescent="0.2">
      <c r="C17" s="3" t="s">
        <v>413</v>
      </c>
      <c r="D17" s="3" t="s">
        <v>414</v>
      </c>
      <c r="E17" s="3" t="s">
        <v>415</v>
      </c>
      <c r="F17" s="3" t="s">
        <v>416</v>
      </c>
      <c r="G17" s="3" t="s">
        <v>417</v>
      </c>
      <c r="H17" s="3" t="s">
        <v>418</v>
      </c>
      <c r="I17" s="3" t="s">
        <v>419</v>
      </c>
      <c r="J17" s="3" t="s">
        <v>420</v>
      </c>
      <c r="K17" s="3" t="s">
        <v>421</v>
      </c>
      <c r="L17" s="3" t="s">
        <v>422</v>
      </c>
      <c r="M17" s="3" t="s">
        <v>423</v>
      </c>
    </row>
    <row r="18" spans="3:13" x14ac:dyDescent="0.2">
      <c r="C18" s="3" t="s">
        <v>424</v>
      </c>
      <c r="D18" s="3" t="s">
        <v>425</v>
      </c>
      <c r="E18" s="3" t="s">
        <v>426</v>
      </c>
      <c r="F18" s="3" t="s">
        <v>427</v>
      </c>
      <c r="G18" s="3" t="s">
        <v>428</v>
      </c>
      <c r="H18" s="3" t="s">
        <v>429</v>
      </c>
      <c r="I18" s="3" t="s">
        <v>430</v>
      </c>
      <c r="J18" s="3" t="s">
        <v>431</v>
      </c>
      <c r="K18" s="3" t="s">
        <v>432</v>
      </c>
      <c r="L18" s="3" t="s">
        <v>433</v>
      </c>
      <c r="M18" s="3" t="s">
        <v>434</v>
      </c>
    </row>
    <row r="19" spans="3:13" x14ac:dyDescent="0.2">
      <c r="C19" t="s">
        <v>435</v>
      </c>
      <c r="D19" t="s">
        <v>436</v>
      </c>
      <c r="E19" t="s">
        <v>437</v>
      </c>
      <c r="F19" t="s">
        <v>438</v>
      </c>
      <c r="G19" t="s">
        <v>439</v>
      </c>
      <c r="H19" t="s">
        <v>440</v>
      </c>
      <c r="I19" t="s">
        <v>441</v>
      </c>
      <c r="J19" t="s">
        <v>442</v>
      </c>
      <c r="K19" t="s">
        <v>432</v>
      </c>
      <c r="L19" t="s">
        <v>443</v>
      </c>
      <c r="M19" t="s">
        <v>444</v>
      </c>
    </row>
    <row r="20" spans="3:13" x14ac:dyDescent="0.2">
      <c r="C20" s="3" t="s">
        <v>445</v>
      </c>
      <c r="D20" s="3" t="s">
        <v>446</v>
      </c>
      <c r="E20" s="3" t="s">
        <v>447</v>
      </c>
      <c r="F20" s="3" t="s">
        <v>448</v>
      </c>
      <c r="G20" s="3" t="s">
        <v>449</v>
      </c>
      <c r="H20" s="3" t="s">
        <v>450</v>
      </c>
      <c r="I20" s="3" t="s">
        <v>451</v>
      </c>
      <c r="J20" s="3" t="s">
        <v>452</v>
      </c>
      <c r="K20" s="3" t="s">
        <v>453</v>
      </c>
      <c r="L20" s="3" t="s">
        <v>454</v>
      </c>
      <c r="M20" s="3" t="s">
        <v>455</v>
      </c>
    </row>
    <row r="21" spans="3:13" x14ac:dyDescent="0.2">
      <c r="C21" s="3" t="s">
        <v>456</v>
      </c>
      <c r="D21" s="3" t="s">
        <v>457</v>
      </c>
      <c r="E21" s="3" t="s">
        <v>458</v>
      </c>
      <c r="F21" s="3" t="s">
        <v>458</v>
      </c>
      <c r="G21" s="3" t="s">
        <v>459</v>
      </c>
      <c r="H21" s="3" t="s">
        <v>460</v>
      </c>
      <c r="I21" s="3" t="s">
        <v>460</v>
      </c>
      <c r="J21" s="3" t="s">
        <v>461</v>
      </c>
      <c r="K21" s="3" t="s">
        <v>462</v>
      </c>
      <c r="L21" s="3" t="s">
        <v>463</v>
      </c>
      <c r="M21" s="3" t="s">
        <v>464</v>
      </c>
    </row>
    <row r="22" spans="3:13" x14ac:dyDescent="0.2">
      <c r="C22" s="3" t="s">
        <v>465</v>
      </c>
      <c r="D22" s="3" t="s">
        <v>466</v>
      </c>
      <c r="E22" s="3" t="s">
        <v>467</v>
      </c>
      <c r="F22" s="3" t="s">
        <v>467</v>
      </c>
      <c r="G22" s="3" t="s">
        <v>468</v>
      </c>
      <c r="H22" s="3" t="s">
        <v>469</v>
      </c>
      <c r="I22" s="3" t="s">
        <v>469</v>
      </c>
      <c r="J22" s="3" t="s">
        <v>470</v>
      </c>
      <c r="K22" s="3" t="s">
        <v>471</v>
      </c>
      <c r="L22" s="3" t="s">
        <v>472</v>
      </c>
      <c r="M22" s="3" t="s">
        <v>473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474</v>
      </c>
      <c r="D24" s="3" t="s">
        <v>475</v>
      </c>
      <c r="E24" s="3" t="s">
        <v>476</v>
      </c>
      <c r="F24" s="3" t="s">
        <v>477</v>
      </c>
      <c r="G24" s="3" t="s">
        <v>478</v>
      </c>
      <c r="H24" s="3" t="s">
        <v>479</v>
      </c>
      <c r="I24" s="3" t="s">
        <v>480</v>
      </c>
      <c r="J24" s="3" t="s">
        <v>481</v>
      </c>
      <c r="K24" s="3" t="s">
        <v>482</v>
      </c>
      <c r="L24" s="3" t="s">
        <v>483</v>
      </c>
      <c r="M24" s="3" t="s">
        <v>484</v>
      </c>
    </row>
    <row r="25" spans="3:13" x14ac:dyDescent="0.2">
      <c r="C25" s="3" t="s">
        <v>485</v>
      </c>
      <c r="D25" s="3" t="s">
        <v>457</v>
      </c>
      <c r="E25" s="3" t="s">
        <v>458</v>
      </c>
      <c r="F25" s="3" t="s">
        <v>458</v>
      </c>
      <c r="G25" s="3" t="s">
        <v>461</v>
      </c>
      <c r="H25" s="3" t="s">
        <v>486</v>
      </c>
      <c r="I25" s="3" t="s">
        <v>459</v>
      </c>
      <c r="J25" s="3" t="s">
        <v>487</v>
      </c>
      <c r="K25" s="3" t="s">
        <v>488</v>
      </c>
      <c r="L25" s="3" t="s">
        <v>460</v>
      </c>
      <c r="M25" s="3" t="s">
        <v>458</v>
      </c>
    </row>
    <row r="26" spans="3:13" x14ac:dyDescent="0.2">
      <c r="C26" s="3" t="s">
        <v>489</v>
      </c>
      <c r="D26" s="3" t="s">
        <v>490</v>
      </c>
      <c r="E26" s="3" t="s">
        <v>491</v>
      </c>
      <c r="F26" s="3" t="s">
        <v>492</v>
      </c>
      <c r="G26" s="3" t="s">
        <v>493</v>
      </c>
      <c r="H26" s="3" t="s">
        <v>494</v>
      </c>
      <c r="I26" s="3" t="s">
        <v>433</v>
      </c>
      <c r="J26" s="3" t="s">
        <v>495</v>
      </c>
      <c r="K26" s="3" t="s">
        <v>443</v>
      </c>
      <c r="L26" s="3" t="s">
        <v>496</v>
      </c>
      <c r="M26" s="3" t="s">
        <v>497</v>
      </c>
    </row>
    <row r="27" spans="3:13" x14ac:dyDescent="0.2">
      <c r="C27" s="3" t="s">
        <v>498</v>
      </c>
      <c r="D27" s="3" t="s">
        <v>459</v>
      </c>
      <c r="E27" s="3" t="s">
        <v>499</v>
      </c>
      <c r="F27" s="3" t="s">
        <v>500</v>
      </c>
      <c r="G27" s="3" t="s">
        <v>469</v>
      </c>
      <c r="H27" s="3" t="s">
        <v>501</v>
      </c>
      <c r="I27" s="3" t="s">
        <v>502</v>
      </c>
      <c r="J27" s="3" t="s">
        <v>471</v>
      </c>
      <c r="K27" s="3" t="s">
        <v>503</v>
      </c>
      <c r="L27" s="3" t="s">
        <v>504</v>
      </c>
      <c r="M27" s="3" t="s">
        <v>505</v>
      </c>
    </row>
    <row r="29" spans="3:13" x14ac:dyDescent="0.2">
      <c r="C29" s="3" t="s">
        <v>506</v>
      </c>
      <c r="D29" s="3">
        <v>3.9</v>
      </c>
      <c r="E29" s="3">
        <v>3.1</v>
      </c>
      <c r="F29" s="3">
        <v>4.2</v>
      </c>
      <c r="G29" s="3">
        <v>4.3</v>
      </c>
      <c r="H29" s="3">
        <v>4.8</v>
      </c>
      <c r="I29" s="3">
        <v>4.9000000000000004</v>
      </c>
      <c r="J29" s="3">
        <v>5.5</v>
      </c>
      <c r="K29" s="3">
        <v>5.8</v>
      </c>
      <c r="L29" s="3">
        <v>6.7</v>
      </c>
      <c r="M29" s="3">
        <v>5.7</v>
      </c>
    </row>
    <row r="30" spans="3:13" x14ac:dyDescent="0.2">
      <c r="C30" s="3" t="s">
        <v>507</v>
      </c>
      <c r="D30" s="3">
        <v>3</v>
      </c>
      <c r="E30" s="3">
        <v>7</v>
      </c>
      <c r="F30" s="3">
        <v>8</v>
      </c>
      <c r="G30" s="3">
        <v>5</v>
      </c>
      <c r="H30" s="3">
        <v>7</v>
      </c>
      <c r="I30" s="3">
        <v>6</v>
      </c>
      <c r="J30" s="3">
        <v>8</v>
      </c>
      <c r="K30" s="3">
        <v>6</v>
      </c>
      <c r="L30" s="3">
        <v>8</v>
      </c>
      <c r="M30" s="3">
        <v>4</v>
      </c>
    </row>
    <row r="31" spans="3:13" x14ac:dyDescent="0.2">
      <c r="C31" s="3" t="s">
        <v>508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1.0298</v>
      </c>
    </row>
    <row r="32" spans="3:13" x14ac:dyDescent="0.2">
      <c r="C32" s="3" t="s">
        <v>509</v>
      </c>
      <c r="D32" s="3" t="s">
        <v>510</v>
      </c>
      <c r="E32" s="3" t="s">
        <v>510</v>
      </c>
      <c r="F32" s="3" t="s">
        <v>510</v>
      </c>
      <c r="G32" s="3" t="s">
        <v>510</v>
      </c>
      <c r="H32" s="3" t="s">
        <v>510</v>
      </c>
      <c r="I32" s="3" t="s">
        <v>510</v>
      </c>
      <c r="J32" s="3" t="s">
        <v>510</v>
      </c>
      <c r="K32" s="3" t="s">
        <v>510</v>
      </c>
      <c r="L32" s="3" t="s">
        <v>510</v>
      </c>
      <c r="M32" s="3" t="s">
        <v>510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D647-14F3-41C4-B7FC-040AEB97E393}">
  <dimension ref="A3:BJ22"/>
  <sheetViews>
    <sheetView showGridLines="0" tabSelected="1" topLeftCell="X1" workbookViewId="0">
      <selection activeCell="AN24" sqref="AN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511</v>
      </c>
      <c r="C3" s="9"/>
      <c r="D3" s="9"/>
      <c r="E3" s="9"/>
      <c r="F3" s="9"/>
      <c r="H3" s="9" t="s">
        <v>512</v>
      </c>
      <c r="I3" s="9"/>
      <c r="J3" s="9"/>
      <c r="K3" s="9"/>
      <c r="L3" s="9"/>
      <c r="N3" s="11" t="s">
        <v>513</v>
      </c>
      <c r="O3" s="11"/>
      <c r="P3" s="11"/>
      <c r="Q3" s="11"/>
      <c r="R3" s="11"/>
      <c r="S3" s="11"/>
      <c r="T3" s="11"/>
      <c r="V3" s="9" t="s">
        <v>514</v>
      </c>
      <c r="W3" s="9"/>
      <c r="X3" s="9"/>
      <c r="Y3" s="9"/>
      <c r="AA3" s="9" t="s">
        <v>515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516</v>
      </c>
      <c r="C4" s="15" t="s">
        <v>517</v>
      </c>
      <c r="D4" s="14" t="s">
        <v>518</v>
      </c>
      <c r="E4" s="15" t="s">
        <v>519</v>
      </c>
      <c r="F4" s="14" t="s">
        <v>520</v>
      </c>
      <c r="H4" s="16" t="s">
        <v>521</v>
      </c>
      <c r="I4" s="17" t="s">
        <v>522</v>
      </c>
      <c r="J4" s="16" t="s">
        <v>523</v>
      </c>
      <c r="K4" s="17" t="s">
        <v>524</v>
      </c>
      <c r="L4" s="16" t="s">
        <v>525</v>
      </c>
      <c r="N4" s="18" t="s">
        <v>526</v>
      </c>
      <c r="O4" s="19" t="s">
        <v>527</v>
      </c>
      <c r="P4" s="18" t="s">
        <v>528</v>
      </c>
      <c r="Q4" s="19" t="s">
        <v>529</v>
      </c>
      <c r="R4" s="18" t="s">
        <v>530</v>
      </c>
      <c r="S4" s="19" t="s">
        <v>531</v>
      </c>
      <c r="T4" s="18" t="s">
        <v>532</v>
      </c>
      <c r="V4" s="19" t="s">
        <v>533</v>
      </c>
      <c r="W4" s="18" t="s">
        <v>534</v>
      </c>
      <c r="X4" s="19" t="s">
        <v>535</v>
      </c>
      <c r="Y4" s="18" t="s">
        <v>536</v>
      </c>
      <c r="AA4" s="20" t="s">
        <v>286</v>
      </c>
      <c r="AB4" s="21" t="s">
        <v>413</v>
      </c>
      <c r="AC4" s="20" t="s">
        <v>424</v>
      </c>
      <c r="AD4" s="21" t="s">
        <v>445</v>
      </c>
      <c r="AE4" s="20" t="s">
        <v>456</v>
      </c>
      <c r="AF4" s="21" t="s">
        <v>465</v>
      </c>
      <c r="AG4" s="20" t="s">
        <v>474</v>
      </c>
      <c r="AH4" s="21" t="s">
        <v>485</v>
      </c>
      <c r="AI4" s="20" t="s">
        <v>508</v>
      </c>
      <c r="AJ4" s="22"/>
      <c r="AK4" s="21" t="s">
        <v>506</v>
      </c>
      <c r="AL4" s="20" t="s">
        <v>507</v>
      </c>
    </row>
    <row r="5" spans="1:62" ht="63" x14ac:dyDescent="0.2">
      <c r="A5" s="23" t="s">
        <v>537</v>
      </c>
      <c r="B5" s="18" t="s">
        <v>538</v>
      </c>
      <c r="C5" s="24" t="s">
        <v>539</v>
      </c>
      <c r="D5" s="25" t="s">
        <v>540</v>
      </c>
      <c r="E5" s="19" t="s">
        <v>541</v>
      </c>
      <c r="F5" s="18" t="s">
        <v>538</v>
      </c>
      <c r="H5" s="19" t="s">
        <v>542</v>
      </c>
      <c r="I5" s="18" t="s">
        <v>543</v>
      </c>
      <c r="J5" s="19" t="s">
        <v>544</v>
      </c>
      <c r="K5" s="18" t="s">
        <v>545</v>
      </c>
      <c r="L5" s="19" t="s">
        <v>546</v>
      </c>
      <c r="N5" s="18" t="s">
        <v>547</v>
      </c>
      <c r="O5" s="19" t="s">
        <v>548</v>
      </c>
      <c r="P5" s="18" t="s">
        <v>549</v>
      </c>
      <c r="Q5" s="19" t="s">
        <v>550</v>
      </c>
      <c r="R5" s="18" t="s">
        <v>551</v>
      </c>
      <c r="S5" s="19" t="s">
        <v>552</v>
      </c>
      <c r="T5" s="18" t="s">
        <v>553</v>
      </c>
      <c r="V5" s="19" t="s">
        <v>554</v>
      </c>
      <c r="W5" s="18" t="s">
        <v>555</v>
      </c>
      <c r="X5" s="19" t="s">
        <v>556</v>
      </c>
      <c r="Y5" s="18" t="s">
        <v>557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1.4887454520205528</v>
      </c>
      <c r="C7" s="31">
        <f>(sheet!D18-sheet!D15)/sheet!D35</f>
        <v>0.47481183169004304</v>
      </c>
      <c r="D7" s="31">
        <f>sheet!D12/sheet!D35</f>
        <v>7.3955283988334952E-2</v>
      </c>
      <c r="E7" s="31">
        <f>Sheet2!D20/sheet!D35</f>
        <v>1.2293670323566173</v>
      </c>
      <c r="F7" s="31">
        <f>sheet!D18/sheet!D35</f>
        <v>1.4887454520205528</v>
      </c>
      <c r="G7" s="29"/>
      <c r="H7" s="32">
        <f>Sheet1!D33/sheet!D51</f>
        <v>-0.57818431287611782</v>
      </c>
      <c r="I7" s="32">
        <f>Sheet1!D33/Sheet1!D12</f>
        <v>-1.5319205136540961</v>
      </c>
      <c r="J7" s="32">
        <f>Sheet1!D12/sheet!D27</f>
        <v>0.22110934481892752</v>
      </c>
      <c r="K7" s="32">
        <f>Sheet1!D30/sheet!D27</f>
        <v>-0.33854624277597017</v>
      </c>
      <c r="L7" s="32">
        <f>Sheet1!D38</f>
        <v>-7.29</v>
      </c>
      <c r="M7" s="29"/>
      <c r="N7" s="32">
        <f>sheet!D40/sheet!D27</f>
        <v>0.41416275322048812</v>
      </c>
      <c r="O7" s="32">
        <f>sheet!D51/sheet!D27</f>
        <v>0.58583730749074636</v>
      </c>
      <c r="P7" s="32">
        <f>sheet!D40/sheet!D51</f>
        <v>0.70695865204356256</v>
      </c>
      <c r="Q7" s="31">
        <f>Sheet1!D24/Sheet1!D26</f>
        <v>72.797778874629813</v>
      </c>
      <c r="R7" s="31">
        <f>ABS(Sheet2!D20/(Sheet1!D26+Sheet2!D30))</f>
        <v>0.67076022611965724</v>
      </c>
      <c r="S7" s="31">
        <f>sheet!D40/Sheet1!D43</f>
        <v>5.3205438276173771</v>
      </c>
      <c r="T7" s="31">
        <f>Sheet2!D20/sheet!D40</f>
        <v>0.1622117880978568</v>
      </c>
      <c r="V7" s="31">
        <f>ABS(Sheet1!D15/sheet!D15)</f>
        <v>3.1088787038426942</v>
      </c>
      <c r="W7" s="31">
        <f>Sheet1!D12/sheet!D14</f>
        <v>42.415727196496782</v>
      </c>
      <c r="X7" s="31">
        <f>Sheet1!D12/sheet!D27</f>
        <v>0.22110934481892752</v>
      </c>
      <c r="Y7" s="31">
        <f>Sheet1!D12/(sheet!D18-sheet!D35)</f>
        <v>8.2785157706190944</v>
      </c>
      <c r="AA7" s="17" t="str">
        <f>Sheet1!D43</f>
        <v>1,282.171</v>
      </c>
      <c r="AB7" s="17" t="str">
        <f>Sheet3!D17</f>
        <v>5.9x</v>
      </c>
      <c r="AC7" s="17" t="str">
        <f>Sheet3!D18</f>
        <v>126.8x</v>
      </c>
      <c r="AD7" s="17" t="str">
        <f>Sheet3!D20</f>
        <v>-9.2x</v>
      </c>
      <c r="AE7" s="17" t="str">
        <f>Sheet3!D21</f>
        <v>0.7x</v>
      </c>
      <c r="AF7" s="17" t="str">
        <f>Sheet3!D22</f>
        <v>2.5x</v>
      </c>
      <c r="AG7" s="17" t="str">
        <f>Sheet3!D24</f>
        <v>-2.7x</v>
      </c>
      <c r="AH7" s="17" t="str">
        <f>Sheet3!D25</f>
        <v>0.7x</v>
      </c>
      <c r="AI7" s="17" t="str">
        <f>Sheet3!D31</f>
        <v/>
      </c>
      <c r="AK7" s="17">
        <f>Sheet3!D29</f>
        <v>3.9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1.9314030073319248</v>
      </c>
      <c r="C8" s="34">
        <f>(sheet!E18-sheet!E15)/sheet!E35</f>
        <v>0.71189081220997352</v>
      </c>
      <c r="D8" s="34">
        <f>sheet!E12/sheet!E35</f>
        <v>0.2149384560827092</v>
      </c>
      <c r="E8" s="34">
        <f>Sheet2!E20/sheet!E35</f>
        <v>1.5807936301060537</v>
      </c>
      <c r="F8" s="34">
        <f>sheet!E18/sheet!E35</f>
        <v>1.9314030073319248</v>
      </c>
      <c r="G8" s="29"/>
      <c r="H8" s="35">
        <f>Sheet1!E33/sheet!E51</f>
        <v>-0.28817953216872139</v>
      </c>
      <c r="I8" s="35">
        <f>Sheet1!E33/Sheet1!E12</f>
        <v>-0.54975235848186044</v>
      </c>
      <c r="J8" s="35">
        <f>Sheet1!E12/sheet!E27</f>
        <v>0.29734307790051373</v>
      </c>
      <c r="K8" s="35">
        <f>Sheet1!E30/sheet!E27</f>
        <v>-0.16302347823331953</v>
      </c>
      <c r="L8" s="35">
        <f>Sheet1!E38</f>
        <v>-2.91</v>
      </c>
      <c r="M8" s="29"/>
      <c r="N8" s="35">
        <f>sheet!E40/sheet!E27</f>
        <v>0.43276659128463518</v>
      </c>
      <c r="O8" s="35">
        <f>sheet!E51/sheet!E27</f>
        <v>0.56723340871536476</v>
      </c>
      <c r="P8" s="35">
        <f>sheet!E40/sheet!E51</f>
        <v>0.76294270512863172</v>
      </c>
      <c r="Q8" s="34">
        <f>Sheet1!E24/Sheet1!E26</f>
        <v>17.664362853913303</v>
      </c>
      <c r="R8" s="34">
        <f>ABS(Sheet2!E20/(Sheet1!E26+Sheet2!E30))</f>
        <v>0.4664868266116175</v>
      </c>
      <c r="S8" s="34">
        <f>sheet!E40/Sheet1!E43</f>
        <v>3.9357423385223895</v>
      </c>
      <c r="T8" s="34">
        <f>Sheet2!E20/sheet!E40</f>
        <v>0.17636059025315043</v>
      </c>
      <c r="U8" s="12"/>
      <c r="V8" s="34">
        <f>ABS(Sheet1!E15/sheet!E15)</f>
        <v>3.8675021747234992</v>
      </c>
      <c r="W8" s="34">
        <f>Sheet1!E12/sheet!E14</f>
        <v>42.083354044985711</v>
      </c>
      <c r="X8" s="34">
        <f>Sheet1!E12/sheet!E27</f>
        <v>0.29734307790051373</v>
      </c>
      <c r="Y8" s="34">
        <f>Sheet1!E12/(sheet!E18-sheet!E35)</f>
        <v>6.6121105126995241</v>
      </c>
      <c r="Z8" s="12"/>
      <c r="AA8" s="36" t="str">
        <f>Sheet1!E43</f>
        <v>1,502.778</v>
      </c>
      <c r="AB8" s="36" t="str">
        <f>Sheet3!E17</f>
        <v>9.5x</v>
      </c>
      <c r="AC8" s="36" t="str">
        <f>Sheet3!E18</f>
        <v>-11.1x</v>
      </c>
      <c r="AD8" s="36" t="str">
        <f>Sheet3!E20</f>
        <v>41.6x</v>
      </c>
      <c r="AE8" s="36" t="str">
        <f>Sheet3!E21</f>
        <v>1.1x</v>
      </c>
      <c r="AF8" s="36" t="str">
        <f>Sheet3!E22</f>
        <v>3.2x</v>
      </c>
      <c r="AG8" s="36" t="str">
        <f>Sheet3!E24</f>
        <v>-2.0x</v>
      </c>
      <c r="AH8" s="36" t="str">
        <f>Sheet3!E25</f>
        <v>1.1x</v>
      </c>
      <c r="AI8" s="36" t="str">
        <f>Sheet3!E31</f>
        <v/>
      </c>
      <c r="AK8" s="36">
        <f>Sheet3!E29</f>
        <v>3.1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2.0884096559694783</v>
      </c>
      <c r="C9" s="31">
        <f>(sheet!F18-sheet!F15)/sheet!F35</f>
        <v>0.87229821332128243</v>
      </c>
      <c r="D9" s="31">
        <f>sheet!F12/sheet!F35</f>
        <v>0.38899902218429228</v>
      </c>
      <c r="E9" s="31">
        <f>Sheet2!F20/sheet!F35</f>
        <v>2.5147373045352697</v>
      </c>
      <c r="F9" s="31">
        <f>sheet!F18/sheet!F35</f>
        <v>2.0884096559694783</v>
      </c>
      <c r="G9" s="29"/>
      <c r="H9" s="32">
        <f>Sheet1!F33/sheet!F51</f>
        <v>5.4046316823625845E-2</v>
      </c>
      <c r="I9" s="32">
        <f>Sheet1!F33/Sheet1!F12</f>
        <v>0.10432858334502686</v>
      </c>
      <c r="J9" s="32">
        <f>Sheet1!F12/sheet!F27</f>
        <v>0.30534610991537292</v>
      </c>
      <c r="K9" s="32">
        <f>Sheet1!F30/sheet!F27</f>
        <v>3.2788298968977662E-2</v>
      </c>
      <c r="L9" s="32">
        <f>Sheet1!F38</f>
        <v>0.61</v>
      </c>
      <c r="M9" s="29"/>
      <c r="N9" s="32">
        <f>sheet!F40/sheet!F27</f>
        <v>0.41057357929967186</v>
      </c>
      <c r="O9" s="32">
        <f>sheet!F51/sheet!F27</f>
        <v>0.58942642070032825</v>
      </c>
      <c r="P9" s="32">
        <f>sheet!F40/sheet!F51</f>
        <v>0.69656460056854597</v>
      </c>
      <c r="Q9" s="31">
        <f>Sheet1!F24/Sheet1!F26</f>
        <v>-6.7760010258711887</v>
      </c>
      <c r="R9" s="31">
        <f>ABS(Sheet2!F20/(Sheet1!F26+Sheet2!F30))</f>
        <v>0.64810142814417548</v>
      </c>
      <c r="S9" s="31">
        <f>sheet!F40/Sheet1!F43</f>
        <v>3.6712129399692772</v>
      </c>
      <c r="T9" s="31">
        <f>Sheet2!F20/sheet!F40</f>
        <v>0.26413544077343887</v>
      </c>
      <c r="V9" s="31">
        <f>ABS(Sheet1!F15/sheet!F15)</f>
        <v>4.4458780406013414</v>
      </c>
      <c r="W9" s="31">
        <f>Sheet1!F12/sheet!F14</f>
        <v>30.803470267085896</v>
      </c>
      <c r="X9" s="31">
        <f>Sheet1!F12/sheet!F27</f>
        <v>0.30534610991537292</v>
      </c>
      <c r="Y9" s="31">
        <f>Sheet1!F12/(sheet!F18-sheet!F35)</f>
        <v>6.505414206704792</v>
      </c>
      <c r="AA9" s="17" t="str">
        <f>Sheet1!F43</f>
        <v>1,646.99</v>
      </c>
      <c r="AB9" s="17" t="str">
        <f>Sheet3!F17</f>
        <v>8.5x</v>
      </c>
      <c r="AC9" s="17" t="str">
        <f>Sheet3!F18</f>
        <v>1,255.7x</v>
      </c>
      <c r="AD9" s="17" t="str">
        <f>Sheet3!F20</f>
        <v>12.2x</v>
      </c>
      <c r="AE9" s="17" t="str">
        <f>Sheet3!F21</f>
        <v>1.1x</v>
      </c>
      <c r="AF9" s="17" t="str">
        <f>Sheet3!F22</f>
        <v>3.2x</v>
      </c>
      <c r="AG9" s="17" t="str">
        <f>Sheet3!F24</f>
        <v>-13.1x</v>
      </c>
      <c r="AH9" s="17" t="str">
        <f>Sheet3!F25</f>
        <v>1.1x</v>
      </c>
      <c r="AI9" s="17" t="str">
        <f>Sheet3!F31</f>
        <v/>
      </c>
      <c r="AK9" s="17">
        <f>Sheet3!F29</f>
        <v>4.2</v>
      </c>
      <c r="AL9" s="17">
        <f>Sheet3!F30</f>
        <v>8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1.1985069804184916</v>
      </c>
      <c r="C10" s="34">
        <f>(sheet!G18-sheet!G15)/sheet!G35</f>
        <v>0.38507463373069761</v>
      </c>
      <c r="D10" s="34">
        <f>sheet!G12/sheet!G35</f>
        <v>7.9104510220813731E-2</v>
      </c>
      <c r="E10" s="34">
        <f>Sheet2!G20/sheet!G35</f>
        <v>1.8522377470398907</v>
      </c>
      <c r="F10" s="34">
        <f>sheet!G18/sheet!G35</f>
        <v>1.1985069804184916</v>
      </c>
      <c r="G10" s="29"/>
      <c r="H10" s="35">
        <f>Sheet1!G33/sheet!G51</f>
        <v>4.662917251070104E-2</v>
      </c>
      <c r="I10" s="35">
        <f>Sheet1!G33/Sheet1!G12</f>
        <v>0.10075864352312125</v>
      </c>
      <c r="J10" s="35">
        <f>Sheet1!G12/sheet!G27</f>
        <v>0.29443302330339605</v>
      </c>
      <c r="K10" s="35">
        <f>Sheet1!G30/sheet!G27</f>
        <v>2.9934748728701017E-2</v>
      </c>
      <c r="L10" s="35">
        <f>Sheet1!G38</f>
        <v>0.56000000000000005</v>
      </c>
      <c r="M10" s="29"/>
      <c r="N10" s="35">
        <f>sheet!G40/sheet!G27</f>
        <v>0.36377449504305959</v>
      </c>
      <c r="O10" s="35">
        <f>sheet!G51/sheet!G27</f>
        <v>0.63622557380046696</v>
      </c>
      <c r="P10" s="35">
        <f>sheet!G40/sheet!G51</f>
        <v>0.57176968362033576</v>
      </c>
      <c r="Q10" s="34">
        <f>Sheet1!G24/Sheet1!G26</f>
        <v>-5.1181764697642498</v>
      </c>
      <c r="R10" s="34">
        <f>ABS(Sheet2!G20/(Sheet1!G26+Sheet2!G30))</f>
        <v>0.38540364675549393</v>
      </c>
      <c r="S10" s="34">
        <f>sheet!G40/Sheet1!G43</f>
        <v>3.0380602923141762</v>
      </c>
      <c r="T10" s="34">
        <f>Sheet2!G20/sheet!G40</f>
        <v>0.30483904757633168</v>
      </c>
      <c r="U10" s="12"/>
      <c r="V10" s="34">
        <f>ABS(Sheet1!G15/sheet!G15)</f>
        <v>4.7192673441721009</v>
      </c>
      <c r="W10" s="34">
        <f>Sheet1!G12/sheet!G14</f>
        <v>33.622458766371601</v>
      </c>
      <c r="X10" s="34">
        <f>Sheet1!G12/sheet!G27</f>
        <v>0.29443302330339605</v>
      </c>
      <c r="Y10" s="34">
        <f>Sheet1!G12/(sheet!G18-sheet!G35)</f>
        <v>24.774484304672978</v>
      </c>
      <c r="Z10" s="12"/>
      <c r="AA10" s="36" t="str">
        <f>Sheet1!G43</f>
        <v>1,739.293</v>
      </c>
      <c r="AB10" s="36" t="str">
        <f>Sheet3!G17</f>
        <v>12.4x</v>
      </c>
      <c r="AC10" s="36" t="str">
        <f>Sheet3!G18</f>
        <v>25.9x</v>
      </c>
      <c r="AD10" s="36" t="str">
        <f>Sheet3!G20</f>
        <v>21.0x</v>
      </c>
      <c r="AE10" s="36" t="str">
        <f>Sheet3!G21</f>
        <v>1.7x</v>
      </c>
      <c r="AF10" s="36" t="str">
        <f>Sheet3!G22</f>
        <v>4.8x</v>
      </c>
      <c r="AG10" s="36" t="str">
        <f>Sheet3!G24</f>
        <v>43.1x</v>
      </c>
      <c r="AH10" s="36" t="str">
        <f>Sheet3!G25</f>
        <v>1.9x</v>
      </c>
      <c r="AI10" s="36" t="str">
        <f>Sheet3!G31</f>
        <v/>
      </c>
      <c r="AK10" s="36">
        <f>Sheet3!G29</f>
        <v>4.3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1.8810245808823103</v>
      </c>
      <c r="C11" s="31">
        <f>(sheet!H18-sheet!H15)/sheet!H35</f>
        <v>1.0436753442078428</v>
      </c>
      <c r="D11" s="31">
        <f>sheet!H12/sheet!H35</f>
        <v>0.74096407230832662</v>
      </c>
      <c r="E11" s="31">
        <f>Sheet2!H20/sheet!H35</f>
        <v>2.2093387609098354</v>
      </c>
      <c r="F11" s="31">
        <f>sheet!H18/sheet!H35</f>
        <v>1.8810245808823103</v>
      </c>
      <c r="G11" s="29"/>
      <c r="H11" s="32">
        <f>Sheet1!H33/sheet!H51</f>
        <v>4.0881346792854892E-2</v>
      </c>
      <c r="I11" s="32">
        <f>Sheet1!H33/Sheet1!H12</f>
        <v>8.8582128365528034E-2</v>
      </c>
      <c r="J11" s="32">
        <f>Sheet1!H12/sheet!H27</f>
        <v>0.3001813099066527</v>
      </c>
      <c r="K11" s="32">
        <f>Sheet1!H30/sheet!H27</f>
        <v>2.7540357649153583E-2</v>
      </c>
      <c r="L11" s="32">
        <f>Sheet1!H38</f>
        <v>0.52</v>
      </c>
      <c r="M11" s="29"/>
      <c r="N11" s="32">
        <f>sheet!H40/sheet!H27</f>
        <v>0.34956400869525911</v>
      </c>
      <c r="O11" s="32">
        <f>sheet!H51/sheet!H27</f>
        <v>0.65043599130474095</v>
      </c>
      <c r="P11" s="32">
        <f>sheet!H40/sheet!H51</f>
        <v>0.53743029808982712</v>
      </c>
      <c r="Q11" s="31">
        <f>Sheet1!H24/Sheet1!H26</f>
        <v>-5.7821655175573223</v>
      </c>
      <c r="R11" s="31">
        <f>ABS(Sheet2!H20/(Sheet1!H26+Sheet2!H30))</f>
        <v>2.6868139318098359</v>
      </c>
      <c r="S11" s="31">
        <f>sheet!H40/Sheet1!H43</f>
        <v>2.655082507049205</v>
      </c>
      <c r="T11" s="31">
        <f>Sheet2!H20/sheet!H40</f>
        <v>0.36231177983049234</v>
      </c>
      <c r="V11" s="31">
        <f>ABS(Sheet1!H15/sheet!H15)</f>
        <v>4.5701462023587114</v>
      </c>
      <c r="W11" s="31">
        <f>Sheet1!H12/sheet!H14</f>
        <v>59.948212362553356</v>
      </c>
      <c r="X11" s="31">
        <f>Sheet1!H12/sheet!H27</f>
        <v>0.3001813099066527</v>
      </c>
      <c r="Y11" s="31">
        <f>Sheet1!H12/(sheet!H18-sheet!H35)</f>
        <v>5.9435889864525517</v>
      </c>
      <c r="AA11" s="17" t="str">
        <f>Sheet1!H43</f>
        <v>1,977.528</v>
      </c>
      <c r="AB11" s="17" t="str">
        <f>Sheet3!H17</f>
        <v>8.9x</v>
      </c>
      <c r="AC11" s="17" t="str">
        <f>Sheet3!H18</f>
        <v>16.9x</v>
      </c>
      <c r="AD11" s="17" t="str">
        <f>Sheet3!H20</f>
        <v>17.8x</v>
      </c>
      <c r="AE11" s="17" t="str">
        <f>Sheet3!H21</f>
        <v>1.5x</v>
      </c>
      <c r="AF11" s="17" t="str">
        <f>Sheet3!H22</f>
        <v>3.9x</v>
      </c>
      <c r="AG11" s="17" t="str">
        <f>Sheet3!H24</f>
        <v>31.8x</v>
      </c>
      <c r="AH11" s="17" t="str">
        <f>Sheet3!H25</f>
        <v>1.6x</v>
      </c>
      <c r="AI11" s="17" t="str">
        <f>Sheet3!H31</f>
        <v/>
      </c>
      <c r="AK11" s="17">
        <f>Sheet3!H29</f>
        <v>4.8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2.568356344295089</v>
      </c>
      <c r="C12" s="34">
        <f>(sheet!I18-sheet!I15)/sheet!I35</f>
        <v>1.7173577744956912</v>
      </c>
      <c r="D12" s="34">
        <f>sheet!I12/sheet!I35</f>
        <v>1.4639014563742079</v>
      </c>
      <c r="E12" s="34">
        <f>Sheet2!I20/sheet!I35</f>
        <v>2.2027648208042776</v>
      </c>
      <c r="F12" s="34">
        <f>sheet!I18/sheet!I35</f>
        <v>2.568356344295089</v>
      </c>
      <c r="G12" s="29"/>
      <c r="H12" s="35">
        <f>Sheet1!I33/sheet!I51</f>
        <v>2.7070464146505387E-2</v>
      </c>
      <c r="I12" s="35">
        <f>Sheet1!I33/Sheet1!I12</f>
        <v>5.6709658847266281E-2</v>
      </c>
      <c r="J12" s="35">
        <f>Sheet1!I12/sheet!I27</f>
        <v>0.31027874989265808</v>
      </c>
      <c r="K12" s="35">
        <f>Sheet1!I30/sheet!I27</f>
        <v>1.8205597261374804E-2</v>
      </c>
      <c r="L12" s="35">
        <f>Sheet1!I38</f>
        <v>0.35</v>
      </c>
      <c r="M12" s="29"/>
      <c r="N12" s="35">
        <f>sheet!I40/sheet!I27</f>
        <v>0.34999998674790378</v>
      </c>
      <c r="O12" s="35">
        <f>sheet!I51/sheet!I27</f>
        <v>0.65000001325209622</v>
      </c>
      <c r="P12" s="35">
        <f>sheet!I40/sheet!I51</f>
        <v>0.5384615070956309</v>
      </c>
      <c r="Q12" s="34">
        <f>Sheet1!I24/Sheet1!I26</f>
        <v>-4.8023315466397776</v>
      </c>
      <c r="R12" s="34">
        <f>ABS(Sheet2!I20/(Sheet1!I26+Sheet2!I30))</f>
        <v>1.1730216938629414</v>
      </c>
      <c r="S12" s="34">
        <f>sheet!I40/Sheet1!I43</f>
        <v>2.950073330406819</v>
      </c>
      <c r="T12" s="34">
        <f>Sheet2!I20/sheet!I40</f>
        <v>0.35689392056276736</v>
      </c>
      <c r="U12" s="12"/>
      <c r="V12" s="34">
        <f>ABS(Sheet1!I15/sheet!I15)</f>
        <v>4.9332134202017013</v>
      </c>
      <c r="W12" s="34">
        <f>Sheet1!I12/sheet!I14</f>
        <v>89.050337548730639</v>
      </c>
      <c r="X12" s="34">
        <f>Sheet1!I12/sheet!I27</f>
        <v>0.31027874989265808</v>
      </c>
      <c r="Y12" s="34">
        <f>Sheet1!I12/(sheet!I18-sheet!I35)</f>
        <v>3.488737085924468</v>
      </c>
      <c r="Z12" s="12"/>
      <c r="AA12" s="36" t="str">
        <f>Sheet1!I43</f>
        <v>1,790.526</v>
      </c>
      <c r="AB12" s="36" t="str">
        <f>Sheet3!I17</f>
        <v>9.8x</v>
      </c>
      <c r="AC12" s="36" t="str">
        <f>Sheet3!I18</f>
        <v>27.4x</v>
      </c>
      <c r="AD12" s="36" t="str">
        <f>Sheet3!I20</f>
        <v>22.4x</v>
      </c>
      <c r="AE12" s="36" t="str">
        <f>Sheet3!I21</f>
        <v>1.5x</v>
      </c>
      <c r="AF12" s="36" t="str">
        <f>Sheet3!I22</f>
        <v>3.9x</v>
      </c>
      <c r="AG12" s="36" t="str">
        <f>Sheet3!I24</f>
        <v>58.8x</v>
      </c>
      <c r="AH12" s="36" t="str">
        <f>Sheet3!I25</f>
        <v>1.7x</v>
      </c>
      <c r="AI12" s="36" t="str">
        <f>Sheet3!I31</f>
        <v/>
      </c>
      <c r="AK12" s="36">
        <f>Sheet3!I29</f>
        <v>4.9000000000000004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2.9334977037045395</v>
      </c>
      <c r="C13" s="31">
        <f>(sheet!J18-sheet!J15)/sheet!J35</f>
        <v>2.2241379958850986</v>
      </c>
      <c r="D13" s="31">
        <f>sheet!J12/sheet!J35</f>
        <v>1.9704434238686845</v>
      </c>
      <c r="E13" s="31">
        <f>Sheet2!J20/sheet!J35</f>
        <v>1.8312805843611184</v>
      </c>
      <c r="F13" s="31">
        <f>sheet!J18/sheet!J35</f>
        <v>2.9334977037045395</v>
      </c>
      <c r="G13" s="29"/>
      <c r="H13" s="32">
        <f>Sheet1!J33/sheet!J51</f>
        <v>7.3515933213342446E-2</v>
      </c>
      <c r="I13" s="32">
        <f>Sheet1!J33/Sheet1!J12</f>
        <v>0.14991985977756625</v>
      </c>
      <c r="J13" s="32">
        <f>Sheet1!J12/sheet!J27</f>
        <v>0.3161273838314746</v>
      </c>
      <c r="K13" s="32">
        <f>Sheet1!J30/sheet!J27</f>
        <v>4.7140331109099119E-2</v>
      </c>
      <c r="L13" s="32">
        <f>Sheet1!J38</f>
        <v>0.96</v>
      </c>
      <c r="M13" s="29"/>
      <c r="N13" s="32">
        <f>sheet!J40/sheet!J27</f>
        <v>0.35532651244013569</v>
      </c>
      <c r="O13" s="32">
        <f>sheet!J51/sheet!J27</f>
        <v>0.64467348755986431</v>
      </c>
      <c r="P13" s="32">
        <f>sheet!J40/sheet!J51</f>
        <v>0.551172832909683</v>
      </c>
      <c r="Q13" s="31">
        <f>Sheet1!J24/Sheet1!J26</f>
        <v>-13.205820925688876</v>
      </c>
      <c r="R13" s="31">
        <f>ABS(Sheet2!J20/(Sheet1!J26+Sheet2!J30))</f>
        <v>1.7812301138604749</v>
      </c>
      <c r="S13" s="31">
        <f>sheet!J40/Sheet1!J43</f>
        <v>2.5005944531326252</v>
      </c>
      <c r="T13" s="31">
        <f>Sheet2!J20/sheet!J40</f>
        <v>0.35354250688757249</v>
      </c>
      <c r="V13" s="31">
        <f>ABS(Sheet1!J15/sheet!J15)</f>
        <v>4.5972215225950128</v>
      </c>
      <c r="W13" s="31">
        <f>Sheet1!J12/sheet!J14</f>
        <v>40.673790356046148</v>
      </c>
      <c r="X13" s="31">
        <f>Sheet1!J12/sheet!J27</f>
        <v>0.3161273838314746</v>
      </c>
      <c r="Y13" s="31">
        <f>Sheet1!J12/(sheet!J18-sheet!J35)</f>
        <v>2.383439306442718</v>
      </c>
      <c r="AA13" s="17" t="str">
        <f>Sheet1!J43</f>
        <v>2,202.865</v>
      </c>
      <c r="AB13" s="17" t="str">
        <f>Sheet3!J17</f>
        <v>11.4x</v>
      </c>
      <c r="AC13" s="17" t="str">
        <f>Sheet3!J18</f>
        <v>24.0x</v>
      </c>
      <c r="AD13" s="17" t="str">
        <f>Sheet3!J20</f>
        <v>21.7x</v>
      </c>
      <c r="AE13" s="17" t="str">
        <f>Sheet3!J21</f>
        <v>1.9x</v>
      </c>
      <c r="AF13" s="17" t="str">
        <f>Sheet3!J22</f>
        <v>4.9x</v>
      </c>
      <c r="AG13" s="17" t="str">
        <f>Sheet3!J24</f>
        <v>38.2x</v>
      </c>
      <c r="AH13" s="17" t="str">
        <f>Sheet3!J25</f>
        <v>2.3x</v>
      </c>
      <c r="AI13" s="17" t="str">
        <f>Sheet3!J31</f>
        <v/>
      </c>
      <c r="AK13" s="17">
        <f>Sheet3!J29</f>
        <v>5.5</v>
      </c>
      <c r="AL13" s="17">
        <f>Sheet3!J30</f>
        <v>8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2.8997568662764519</v>
      </c>
      <c r="C14" s="34">
        <f>(sheet!K18-sheet!K15)/sheet!K35</f>
        <v>2.2286078343088698</v>
      </c>
      <c r="D14" s="34">
        <f>sheet!K12/sheet!K35</f>
        <v>1.7738397118415128</v>
      </c>
      <c r="E14" s="34">
        <f>Sheet2!K20/sheet!K35</f>
        <v>1.7982890589824403</v>
      </c>
      <c r="F14" s="34">
        <f>sheet!K18/sheet!K35</f>
        <v>2.8997568662764519</v>
      </c>
      <c r="G14" s="29"/>
      <c r="H14" s="35">
        <f>Sheet1!K33/sheet!K51</f>
        <v>7.511898096244736E-2</v>
      </c>
      <c r="I14" s="35">
        <f>Sheet1!K33/Sheet1!K12</f>
        <v>0.1649667973786485</v>
      </c>
      <c r="J14" s="35">
        <f>Sheet1!K12/sheet!K27</f>
        <v>0.29617884423238178</v>
      </c>
      <c r="K14" s="35">
        <f>Sheet1!K30/sheet!K27</f>
        <v>4.7953465619599719E-2</v>
      </c>
      <c r="L14" s="35">
        <f>Sheet1!K38</f>
        <v>1.1299999999999999</v>
      </c>
      <c r="M14" s="29"/>
      <c r="N14" s="35">
        <f>sheet!K40/sheet!K27</f>
        <v>0.34956956844033688</v>
      </c>
      <c r="O14" s="35">
        <f>sheet!K51/sheet!K27</f>
        <v>0.65043048718606822</v>
      </c>
      <c r="P14" s="35">
        <f>sheet!K40/sheet!K51</f>
        <v>0.53744339376320738</v>
      </c>
      <c r="Q14" s="34">
        <f>Sheet1!K24/Sheet1!K26</f>
        <v>-13.312551792718637</v>
      </c>
      <c r="R14" s="34">
        <f>ABS(Sheet2!K20/(Sheet1!K26+Sheet2!K30))</f>
        <v>0.79256473471901867</v>
      </c>
      <c r="S14" s="34">
        <f>sheet!K40/Sheet1!K43</f>
        <v>2.4518009559476748</v>
      </c>
      <c r="T14" s="34">
        <f>Sheet2!K20/sheet!K40</f>
        <v>0.31777918022837454</v>
      </c>
      <c r="U14" s="12"/>
      <c r="V14" s="34">
        <f>ABS(Sheet1!K15/sheet!K15)</f>
        <v>4.6775976739911256</v>
      </c>
      <c r="W14" s="34">
        <f>Sheet1!K12/sheet!K14</f>
        <v>20.216458911573408</v>
      </c>
      <c r="X14" s="34">
        <f>Sheet1!K12/sheet!K27</f>
        <v>0.29617884423238178</v>
      </c>
      <c r="Y14" s="34">
        <f>Sheet1!K12/(sheet!K18-sheet!K35)</f>
        <v>2.5238088240870655</v>
      </c>
      <c r="Z14" s="12"/>
      <c r="AA14" s="36" t="str">
        <f>Sheet1!K43</f>
        <v>2,563.111</v>
      </c>
      <c r="AB14" s="36" t="str">
        <f>Sheet3!K17</f>
        <v>10.2x</v>
      </c>
      <c r="AC14" s="36" t="str">
        <f>Sheet3!K18</f>
        <v>17.0x</v>
      </c>
      <c r="AD14" s="36" t="str">
        <f>Sheet3!K20</f>
        <v>30.9x</v>
      </c>
      <c r="AE14" s="36" t="str">
        <f>Sheet3!K21</f>
        <v>1.8x</v>
      </c>
      <c r="AF14" s="36" t="str">
        <f>Sheet3!K22</f>
        <v>4.7x</v>
      </c>
      <c r="AG14" s="36" t="str">
        <f>Sheet3!K24</f>
        <v>29.4x</v>
      </c>
      <c r="AH14" s="36" t="str">
        <f>Sheet3!K25</f>
        <v>2.1x</v>
      </c>
      <c r="AI14" s="36" t="str">
        <f>Sheet3!K31</f>
        <v/>
      </c>
      <c r="AK14" s="36">
        <f>Sheet3!K29</f>
        <v>5.8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2.9810729752790919</v>
      </c>
      <c r="C15" s="31">
        <f>(sheet!L18-sheet!L15)/sheet!L35</f>
        <v>2.3901155383960333</v>
      </c>
      <c r="D15" s="31">
        <f>sheet!L12/sheet!L35</f>
        <v>1.9695064130510382</v>
      </c>
      <c r="E15" s="31">
        <f>Sheet2!L20/sheet!L35</f>
        <v>2.4206108216949591</v>
      </c>
      <c r="F15" s="31">
        <f>sheet!L18/sheet!L35</f>
        <v>2.9810729752790919</v>
      </c>
      <c r="G15" s="29"/>
      <c r="H15" s="32">
        <f>Sheet1!L33/sheet!L51</f>
        <v>0.11497431845120507</v>
      </c>
      <c r="I15" s="32">
        <f>Sheet1!L33/Sheet1!L12</f>
        <v>0.25437062937062938</v>
      </c>
      <c r="J15" s="32">
        <f>Sheet1!L12/sheet!L27</f>
        <v>0.31099633855015879</v>
      </c>
      <c r="K15" s="32">
        <f>Sheet1!L30/sheet!L27</f>
        <v>7.9108334368965222E-2</v>
      </c>
      <c r="L15" s="32">
        <f>Sheet1!L38</f>
        <v>1.77</v>
      </c>
      <c r="M15" s="29"/>
      <c r="N15" s="32">
        <f>sheet!L40/sheet!L27</f>
        <v>0.31194784077191134</v>
      </c>
      <c r="O15" s="32">
        <f>sheet!L51/sheet!L27</f>
        <v>0.68805221404759787</v>
      </c>
      <c r="P15" s="32">
        <f>sheet!L40/sheet!L51</f>
        <v>0.45337815125514808</v>
      </c>
      <c r="Q15" s="31">
        <f>Sheet1!L24/Sheet1!L26</f>
        <v>-29.271283067878869</v>
      </c>
      <c r="R15" s="31">
        <f>ABS(Sheet2!L20/(Sheet1!L26+Sheet2!L30))</f>
        <v>4.8565450674816777</v>
      </c>
      <c r="S15" s="31">
        <f>sheet!L40/Sheet1!L43</f>
        <v>1.9490449241354415</v>
      </c>
      <c r="T15" s="31">
        <f>Sheet2!L20/sheet!L40</f>
        <v>0.50152509826546321</v>
      </c>
      <c r="V15" s="31">
        <f>ABS(Sheet1!L15/sheet!L15)</f>
        <v>4.9910999799064211</v>
      </c>
      <c r="W15" s="31">
        <f>Sheet1!L12/sheet!L14</f>
        <v>35.75</v>
      </c>
      <c r="X15" s="31">
        <f>Sheet1!L12/sheet!L27</f>
        <v>0.31099633855015879</v>
      </c>
      <c r="Y15" s="31">
        <f>Sheet1!L12/(sheet!L18-sheet!L35)</f>
        <v>2.4288747346072186</v>
      </c>
      <c r="AA15" s="17" t="str">
        <f>Sheet1!L43</f>
        <v>2,919.611</v>
      </c>
      <c r="AB15" s="17" t="str">
        <f>Sheet3!L17</f>
        <v>6.3x</v>
      </c>
      <c r="AC15" s="17" t="str">
        <f>Sheet3!L18</f>
        <v>9.0x</v>
      </c>
      <c r="AD15" s="17" t="str">
        <f>Sheet3!L20</f>
        <v>19.2x</v>
      </c>
      <c r="AE15" s="17" t="str">
        <f>Sheet3!L21</f>
        <v>1.3x</v>
      </c>
      <c r="AF15" s="17" t="str">
        <f>Sheet3!L22</f>
        <v>3.3x</v>
      </c>
      <c r="AG15" s="17" t="str">
        <f>Sheet3!L24</f>
        <v>14.5x</v>
      </c>
      <c r="AH15" s="17" t="str">
        <f>Sheet3!L25</f>
        <v>1.5x</v>
      </c>
      <c r="AI15" s="17" t="str">
        <f>Sheet3!L31</f>
        <v/>
      </c>
      <c r="AK15" s="17">
        <f>Sheet3!L29</f>
        <v>6.7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1.4880949840294229</v>
      </c>
      <c r="C16" s="34">
        <f>(sheet!M18-sheet!M15)/sheet!M35</f>
        <v>0.90842492405972775</v>
      </c>
      <c r="D16" s="34">
        <f>sheet!M12/sheet!M35</f>
        <v>0.51739903678568122</v>
      </c>
      <c r="E16" s="34">
        <f>Sheet2!M20/sheet!M35</f>
        <v>1.5384609912428595</v>
      </c>
      <c r="F16" s="34">
        <f>sheet!M18/sheet!M35</f>
        <v>1.4880949840294229</v>
      </c>
      <c r="G16" s="29"/>
      <c r="H16" s="35">
        <f>Sheet1!M33/sheet!M51</f>
        <v>7.4753526559888539E-2</v>
      </c>
      <c r="I16" s="35">
        <f>Sheet1!M33/Sheet1!M12</f>
        <v>0.2072735605577013</v>
      </c>
      <c r="J16" s="35">
        <f>Sheet1!M12/sheet!M27</f>
        <v>0.24235266666887439</v>
      </c>
      <c r="K16" s="35">
        <f>Sheet1!M30/sheet!M27</f>
        <v>5.0233300131111339E-2</v>
      </c>
      <c r="L16" s="35">
        <f>Sheet1!M38</f>
        <v>1.33</v>
      </c>
      <c r="M16" s="29"/>
      <c r="N16" s="35">
        <f>sheet!M40/sheet!M27</f>
        <v>0.32801426517104215</v>
      </c>
      <c r="O16" s="35">
        <f>sheet!M51/sheet!M27</f>
        <v>0.67198569007800713</v>
      </c>
      <c r="P16" s="35">
        <f>sheet!M40/sheet!M51</f>
        <v>0.48812686045883624</v>
      </c>
      <c r="Q16" s="34">
        <f>Sheet1!M24/Sheet1!M26</f>
        <v>-23.759296822177145</v>
      </c>
      <c r="R16" s="34">
        <f>ABS(Sheet2!M20/(Sheet1!M26+Sheet2!M30))</f>
        <v>1.761006135668715</v>
      </c>
      <c r="S16" s="34">
        <f>sheet!M40/Sheet1!M43</f>
        <v>2.939597611512673</v>
      </c>
      <c r="T16" s="34">
        <f>Sheet2!M20/sheet!M40</f>
        <v>0.29504737664418484</v>
      </c>
      <c r="U16" s="12"/>
      <c r="V16" s="34">
        <f>ABS(Sheet1!M15/sheet!M15)</f>
        <v>4.5071105285893811</v>
      </c>
      <c r="W16" s="34">
        <f>Sheet1!M12/sheet!M14</f>
        <v>58.430656855552208</v>
      </c>
      <c r="X16" s="34">
        <f>Sheet1!M12/sheet!M27</f>
        <v>0.24235266666887439</v>
      </c>
      <c r="Y16" s="34">
        <f>Sheet1!M12/(sheet!M18-sheet!M35)</f>
        <v>7.8930609805864886</v>
      </c>
      <c r="Z16" s="12"/>
      <c r="AA16" s="36" t="str">
        <f>Sheet1!M43</f>
        <v>2,493.461</v>
      </c>
      <c r="AB16" s="36" t="str">
        <f>Sheet3!M17</f>
        <v>6.4x</v>
      </c>
      <c r="AC16" s="36" t="str">
        <f>Sheet3!M18</f>
        <v>10.5x</v>
      </c>
      <c r="AD16" s="36" t="str">
        <f>Sheet3!M20</f>
        <v>132.8x</v>
      </c>
      <c r="AE16" s="36" t="str">
        <f>Sheet3!M21</f>
        <v>1.0x</v>
      </c>
      <c r="AF16" s="36" t="str">
        <f>Sheet3!M22</f>
        <v>3.0x</v>
      </c>
      <c r="AG16" s="36" t="str">
        <f>Sheet3!M24</f>
        <v>14.4x</v>
      </c>
      <c r="AH16" s="36" t="str">
        <f>Sheet3!M25</f>
        <v>1.1x</v>
      </c>
      <c r="AI16" s="36">
        <f>Sheet3!M31</f>
        <v>1.0298</v>
      </c>
      <c r="AK16" s="36">
        <f>Sheet3!M29</f>
        <v>5.7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2023-04-19T16:51:06Z</dcterms:created>
  <dcterms:modified xsi:type="dcterms:W3CDTF">2023-05-07T16:16:42Z</dcterms:modified>
  <cp:category/>
  <dc:identifier/>
  <cp:version/>
</cp:coreProperties>
</file>