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22" documentId="8_{4033B13E-D4C1-4966-AEFC-7DD5B1101F88}" xr6:coauthVersionLast="47" xr6:coauthVersionMax="47" xr10:uidLastSave="{864841C2-D8AB-4BC6-8392-BE94F47B91EB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3" l="1"/>
  <c r="J30" i="3" s="1"/>
  <c r="H30" i="3"/>
  <c r="G30" i="3"/>
  <c r="E30" i="3"/>
  <c r="AL16" i="5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  <c r="R13" i="5" l="1"/>
  <c r="K30" i="3"/>
  <c r="R14" i="5" l="1"/>
  <c r="L30" i="3"/>
  <c r="R15" i="5" s="1"/>
  <c r="M30" i="3" l="1"/>
  <c r="R16" i="5" s="1"/>
</calcChain>
</file>

<file path=xl/sharedStrings.xml><?xml version="1.0" encoding="utf-8"?>
<sst xmlns="http://schemas.openxmlformats.org/spreadsheetml/2006/main" count="683" uniqueCount="296">
  <si>
    <t>NovaGold Resources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</si>
  <si>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</si>
  <si>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</si>
  <si>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</si>
  <si>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</si>
  <si>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</si>
  <si>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</si>
  <si>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</si>
  <si>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</si>
  <si>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</si>
  <si>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</si>
  <si>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</si>
  <si>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</si>
  <si>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</si>
  <si>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</si>
  <si>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2013-11-30</t>
  </si>
  <si>
    <t>2014-11-30</t>
  </si>
  <si>
    <t>2015-11-30</t>
  </si>
  <si>
    <t>2016-11-30</t>
  </si>
  <si>
    <t>2017-11-30</t>
  </si>
  <si>
    <t>2018-11-30</t>
  </si>
  <si>
    <t>2019-11-30</t>
  </si>
  <si>
    <t>2020-11-30</t>
  </si>
  <si>
    <t>2021-11-30</t>
  </si>
  <si>
    <t>2022-11-30</t>
  </si>
  <si>
    <t>Cash And Equivalents</t>
  </si>
  <si>
    <t>Short Term Investments</t>
  </si>
  <si>
    <t>Accounts Receivable, Net</t>
  </si>
  <si>
    <t/>
  </si>
  <si>
    <t>Inventory</t>
  </si>
  <si>
    <t>Prepaid Expenses</t>
  </si>
  <si>
    <t>Other Current Assets</t>
  </si>
  <si>
    <t>Total Current Assets</t>
  </si>
  <si>
    <t>Property Plant And Equipment, Net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</si>
  <si>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</si>
  <si>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</si>
  <si>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</si>
  <si>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</si>
  <si>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</si>
  <si>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</si>
  <si>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</si>
  <si>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</si>
  <si>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</si>
  <si>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</si>
  <si>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</si>
  <si>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</si>
  <si>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</si>
  <si>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</si>
  <si>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</si>
  <si>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</si>
  <si>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</si>
  <si>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</si>
  <si>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Common Stock</t>
  </si>
  <si>
    <t>2,048.288</t>
  </si>
  <si>
    <t>2,209.495</t>
  </si>
  <si>
    <t>2,583.374</t>
  </si>
  <si>
    <t>2,608.673</t>
  </si>
  <si>
    <t>2,517.762</t>
  </si>
  <si>
    <t>2,597.326</t>
  </si>
  <si>
    <t>2,610.792</t>
  </si>
  <si>
    <t>2,561.173</t>
  </si>
  <si>
    <t>2,528.054</t>
  </si>
  <si>
    <t>2,668.746</t>
  </si>
  <si>
    <t>Additional Paid In Capital</t>
  </si>
  <si>
    <t>Retained Earnings</t>
  </si>
  <si>
    <t>-1,694.188</t>
  </si>
  <si>
    <t>-1,871.472</t>
  </si>
  <si>
    <t>-2,228.565</t>
  </si>
  <si>
    <t>-2,290.991</t>
  </si>
  <si>
    <t>-2,251.135</t>
  </si>
  <si>
    <t>-2,468.209</t>
  </si>
  <si>
    <t>-2,503.856</t>
  </si>
  <si>
    <t>-2,491.819</t>
  </si>
  <si>
    <t>-2,503.323</t>
  </si>
  <si>
    <t>-2,707.145</t>
  </si>
  <si>
    <t>Treasury Stock</t>
  </si>
  <si>
    <t>Other Common Equity Adj</t>
  </si>
  <si>
    <t>Common Equity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</si>
  <si>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</si>
  <si>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</si>
  <si>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</si>
  <si>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</si>
  <si>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</si>
  <si>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</si>
  <si>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</si>
  <si>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Income Statement</t>
  </si>
  <si>
    <t>Revenue</t>
  </si>
  <si>
    <t>Revenue Growth (YoY)</t>
  </si>
  <si>
    <t>NM</t>
  </si>
  <si>
    <t>Cost of Revenues</t>
  </si>
  <si>
    <t>Gross Profit</t>
  </si>
  <si>
    <t>Gross Profit Margin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</si>
  <si>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</si>
  <si>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</si>
  <si>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</si>
  <si>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</si>
  <si>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</si>
  <si>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</si>
  <si>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</si>
  <si>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</si>
  <si>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</si>
  <si>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</si>
  <si>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</si>
  <si>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</si>
  <si>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</si>
  <si>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</si>
  <si>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</si>
  <si>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</si>
  <si>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</si>
  <si>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</si>
  <si>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</si>
  <si>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</si>
  <si>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</si>
  <si>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</si>
  <si>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</si>
  <si>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</si>
  <si>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</si>
  <si>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</si>
  <si>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</si>
  <si>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</si>
  <si>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</si>
  <si>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</si>
  <si>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</si>
  <si>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</si>
  <si>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</si>
  <si>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</si>
  <si>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</si>
  <si>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</si>
  <si>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</si>
  <si>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</si>
  <si>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</si>
  <si>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</si>
  <si>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</si>
  <si>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</si>
  <si>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</si>
  <si>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</si>
  <si>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</si>
  <si>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</si>
  <si>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</si>
  <si>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</si>
  <si>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</si>
  <si>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</si>
  <si>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</si>
  <si>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</si>
  <si>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</si>
  <si>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1,009.007</t>
  </si>
  <si>
    <t>1,595.892</t>
  </si>
  <si>
    <t>1,971.323</t>
  </si>
  <si>
    <t>1,609.691</t>
  </si>
  <si>
    <t>1,582.789</t>
  </si>
  <si>
    <t>3,020.736</t>
  </si>
  <si>
    <t>4,288.907</t>
  </si>
  <si>
    <t>2,873.865</t>
  </si>
  <si>
    <t>2,583.774</t>
  </si>
  <si>
    <t>Total Enterprise Value (TEV)</t>
  </si>
  <si>
    <t>1,528.58</t>
  </si>
  <si>
    <t>1,938.775</t>
  </si>
  <si>
    <t>1,609.88</t>
  </si>
  <si>
    <t>1,489.7</t>
  </si>
  <si>
    <t>2,953.13</t>
  </si>
  <si>
    <t>4,264.158</t>
  </si>
  <si>
    <t>2,797.496</t>
  </si>
  <si>
    <t>2,568.513</t>
  </si>
  <si>
    <t>Enterprise Value (EV)</t>
  </si>
  <si>
    <t>EV/EBITDA</t>
  </si>
  <si>
    <t>-32.0x</t>
  </si>
  <si>
    <t>-33.4x</t>
  </si>
  <si>
    <t>-55.3x</t>
  </si>
  <si>
    <t>-71.1x</t>
  </si>
  <si>
    <t>-61.9x</t>
  </si>
  <si>
    <t>-60.3x</t>
  </si>
  <si>
    <t>-129.9x</t>
  </si>
  <si>
    <t>-187.3x</t>
  </si>
  <si>
    <t>-109.0x</t>
  </si>
  <si>
    <t>-93.5x</t>
  </si>
  <si>
    <t>EV / EBIT</t>
  </si>
  <si>
    <t>-31.4x</t>
  </si>
  <si>
    <t>-55.2x</t>
  </si>
  <si>
    <t>-71.0x</t>
  </si>
  <si>
    <t>-61.7x</t>
  </si>
  <si>
    <t>-60.2x</t>
  </si>
  <si>
    <t>-129.8x</t>
  </si>
  <si>
    <t>-187.2x</t>
  </si>
  <si>
    <t>EV / LTM EBITDA - CAPEX</t>
  </si>
  <si>
    <t>-32.8x</t>
  </si>
  <si>
    <t>-33.3x</t>
  </si>
  <si>
    <t>-55.4x</t>
  </si>
  <si>
    <t>EV / Free Cash Flow</t>
  </si>
  <si>
    <t>-18.0x</t>
  </si>
  <si>
    <t>-37.6x</t>
  </si>
  <si>
    <t>-62.8x</t>
  </si>
  <si>
    <t>-88.7x</t>
  </si>
  <si>
    <t>-71.9x</t>
  </si>
  <si>
    <t>-56.0x</t>
  </si>
  <si>
    <t>-208.5x</t>
  </si>
  <si>
    <t>-37.7x</t>
  </si>
  <si>
    <t>39.4x</t>
  </si>
  <si>
    <t>-46.0x</t>
  </si>
  <si>
    <t>EV / Invested Capital</t>
  </si>
  <si>
    <t>1.1x</t>
  </si>
  <si>
    <t>1.6x</t>
  </si>
  <si>
    <t>2.7x</t>
  </si>
  <si>
    <t>3.6x</t>
  </si>
  <si>
    <t>3.2x</t>
  </si>
  <si>
    <t>4.3x</t>
  </si>
  <si>
    <t>9.0x</t>
  </si>
  <si>
    <t>14.6x</t>
  </si>
  <si>
    <t>10.9x</t>
  </si>
  <si>
    <t>11.7x</t>
  </si>
  <si>
    <t>EV / Revenue</t>
  </si>
  <si>
    <t>NA</t>
  </si>
  <si>
    <t>P/E Ratio</t>
  </si>
  <si>
    <t>-5.4x</t>
  </si>
  <si>
    <t>-16.8x</t>
  </si>
  <si>
    <t>-43.6x</t>
  </si>
  <si>
    <t>-35.3x</t>
  </si>
  <si>
    <t>-34.9x</t>
  </si>
  <si>
    <t>-87.1x</t>
  </si>
  <si>
    <t>-95.9x</t>
  </si>
  <si>
    <t>-60.4x</t>
  </si>
  <si>
    <t>-37.4x</t>
  </si>
  <si>
    <t>Price/Book</t>
  </si>
  <si>
    <t>1.5x</t>
  </si>
  <si>
    <t>2.1x</t>
  </si>
  <si>
    <t>3.5x</t>
  </si>
  <si>
    <t>4.7x</t>
  </si>
  <si>
    <t>4.2x</t>
  </si>
  <si>
    <t>7.2x</t>
  </si>
  <si>
    <t>15.8x</t>
  </si>
  <si>
    <t>28.5x</t>
  </si>
  <si>
    <t>25.9x</t>
  </si>
  <si>
    <t>47.0x</t>
  </si>
  <si>
    <t>Price / Operating Cash Flow</t>
  </si>
  <si>
    <t>-771.8x</t>
  </si>
  <si>
    <t>-70.4x</t>
  </si>
  <si>
    <t>-96.9x</t>
  </si>
  <si>
    <t>-123.0x</t>
  </si>
  <si>
    <t>-281.1x</t>
  </si>
  <si>
    <t>-138.6x</t>
  </si>
  <si>
    <t>-294.5x</t>
  </si>
  <si>
    <t>-412.8x</t>
  </si>
  <si>
    <t>-204.4x</t>
  </si>
  <si>
    <t>-164.3x</t>
  </si>
  <si>
    <t>Price / LTM Sales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</si>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</sst>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D1AB0E72-575F-C1A7-76A0-E70106B683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D14" sqref="D14:M14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86.066000000000003</v>
      </c>
      <c r="E12" s="3">
        <v>80.245999999999995</v>
      </c>
      <c r="F12" s="3">
        <v>55.62</v>
      </c>
      <c r="G12" s="3">
        <v>40.656999999999996</v>
      </c>
      <c r="H12" s="3">
        <v>36.064</v>
      </c>
      <c r="I12" s="3">
        <v>27.907</v>
      </c>
      <c r="J12" s="3">
        <v>89.722999999999999</v>
      </c>
      <c r="K12" s="3">
        <v>79.102000000000004</v>
      </c>
      <c r="L12" s="3">
        <v>116.434</v>
      </c>
      <c r="M12" s="3">
        <v>85.932000000000002</v>
      </c>
    </row>
    <row r="13" spans="3:13" ht="12.75" x14ac:dyDescent="0.2">
      <c r="C13" s="3" t="s">
        <v>26</v>
      </c>
      <c r="D13" s="3">
        <v>116.503</v>
      </c>
      <c r="E13" s="3">
        <v>108.402</v>
      </c>
      <c r="F13" s="3">
        <v>113.291</v>
      </c>
      <c r="G13" s="3">
        <v>100.724</v>
      </c>
      <c r="H13" s="3">
        <v>72.245999999999995</v>
      </c>
      <c r="I13" s="3">
        <v>193.983</v>
      </c>
      <c r="J13" s="3">
        <v>107.589</v>
      </c>
      <c r="K13" s="3">
        <v>79.224000000000004</v>
      </c>
      <c r="L13" s="3">
        <v>99.665000000000006</v>
      </c>
      <c r="M13" s="3">
        <v>83.4</v>
      </c>
    </row>
    <row r="14" spans="3:13" ht="12.75" x14ac:dyDescent="0.2">
      <c r="C14" s="3" t="s">
        <v>27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</row>
    <row r="15" spans="3:13" ht="12.75" x14ac:dyDescent="0.2">
      <c r="C15" s="3" t="s">
        <v>29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</row>
    <row r="16" spans="3:13" ht="12.75" x14ac:dyDescent="0.2">
      <c r="C16" s="3" t="s">
        <v>30</v>
      </c>
      <c r="D16" s="3" t="s">
        <v>28</v>
      </c>
      <c r="E16" s="3">
        <v>0.83</v>
      </c>
      <c r="F16" s="3">
        <v>0.77400000000000002</v>
      </c>
      <c r="G16" s="3">
        <v>0.74399999999999999</v>
      </c>
      <c r="H16" s="3">
        <v>0.748</v>
      </c>
      <c r="I16" s="3">
        <v>0.79500000000000004</v>
      </c>
      <c r="J16" s="3">
        <v>0.91600000000000004</v>
      </c>
      <c r="K16" s="3">
        <v>1.6779999999999999</v>
      </c>
      <c r="L16" s="3">
        <v>3.2000000000000001E-2</v>
      </c>
      <c r="M16" s="3">
        <v>1.746</v>
      </c>
    </row>
    <row r="17" spans="3:13" ht="12.75" x14ac:dyDescent="0.2">
      <c r="C17" s="3" t="s">
        <v>31</v>
      </c>
      <c r="D17" s="3">
        <v>5.8769999999999998</v>
      </c>
      <c r="E17" s="3">
        <v>3.4319999999999999</v>
      </c>
      <c r="F17" s="3">
        <v>3.637</v>
      </c>
      <c r="G17" s="3">
        <v>2.028</v>
      </c>
      <c r="H17" s="3">
        <v>0.39100000000000001</v>
      </c>
      <c r="I17" s="3">
        <v>2.3660000000000001</v>
      </c>
      <c r="J17" s="3">
        <v>1.4610000000000001</v>
      </c>
      <c r="K17" s="3">
        <v>95.052999999999997</v>
      </c>
      <c r="L17" s="3">
        <v>0.38600000000000001</v>
      </c>
      <c r="M17" s="3">
        <v>34.110999999999997</v>
      </c>
    </row>
    <row r="18" spans="3:13" ht="12.75" x14ac:dyDescent="0.2">
      <c r="C18" s="3" t="s">
        <v>32</v>
      </c>
      <c r="D18" s="3">
        <v>208.446</v>
      </c>
      <c r="E18" s="3">
        <v>192.90899999999999</v>
      </c>
      <c r="F18" s="3">
        <v>173.32300000000001</v>
      </c>
      <c r="G18" s="3">
        <v>144.15299999999999</v>
      </c>
      <c r="H18" s="3">
        <v>109.449</v>
      </c>
      <c r="I18" s="3">
        <v>225.05099999999999</v>
      </c>
      <c r="J18" s="3">
        <v>199.68899999999999</v>
      </c>
      <c r="K18" s="3">
        <v>255.05600000000001</v>
      </c>
      <c r="L18" s="3">
        <v>216.51599999999999</v>
      </c>
      <c r="M18" s="3">
        <v>205.18799999999999</v>
      </c>
    </row>
    <row r="19" spans="3:13" ht="12.75" x14ac:dyDescent="0.2"/>
    <row r="20" spans="3:13" ht="12.75" x14ac:dyDescent="0.2">
      <c r="C20" s="3" t="s">
        <v>33</v>
      </c>
      <c r="D20" s="3">
        <v>58.054000000000002</v>
      </c>
      <c r="E20" s="3">
        <v>58.225000000000001</v>
      </c>
      <c r="F20" s="3">
        <v>58.238</v>
      </c>
      <c r="G20" s="3">
        <v>58.308</v>
      </c>
      <c r="H20" s="3">
        <v>6.2E-2</v>
      </c>
      <c r="I20" s="3">
        <v>5.1999999999999998E-2</v>
      </c>
      <c r="J20" s="3">
        <v>5.6000000000000001E-2</v>
      </c>
      <c r="K20" s="3">
        <v>0.82299999999999995</v>
      </c>
      <c r="L20" s="3">
        <v>0.54</v>
      </c>
      <c r="M20" s="3">
        <v>1.2889999999999999</v>
      </c>
    </row>
    <row r="21" spans="3:13" ht="12.75" x14ac:dyDescent="0.2">
      <c r="C21" s="3" t="s">
        <v>34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</row>
    <row r="22" spans="3:13" ht="12.75" x14ac:dyDescent="0.2">
      <c r="C22" s="3" t="s">
        <v>35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</row>
    <row r="23" spans="3:13" ht="12.75" x14ac:dyDescent="0.2">
      <c r="C23" s="3" t="s">
        <v>36</v>
      </c>
      <c r="D23" s="3">
        <v>326.98700000000002</v>
      </c>
      <c r="E23" s="3">
        <v>326.07900000000001</v>
      </c>
      <c r="F23" s="3">
        <v>325.92399999999998</v>
      </c>
      <c r="G23" s="3">
        <v>326.97800000000001</v>
      </c>
      <c r="H23" s="3">
        <v>3.2869999999999999</v>
      </c>
      <c r="I23" s="3">
        <v>2.7210000000000001</v>
      </c>
      <c r="J23" s="3">
        <v>3.6859999999999999</v>
      </c>
      <c r="K23" s="3">
        <v>5.2160000000000002</v>
      </c>
      <c r="L23" s="3">
        <v>6.9080000000000004</v>
      </c>
      <c r="M23" s="3">
        <v>7.6580000000000004</v>
      </c>
    </row>
    <row r="24" spans="3:13" ht="12.75" x14ac:dyDescent="0.2">
      <c r="C24" s="3" t="s">
        <v>37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</row>
    <row r="25" spans="3:13" ht="12.75" x14ac:dyDescent="0.2">
      <c r="C25" s="3" t="s">
        <v>38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28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</row>
    <row r="26" spans="3:13" ht="12.75" x14ac:dyDescent="0.2">
      <c r="C26" s="3" t="s">
        <v>39</v>
      </c>
      <c r="D26" s="3">
        <v>19.41</v>
      </c>
      <c r="E26" s="3">
        <v>21.33</v>
      </c>
      <c r="F26" s="3">
        <v>20.41</v>
      </c>
      <c r="G26" s="3">
        <v>18.847000000000001</v>
      </c>
      <c r="H26" s="3">
        <v>401.51799999999997</v>
      </c>
      <c r="I26" s="3">
        <v>118.86</v>
      </c>
      <c r="J26" s="3">
        <v>123.102</v>
      </c>
      <c r="K26" s="3">
        <v>30.396999999999998</v>
      </c>
      <c r="L26" s="3">
        <v>30.119</v>
      </c>
      <c r="M26" s="3">
        <v>0</v>
      </c>
    </row>
    <row r="27" spans="3:13" ht="12.75" x14ac:dyDescent="0.2">
      <c r="C27" s="3" t="s">
        <v>40</v>
      </c>
      <c r="D27" s="3">
        <v>612.89800000000002</v>
      </c>
      <c r="E27" s="3">
        <v>598.54399999999998</v>
      </c>
      <c r="F27" s="3">
        <v>577.89400000000001</v>
      </c>
      <c r="G27" s="3">
        <v>548.28599999999994</v>
      </c>
      <c r="H27" s="3">
        <v>514.31700000000001</v>
      </c>
      <c r="I27" s="3">
        <v>346.68299999999999</v>
      </c>
      <c r="J27" s="3">
        <v>326.53300000000002</v>
      </c>
      <c r="K27" s="3">
        <v>291.49299999999999</v>
      </c>
      <c r="L27" s="3">
        <v>254.083</v>
      </c>
      <c r="M27" s="3">
        <v>214.13499999999999</v>
      </c>
    </row>
    <row r="28" spans="3:13" ht="12.75" x14ac:dyDescent="0.2"/>
    <row r="29" spans="3:13" ht="12.75" x14ac:dyDescent="0.2">
      <c r="C29" s="3" t="s">
        <v>41</v>
      </c>
      <c r="D29" s="3">
        <v>3.698</v>
      </c>
      <c r="E29" s="3">
        <v>3.9809999999999999</v>
      </c>
      <c r="F29" s="3">
        <v>4.0860000000000003</v>
      </c>
      <c r="G29" s="3">
        <v>0.71599999999999997</v>
      </c>
      <c r="H29" s="3">
        <v>0.76200000000000001</v>
      </c>
      <c r="I29" s="3">
        <v>0.94299999999999995</v>
      </c>
      <c r="J29" s="3">
        <v>1.169</v>
      </c>
      <c r="K29" s="3">
        <v>1.169</v>
      </c>
      <c r="L29" s="3">
        <v>0.871</v>
      </c>
      <c r="M29" s="3">
        <v>1.034</v>
      </c>
    </row>
    <row r="30" spans="3:13" ht="12.75" x14ac:dyDescent="0.2">
      <c r="C30" s="3" t="s">
        <v>42</v>
      </c>
      <c r="D30" s="3" t="s">
        <v>28</v>
      </c>
      <c r="E30" s="3" t="s">
        <v>28</v>
      </c>
      <c r="F30" s="3" t="s">
        <v>28</v>
      </c>
      <c r="G30" s="3">
        <v>3.0939999999999999</v>
      </c>
      <c r="H30" s="3">
        <v>3.242</v>
      </c>
      <c r="I30" s="3">
        <v>3.3809999999999998</v>
      </c>
      <c r="J30" s="3">
        <v>2.8460000000000001</v>
      </c>
      <c r="K30" s="3">
        <v>2.8769999999999998</v>
      </c>
      <c r="L30" s="3">
        <v>3.3690000000000002</v>
      </c>
      <c r="M30" s="3">
        <v>3.4060000000000001</v>
      </c>
    </row>
    <row r="31" spans="3:13" ht="12.75" x14ac:dyDescent="0.2">
      <c r="C31" s="3" t="s">
        <v>43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</row>
    <row r="32" spans="3:13" ht="12.75" x14ac:dyDescent="0.2">
      <c r="C32" s="3" t="s">
        <v>44</v>
      </c>
      <c r="D32" s="3" t="s">
        <v>28</v>
      </c>
      <c r="E32" s="3">
        <v>17.244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</row>
    <row r="33" spans="3:13" ht="12.75" x14ac:dyDescent="0.2">
      <c r="C33" s="3" t="s">
        <v>45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>
        <v>0.26900000000000002</v>
      </c>
      <c r="L33" s="3">
        <v>0.28599999999999998</v>
      </c>
      <c r="M33" s="3">
        <v>0.191</v>
      </c>
    </row>
    <row r="34" spans="3:13" ht="12.75" x14ac:dyDescent="0.2">
      <c r="C34" s="3" t="s">
        <v>46</v>
      </c>
      <c r="D34" s="3">
        <v>0.91200000000000003</v>
      </c>
      <c r="E34" s="3">
        <v>0.71299999999999997</v>
      </c>
      <c r="F34" s="3">
        <v>0.60099999999999998</v>
      </c>
      <c r="G34" s="3">
        <v>0.28699999999999998</v>
      </c>
      <c r="H34" s="3">
        <v>0.41</v>
      </c>
      <c r="I34" s="3">
        <v>0.53800000000000003</v>
      </c>
      <c r="J34" s="3">
        <v>0.42499999999999999</v>
      </c>
      <c r="K34" s="3">
        <v>0.24299999999999999</v>
      </c>
      <c r="L34" s="3">
        <v>1.073</v>
      </c>
      <c r="M34" s="3">
        <v>1.5549999999999999</v>
      </c>
    </row>
    <row r="35" spans="3:13" ht="12.75" x14ac:dyDescent="0.2">
      <c r="C35" s="3" t="s">
        <v>47</v>
      </c>
      <c r="D35" s="3">
        <v>4.6100000000000003</v>
      </c>
      <c r="E35" s="3">
        <v>21.937999999999999</v>
      </c>
      <c r="F35" s="3">
        <v>4.6879999999999997</v>
      </c>
      <c r="G35" s="3">
        <v>4.0970000000000004</v>
      </c>
      <c r="H35" s="3">
        <v>4.415</v>
      </c>
      <c r="I35" s="3">
        <v>4.8630000000000004</v>
      </c>
      <c r="J35" s="3">
        <v>4.4400000000000004</v>
      </c>
      <c r="K35" s="3">
        <v>4.5570000000000004</v>
      </c>
      <c r="L35" s="3">
        <v>5.6</v>
      </c>
      <c r="M35" s="3">
        <v>6.1859999999999999</v>
      </c>
    </row>
    <row r="36" spans="3:13" ht="12.75" x14ac:dyDescent="0.2"/>
    <row r="37" spans="3:13" ht="12.75" x14ac:dyDescent="0.2">
      <c r="C37" s="3" t="s">
        <v>48</v>
      </c>
      <c r="D37" s="3">
        <v>90.340999999999994</v>
      </c>
      <c r="E37" s="3">
        <v>86.896000000000001</v>
      </c>
      <c r="F37" s="3">
        <v>106.974</v>
      </c>
      <c r="G37" s="3">
        <v>113.901</v>
      </c>
      <c r="H37" s="3">
        <v>116.16200000000001</v>
      </c>
      <c r="I37" s="3">
        <v>128.21600000000001</v>
      </c>
      <c r="J37" s="3">
        <v>137.85599999999999</v>
      </c>
      <c r="K37" s="3">
        <v>142.60400000000001</v>
      </c>
      <c r="L37" s="3">
        <v>147.86500000000001</v>
      </c>
      <c r="M37" s="3">
        <v>166.376</v>
      </c>
    </row>
    <row r="38" spans="3:13" ht="12.75" x14ac:dyDescent="0.2">
      <c r="C38" s="3" t="s">
        <v>49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28</v>
      </c>
      <c r="I38" s="3" t="s">
        <v>28</v>
      </c>
      <c r="J38" s="3" t="s">
        <v>28</v>
      </c>
      <c r="K38" s="3">
        <v>0.52500000000000002</v>
      </c>
      <c r="L38" s="3">
        <v>0.23499999999999999</v>
      </c>
      <c r="M38" s="3">
        <v>1.079</v>
      </c>
    </row>
    <row r="39" spans="3:13" ht="12.75" x14ac:dyDescent="0.2">
      <c r="C39" s="3" t="s">
        <v>50</v>
      </c>
      <c r="D39" s="3">
        <v>24.768999999999998</v>
      </c>
      <c r="E39" s="3">
        <v>27.443999999999999</v>
      </c>
      <c r="F39" s="3">
        <v>27.335999999999999</v>
      </c>
      <c r="G39" s="3">
        <v>27.041</v>
      </c>
      <c r="H39" s="3">
        <v>27.312000000000001</v>
      </c>
      <c r="I39" s="3">
        <v>0.106</v>
      </c>
      <c r="J39" s="3">
        <v>0.998</v>
      </c>
      <c r="K39" s="3">
        <v>0</v>
      </c>
      <c r="L39" s="3">
        <v>0.35799999999999998</v>
      </c>
      <c r="M39" s="3">
        <v>0.26900000000000002</v>
      </c>
    </row>
    <row r="40" spans="3:13" ht="12.75" x14ac:dyDescent="0.2">
      <c r="C40" s="3" t="s">
        <v>51</v>
      </c>
      <c r="D40" s="3">
        <v>119.72</v>
      </c>
      <c r="E40" s="3">
        <v>136.27799999999999</v>
      </c>
      <c r="F40" s="3">
        <v>138.99799999999999</v>
      </c>
      <c r="G40" s="3">
        <v>145.03899999999999</v>
      </c>
      <c r="H40" s="3">
        <v>147.88800000000001</v>
      </c>
      <c r="I40" s="3">
        <v>133.185</v>
      </c>
      <c r="J40" s="3">
        <v>143.29400000000001</v>
      </c>
      <c r="K40" s="3">
        <v>147.68600000000001</v>
      </c>
      <c r="L40" s="3">
        <v>154.05799999999999</v>
      </c>
      <c r="M40" s="3">
        <v>173.91</v>
      </c>
    </row>
    <row r="41" spans="3:13" ht="12.75" x14ac:dyDescent="0.2"/>
    <row r="42" spans="3:13" ht="12.75" x14ac:dyDescent="0.2">
      <c r="C42" s="3" t="s">
        <v>52</v>
      </c>
      <c r="D42" s="3" t="s">
        <v>53</v>
      </c>
      <c r="E42" s="3" t="s">
        <v>54</v>
      </c>
      <c r="F42" s="3" t="s">
        <v>55</v>
      </c>
      <c r="G42" s="3" t="s">
        <v>56</v>
      </c>
      <c r="H42" s="3" t="s">
        <v>57</v>
      </c>
      <c r="I42" s="3" t="s">
        <v>58</v>
      </c>
      <c r="J42" s="3" t="s">
        <v>59</v>
      </c>
      <c r="K42" s="3" t="s">
        <v>60</v>
      </c>
      <c r="L42" s="3" t="s">
        <v>61</v>
      </c>
      <c r="M42" s="3" t="s">
        <v>62</v>
      </c>
    </row>
    <row r="43" spans="3:13" ht="12.75" x14ac:dyDescent="0.2">
      <c r="C43" s="3" t="s">
        <v>63</v>
      </c>
      <c r="D43" s="3">
        <v>70.760999999999996</v>
      </c>
      <c r="E43" s="3">
        <v>84.483000000000004</v>
      </c>
      <c r="F43" s="3">
        <v>107.658</v>
      </c>
      <c r="G43" s="3">
        <v>110.89400000000001</v>
      </c>
      <c r="H43" s="3">
        <v>107.768</v>
      </c>
      <c r="I43" s="3">
        <v>116.904</v>
      </c>
      <c r="J43" s="3">
        <v>109.255</v>
      </c>
      <c r="K43" s="3">
        <v>105.462</v>
      </c>
      <c r="L43" s="3">
        <v>105.051</v>
      </c>
      <c r="M43" s="3">
        <v>111.468</v>
      </c>
    </row>
    <row r="44" spans="3:13" ht="12.75" x14ac:dyDescent="0.2">
      <c r="C44" s="3" t="s">
        <v>64</v>
      </c>
      <c r="D44" s="3" t="s">
        <v>65</v>
      </c>
      <c r="E44" s="3" t="s">
        <v>66</v>
      </c>
      <c r="F44" s="3" t="s">
        <v>67</v>
      </c>
      <c r="G44" s="3" t="s">
        <v>68</v>
      </c>
      <c r="H44" s="3" t="s">
        <v>69</v>
      </c>
      <c r="I44" s="3" t="s">
        <v>70</v>
      </c>
      <c r="J44" s="3" t="s">
        <v>71</v>
      </c>
      <c r="K44" s="3" t="s">
        <v>72</v>
      </c>
      <c r="L44" s="3" t="s">
        <v>73</v>
      </c>
      <c r="M44" s="3" t="s">
        <v>74</v>
      </c>
    </row>
    <row r="45" spans="3:13" ht="12.75" x14ac:dyDescent="0.2">
      <c r="C45" s="3" t="s">
        <v>75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</row>
    <row r="46" spans="3:13" ht="12.75" x14ac:dyDescent="0.2">
      <c r="C46" s="3" t="s">
        <v>76</v>
      </c>
      <c r="D46" s="3">
        <v>68.316999999999993</v>
      </c>
      <c r="E46" s="3">
        <v>39.761000000000003</v>
      </c>
      <c r="F46" s="3">
        <v>-23.571000000000002</v>
      </c>
      <c r="G46" s="3">
        <v>-25.329000000000001</v>
      </c>
      <c r="H46" s="3">
        <v>-7.9660000000000002</v>
      </c>
      <c r="I46" s="3">
        <v>-32.523000000000003</v>
      </c>
      <c r="J46" s="3">
        <v>-32.951000000000001</v>
      </c>
      <c r="K46" s="3">
        <v>-31.009</v>
      </c>
      <c r="L46" s="3">
        <v>-29.757999999999999</v>
      </c>
      <c r="M46" s="3">
        <v>-32.844999999999999</v>
      </c>
    </row>
    <row r="47" spans="3:13" ht="12.75" x14ac:dyDescent="0.2">
      <c r="C47" s="3" t="s">
        <v>77</v>
      </c>
      <c r="D47" s="3">
        <v>493.178</v>
      </c>
      <c r="E47" s="3">
        <v>462.26600000000002</v>
      </c>
      <c r="F47" s="3">
        <v>438.89600000000002</v>
      </c>
      <c r="G47" s="3">
        <v>403.24700000000001</v>
      </c>
      <c r="H47" s="3">
        <v>366.42899999999997</v>
      </c>
      <c r="I47" s="3">
        <v>213.49799999999999</v>
      </c>
      <c r="J47" s="3">
        <v>183.239</v>
      </c>
      <c r="K47" s="3">
        <v>143.80699999999999</v>
      </c>
      <c r="L47" s="3">
        <v>100.02500000000001</v>
      </c>
      <c r="M47" s="3">
        <v>40.223999999999997</v>
      </c>
    </row>
    <row r="48" spans="3:13" ht="12.75" x14ac:dyDescent="0.2">
      <c r="C48" s="3" t="s">
        <v>78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</row>
    <row r="49" spans="3:13" ht="12.75" x14ac:dyDescent="0.2">
      <c r="C49" s="3" t="s">
        <v>79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</row>
    <row r="50" spans="3:13" ht="12.75" x14ac:dyDescent="0.2">
      <c r="C50" s="3" t="s">
        <v>80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81</v>
      </c>
      <c r="D51" s="3">
        <v>493.178</v>
      </c>
      <c r="E51" s="3">
        <v>462.26600000000002</v>
      </c>
      <c r="F51" s="3">
        <v>438.89600000000002</v>
      </c>
      <c r="G51" s="3">
        <v>403.24700000000001</v>
      </c>
      <c r="H51" s="3">
        <v>366.42899999999997</v>
      </c>
      <c r="I51" s="3">
        <v>213.49799999999999</v>
      </c>
      <c r="J51" s="3">
        <v>183.239</v>
      </c>
      <c r="K51" s="3">
        <v>143.80699999999999</v>
      </c>
      <c r="L51" s="3">
        <v>100.02500000000001</v>
      </c>
      <c r="M51" s="3">
        <v>40.223999999999997</v>
      </c>
    </row>
    <row r="52" spans="3:13" ht="12.75" x14ac:dyDescent="0.2"/>
    <row r="53" spans="3:13" ht="12.75" x14ac:dyDescent="0.2">
      <c r="C53" s="3" t="s">
        <v>82</v>
      </c>
      <c r="D53" s="3">
        <v>612.89800000000002</v>
      </c>
      <c r="E53" s="3">
        <v>598.54399999999998</v>
      </c>
      <c r="F53" s="3">
        <v>577.89400000000001</v>
      </c>
      <c r="G53" s="3">
        <v>548.28599999999994</v>
      </c>
      <c r="H53" s="3">
        <v>514.31700000000001</v>
      </c>
      <c r="I53" s="3">
        <v>346.68299999999999</v>
      </c>
      <c r="J53" s="3">
        <v>326.53300000000002</v>
      </c>
      <c r="K53" s="3">
        <v>291.49299999999999</v>
      </c>
      <c r="L53" s="3">
        <v>254.083</v>
      </c>
      <c r="M53" s="3">
        <v>214.13499999999999</v>
      </c>
    </row>
    <row r="54" spans="3:13" ht="12.75" x14ac:dyDescent="0.2"/>
    <row r="55" spans="3:13" ht="12.75" x14ac:dyDescent="0.2">
      <c r="C55" s="3" t="s">
        <v>83</v>
      </c>
      <c r="D55" s="3">
        <v>202.56899999999999</v>
      </c>
      <c r="E55" s="3">
        <v>188.64699999999999</v>
      </c>
      <c r="F55" s="3">
        <v>168.911</v>
      </c>
      <c r="G55" s="3">
        <v>141.381</v>
      </c>
      <c r="H55" s="3">
        <v>108.31</v>
      </c>
      <c r="I55" s="3">
        <v>221.89</v>
      </c>
      <c r="J55" s="3">
        <v>197.31200000000001</v>
      </c>
      <c r="K55" s="3">
        <v>158.32499999999999</v>
      </c>
      <c r="L55" s="3">
        <v>216.09800000000001</v>
      </c>
      <c r="M55" s="3">
        <v>169.33099999999999</v>
      </c>
    </row>
    <row r="56" spans="3:13" ht="12.75" x14ac:dyDescent="0.2">
      <c r="C56" s="3" t="s">
        <v>84</v>
      </c>
      <c r="D56" s="3">
        <v>90.340999999999994</v>
      </c>
      <c r="E56" s="3">
        <v>104.14</v>
      </c>
      <c r="F56" s="3">
        <v>106.974</v>
      </c>
      <c r="G56" s="3">
        <v>113.901</v>
      </c>
      <c r="H56" s="3">
        <v>116.16200000000001</v>
      </c>
      <c r="I56" s="3">
        <v>128.21600000000001</v>
      </c>
      <c r="J56" s="3">
        <v>137.85599999999999</v>
      </c>
      <c r="K56" s="3">
        <v>143.398</v>
      </c>
      <c r="L56" s="3">
        <v>148.386</v>
      </c>
      <c r="M56" s="3">
        <v>167.64599999999999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99C0-6945-43F2-904B-40647DEC26EE}">
  <dimension ref="C1:M48"/>
  <sheetViews>
    <sheetView topLeftCell="A5" workbookViewId="0">
      <selection activeCell="E36" sqref="E3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85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86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</row>
    <row r="13" spans="3:13" x14ac:dyDescent="0.2">
      <c r="C13" s="3" t="s">
        <v>87</v>
      </c>
      <c r="D13" s="3" t="s">
        <v>88</v>
      </c>
      <c r="E13" s="3" t="s">
        <v>88</v>
      </c>
      <c r="F13" s="3" t="s">
        <v>88</v>
      </c>
      <c r="G13" s="3" t="s">
        <v>88</v>
      </c>
      <c r="H13" s="3" t="s">
        <v>88</v>
      </c>
      <c r="I13" s="3" t="s">
        <v>88</v>
      </c>
      <c r="J13" s="3" t="s">
        <v>88</v>
      </c>
      <c r="K13" s="3" t="s">
        <v>88</v>
      </c>
      <c r="L13" s="3" t="s">
        <v>88</v>
      </c>
      <c r="M13" s="3" t="s">
        <v>88</v>
      </c>
    </row>
    <row r="15" spans="3:13" x14ac:dyDescent="0.2">
      <c r="C15" s="3" t="s">
        <v>89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3:13" x14ac:dyDescent="0.2">
      <c r="C16" s="3" t="s">
        <v>90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</row>
    <row r="17" spans="3:13" x14ac:dyDescent="0.2">
      <c r="C17" s="3" t="s">
        <v>91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9" spans="3:13" x14ac:dyDescent="0.2">
      <c r="C19" s="3" t="s">
        <v>92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93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94</v>
      </c>
      <c r="D21" s="3">
        <v>-28.587</v>
      </c>
      <c r="E21" s="3">
        <v>-25.196999999999999</v>
      </c>
      <c r="F21" s="3">
        <v>-26.553000000000001</v>
      </c>
      <c r="G21" s="3">
        <v>-18.774000000000001</v>
      </c>
      <c r="H21" s="3">
        <v>-18.446000000000002</v>
      </c>
      <c r="I21" s="3">
        <v>-15.864000000000001</v>
      </c>
      <c r="J21" s="3">
        <v>-13.817</v>
      </c>
      <c r="K21" s="3">
        <v>-16.175000000000001</v>
      </c>
      <c r="L21" s="3">
        <v>-17.382999999999999</v>
      </c>
      <c r="M21" s="3">
        <v>-18.013999999999999</v>
      </c>
    </row>
    <row r="22" spans="3:13" x14ac:dyDescent="0.2">
      <c r="C22" s="3" t="s">
        <v>95</v>
      </c>
      <c r="D22" s="3">
        <v>-21.402999999999999</v>
      </c>
      <c r="E22" s="3">
        <v>-13.87</v>
      </c>
      <c r="F22" s="3">
        <v>-9.9019999999999992</v>
      </c>
      <c r="G22" s="3">
        <v>-19.832000000000001</v>
      </c>
      <c r="H22" s="3">
        <v>-23.475000000000001</v>
      </c>
      <c r="I22" s="3">
        <v>-19.315000000000001</v>
      </c>
      <c r="J22" s="3">
        <v>-17.247</v>
      </c>
      <c r="K22" s="3">
        <v>-22.885000000000002</v>
      </c>
      <c r="L22" s="3">
        <v>-27.256</v>
      </c>
      <c r="M22" s="3">
        <v>-45.215000000000003</v>
      </c>
    </row>
    <row r="23" spans="3:13" x14ac:dyDescent="0.2">
      <c r="C23" s="3" t="s">
        <v>96</v>
      </c>
      <c r="D23" s="3">
        <v>-49.988999999999997</v>
      </c>
      <c r="E23" s="3">
        <v>-39.067</v>
      </c>
      <c r="F23" s="3">
        <v>-36.454000000000001</v>
      </c>
      <c r="G23" s="3">
        <v>-38.604999999999997</v>
      </c>
      <c r="H23" s="3">
        <v>-41.920999999999999</v>
      </c>
      <c r="I23" s="3">
        <v>-35.179000000000002</v>
      </c>
      <c r="J23" s="3">
        <v>-31.064</v>
      </c>
      <c r="K23" s="3">
        <v>-39.06</v>
      </c>
      <c r="L23" s="3">
        <v>-44.637999999999998</v>
      </c>
      <c r="M23" s="3">
        <v>-63.228999999999999</v>
      </c>
    </row>
    <row r="24" spans="3:13" x14ac:dyDescent="0.2">
      <c r="C24" s="3" t="s">
        <v>97</v>
      </c>
      <c r="D24" s="3">
        <v>-49.988999999999997</v>
      </c>
      <c r="E24" s="3">
        <v>-39.067</v>
      </c>
      <c r="F24" s="3">
        <v>-36.454000000000001</v>
      </c>
      <c r="G24" s="3">
        <v>-38.604999999999997</v>
      </c>
      <c r="H24" s="3">
        <v>-41.920999999999999</v>
      </c>
      <c r="I24" s="3">
        <v>-35.179000000000002</v>
      </c>
      <c r="J24" s="3">
        <v>-31.064</v>
      </c>
      <c r="K24" s="3">
        <v>-39.06</v>
      </c>
      <c r="L24" s="3">
        <v>-44.637999999999998</v>
      </c>
      <c r="M24" s="3">
        <v>-63.228999999999999</v>
      </c>
    </row>
    <row r="26" spans="3:13" x14ac:dyDescent="0.2">
      <c r="C26" s="3" t="s">
        <v>98</v>
      </c>
      <c r="D26" s="3">
        <v>-12.355</v>
      </c>
      <c r="E26" s="3">
        <v>-6.8280000000000003</v>
      </c>
      <c r="F26" s="3">
        <v>-5.9279999999999999</v>
      </c>
      <c r="G26" s="3">
        <v>-4.9340000000000002</v>
      </c>
      <c r="H26" s="3">
        <v>-5.3079999999999998</v>
      </c>
      <c r="I26" s="3">
        <v>-5.93</v>
      </c>
      <c r="J26" s="3">
        <v>-4.1120000000000001</v>
      </c>
      <c r="K26" s="3">
        <v>-5.5460000000000003</v>
      </c>
      <c r="L26" s="3">
        <v>-6.9820000000000002</v>
      </c>
      <c r="M26" s="3">
        <v>-8.57</v>
      </c>
    </row>
    <row r="27" spans="3:13" x14ac:dyDescent="0.2">
      <c r="C27" s="3" t="s">
        <v>99</v>
      </c>
      <c r="D27" s="3">
        <v>-62.344000000000001</v>
      </c>
      <c r="E27" s="3">
        <v>-45.895000000000003</v>
      </c>
      <c r="F27" s="3">
        <v>-42.383000000000003</v>
      </c>
      <c r="G27" s="3">
        <v>-43.539000000000001</v>
      </c>
      <c r="H27" s="3">
        <v>-47.228000000000002</v>
      </c>
      <c r="I27" s="3">
        <v>-41.107999999999997</v>
      </c>
      <c r="J27" s="3">
        <v>-35.176000000000002</v>
      </c>
      <c r="K27" s="3">
        <v>-44.606000000000002</v>
      </c>
      <c r="L27" s="3">
        <v>-51.62</v>
      </c>
      <c r="M27" s="3">
        <v>-71.799000000000007</v>
      </c>
    </row>
    <row r="28" spans="3:13" x14ac:dyDescent="0.2">
      <c r="C28" s="3" t="s">
        <v>100</v>
      </c>
      <c r="D28" s="3" t="s">
        <v>3</v>
      </c>
      <c r="E28" s="3" t="s">
        <v>3</v>
      </c>
      <c r="F28" s="3" t="s">
        <v>3</v>
      </c>
      <c r="G28" s="3">
        <v>-1.5429999999999999</v>
      </c>
      <c r="H28" s="3">
        <v>-2.7109999999999999</v>
      </c>
      <c r="I28" s="3">
        <v>-108.018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101</v>
      </c>
      <c r="D29" s="3">
        <v>-4.1260000000000003</v>
      </c>
      <c r="E29" s="3">
        <v>-0.3</v>
      </c>
      <c r="F29" s="3">
        <v>-0.20399999999999999</v>
      </c>
      <c r="G29" s="3">
        <v>-0.372</v>
      </c>
      <c r="H29" s="3">
        <v>-0.39600000000000002</v>
      </c>
      <c r="I29" s="3">
        <v>-0.69899999999999995</v>
      </c>
      <c r="J29" s="3">
        <v>-1.698</v>
      </c>
      <c r="K29" s="3">
        <v>1.014</v>
      </c>
      <c r="L29" s="3">
        <v>-0.17499999999999999</v>
      </c>
      <c r="M29" s="3">
        <v>4.3999999999999997E-2</v>
      </c>
    </row>
    <row r="30" spans="3:13" x14ac:dyDescent="0.2">
      <c r="C30" s="3" t="s">
        <v>102</v>
      </c>
      <c r="D30" s="3">
        <v>-66.47</v>
      </c>
      <c r="E30" s="3">
        <v>-46.195</v>
      </c>
      <c r="F30" s="3">
        <v>-42.587000000000003</v>
      </c>
      <c r="G30" s="3">
        <v>-45.454999999999998</v>
      </c>
      <c r="H30" s="3">
        <v>-50.335000000000001</v>
      </c>
      <c r="I30" s="3">
        <v>-149.82499999999999</v>
      </c>
      <c r="J30" s="3">
        <v>-36.874000000000002</v>
      </c>
      <c r="K30" s="3">
        <v>-43.591000000000001</v>
      </c>
      <c r="L30" s="3">
        <v>-51.795000000000002</v>
      </c>
      <c r="M30" s="3">
        <v>-71.754999999999995</v>
      </c>
    </row>
    <row r="32" spans="3:13" x14ac:dyDescent="0.2">
      <c r="C32" s="3" t="s">
        <v>103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104</v>
      </c>
      <c r="D33" s="3">
        <v>-66.47</v>
      </c>
      <c r="E33" s="3">
        <v>-46.195</v>
      </c>
      <c r="F33" s="3">
        <v>-42.587000000000003</v>
      </c>
      <c r="G33" s="3">
        <v>-45.454999999999998</v>
      </c>
      <c r="H33" s="3">
        <v>-50.335000000000001</v>
      </c>
      <c r="I33" s="3">
        <v>-149.82499999999999</v>
      </c>
      <c r="J33" s="3">
        <v>-36.874000000000002</v>
      </c>
      <c r="K33" s="3">
        <v>-43.591000000000001</v>
      </c>
      <c r="L33" s="3">
        <v>-51.795000000000002</v>
      </c>
      <c r="M33" s="3">
        <v>-71.754999999999995</v>
      </c>
    </row>
    <row r="35" spans="3:13" x14ac:dyDescent="0.2">
      <c r="C35" s="3" t="s">
        <v>105</v>
      </c>
      <c r="D35" s="3">
        <v>0</v>
      </c>
      <c r="E35" s="3">
        <v>0</v>
      </c>
      <c r="F35" s="3">
        <v>0</v>
      </c>
      <c r="G35" s="3">
        <v>1.5429999999999999</v>
      </c>
      <c r="H35" s="3">
        <v>2.7109999999999999</v>
      </c>
      <c r="I35" s="3">
        <v>108.018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106</v>
      </c>
      <c r="D36" s="3">
        <v>-66.47</v>
      </c>
      <c r="E36" s="3">
        <v>-46.195</v>
      </c>
      <c r="F36" s="3">
        <v>-42.587000000000003</v>
      </c>
      <c r="G36" s="3">
        <v>-43.911000000000001</v>
      </c>
      <c r="H36" s="3">
        <v>-47.624000000000002</v>
      </c>
      <c r="I36" s="3">
        <v>-41.807000000000002</v>
      </c>
      <c r="J36" s="3">
        <v>-36.874000000000002</v>
      </c>
      <c r="K36" s="3">
        <v>-43.591000000000001</v>
      </c>
      <c r="L36" s="3">
        <v>-51.795000000000002</v>
      </c>
      <c r="M36" s="3">
        <v>-71.754999999999995</v>
      </c>
    </row>
    <row r="38" spans="3:13" x14ac:dyDescent="0.2">
      <c r="C38" s="3" t="s">
        <v>107</v>
      </c>
      <c r="D38" s="3">
        <v>-0.21</v>
      </c>
      <c r="E38" s="3">
        <v>-0.15</v>
      </c>
      <c r="F38" s="3">
        <v>-0.13</v>
      </c>
      <c r="G38" s="3">
        <v>-0.14000000000000001</v>
      </c>
      <c r="H38" s="3">
        <v>-0.15</v>
      </c>
      <c r="I38" s="3">
        <v>-0.13</v>
      </c>
      <c r="J38" s="3">
        <v>-0.11</v>
      </c>
      <c r="K38" s="3">
        <v>-0.13</v>
      </c>
      <c r="L38" s="3">
        <v>-0.16</v>
      </c>
      <c r="M38" s="3">
        <v>-0.22</v>
      </c>
    </row>
    <row r="39" spans="3:13" x14ac:dyDescent="0.2">
      <c r="C39" s="3" t="s">
        <v>108</v>
      </c>
      <c r="D39" s="3">
        <v>-0.21</v>
      </c>
      <c r="E39" s="3">
        <v>-0.15</v>
      </c>
      <c r="F39" s="3">
        <v>-0.13</v>
      </c>
      <c r="G39" s="3">
        <v>-0.14000000000000001</v>
      </c>
      <c r="H39" s="3">
        <v>-0.15</v>
      </c>
      <c r="I39" s="3">
        <v>-0.13</v>
      </c>
      <c r="J39" s="3">
        <v>-0.11</v>
      </c>
      <c r="K39" s="3">
        <v>-0.13</v>
      </c>
      <c r="L39" s="3">
        <v>-0.16</v>
      </c>
      <c r="M39" s="3">
        <v>-0.22</v>
      </c>
    </row>
    <row r="40" spans="3:13" x14ac:dyDescent="0.2">
      <c r="C40" s="3" t="s">
        <v>109</v>
      </c>
      <c r="D40" s="3">
        <v>313.37200000000001</v>
      </c>
      <c r="E40" s="3">
        <v>317.20299999999997</v>
      </c>
      <c r="F40" s="3">
        <v>317.85000000000002</v>
      </c>
      <c r="G40" s="3">
        <v>319.774</v>
      </c>
      <c r="H40" s="3">
        <v>321.65899999999999</v>
      </c>
      <c r="I40" s="3">
        <v>322.48700000000002</v>
      </c>
      <c r="J40" s="3">
        <v>325.78500000000003</v>
      </c>
      <c r="K40" s="3">
        <v>329.26900000000001</v>
      </c>
      <c r="L40" s="3">
        <v>331.54599999999999</v>
      </c>
      <c r="M40" s="3">
        <v>333.23599999999999</v>
      </c>
    </row>
    <row r="41" spans="3:13" x14ac:dyDescent="0.2">
      <c r="C41" s="3" t="s">
        <v>110</v>
      </c>
      <c r="D41" s="3">
        <v>313.37200000000001</v>
      </c>
      <c r="E41" s="3">
        <v>317.20299999999997</v>
      </c>
      <c r="F41" s="3">
        <v>317.85000000000002</v>
      </c>
      <c r="G41" s="3">
        <v>319.774</v>
      </c>
      <c r="H41" s="3">
        <v>321.65899999999999</v>
      </c>
      <c r="I41" s="3">
        <v>322.48700000000002</v>
      </c>
      <c r="J41" s="3">
        <v>325.78500000000003</v>
      </c>
      <c r="K41" s="3">
        <v>329.26900000000001</v>
      </c>
      <c r="L41" s="3">
        <v>331.54599999999999</v>
      </c>
      <c r="M41" s="3">
        <v>333.23599999999999</v>
      </c>
    </row>
    <row r="43" spans="3:13" x14ac:dyDescent="0.2">
      <c r="C43" s="3" t="s">
        <v>111</v>
      </c>
      <c r="D43" s="3">
        <v>-28.587</v>
      </c>
      <c r="E43" s="3">
        <v>-25.155999999999999</v>
      </c>
      <c r="F43" s="3">
        <v>-26.994</v>
      </c>
      <c r="G43" s="3">
        <v>-27.056000000000001</v>
      </c>
      <c r="H43" s="3">
        <v>-26.792999999999999</v>
      </c>
      <c r="I43" s="3">
        <v>-24.541</v>
      </c>
      <c r="J43" s="3">
        <v>-21.658999999999999</v>
      </c>
      <c r="K43" s="3">
        <v>-24.323</v>
      </c>
      <c r="L43" s="3">
        <v>-25.814</v>
      </c>
      <c r="M43" s="3">
        <v>-27.04</v>
      </c>
    </row>
    <row r="44" spans="3:13" x14ac:dyDescent="0.2">
      <c r="C44" s="3" t="s">
        <v>112</v>
      </c>
      <c r="D44" s="3">
        <v>-29.17</v>
      </c>
      <c r="E44" s="3">
        <v>-25.196999999999999</v>
      </c>
      <c r="F44" s="3">
        <v>-27.04</v>
      </c>
      <c r="G44" s="3">
        <v>-27.1</v>
      </c>
      <c r="H44" s="3">
        <v>-26.837</v>
      </c>
      <c r="I44" s="3">
        <v>-24.571000000000002</v>
      </c>
      <c r="J44" s="3">
        <v>-21.678999999999998</v>
      </c>
      <c r="K44" s="3">
        <v>-24.332000000000001</v>
      </c>
      <c r="L44" s="3">
        <v>-25.823</v>
      </c>
      <c r="M44" s="3">
        <v>-27.05</v>
      </c>
    </row>
    <row r="46" spans="3:13" x14ac:dyDescent="0.2">
      <c r="C46" s="3" t="s">
        <v>113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3:13" x14ac:dyDescent="0.2">
      <c r="C47" s="3" t="s">
        <v>114</v>
      </c>
      <c r="D47" s="3">
        <v>-59.073</v>
      </c>
      <c r="E47" s="3">
        <v>-43.37</v>
      </c>
      <c r="F47" s="3">
        <v>-42.244999999999997</v>
      </c>
      <c r="G47" s="3">
        <v>-38.944000000000003</v>
      </c>
      <c r="H47" s="3">
        <v>-41.311</v>
      </c>
      <c r="I47" s="3">
        <v>-36.26</v>
      </c>
      <c r="J47" s="3">
        <v>-35.613</v>
      </c>
      <c r="K47" s="3">
        <v>-43.167000000000002</v>
      </c>
      <c r="L47" s="3">
        <v>-47.066000000000003</v>
      </c>
      <c r="M47" s="3">
        <v>-64.933999999999997</v>
      </c>
    </row>
    <row r="48" spans="3:13" x14ac:dyDescent="0.2">
      <c r="C48" s="3" t="s">
        <v>115</v>
      </c>
      <c r="D48" s="3">
        <v>-29.17</v>
      </c>
      <c r="E48" s="3">
        <v>-25.196999999999999</v>
      </c>
      <c r="F48" s="3">
        <v>-27.04</v>
      </c>
      <c r="G48" s="3">
        <v>-27.1</v>
      </c>
      <c r="H48" s="3">
        <v>-26.837</v>
      </c>
      <c r="I48" s="3">
        <v>-24.571000000000002</v>
      </c>
      <c r="J48" s="3">
        <v>-21.678999999999998</v>
      </c>
      <c r="K48" s="3">
        <v>-24.332000000000001</v>
      </c>
      <c r="L48" s="3">
        <v>-25.823</v>
      </c>
      <c r="M48" s="3">
        <v>-27.05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C6B1-8C84-4F83-B045-762FA43A21C2}">
  <dimension ref="C2:M56"/>
  <sheetViews>
    <sheetView workbookViewId="0">
      <selection activeCell="G30" sqref="G30:M30"/>
    </sheetView>
  </sheetViews>
  <sheetFormatPr defaultRowHeight="12.75" x14ac:dyDescent="0.2"/>
  <cols>
    <col min="1" max="2" width="2" customWidth="1"/>
    <col min="3" max="3" width="25" customWidth="1"/>
    <col min="4" max="14" width="15"/>
    <col min="15" max="16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116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104</v>
      </c>
      <c r="D12" s="3">
        <v>-66.47</v>
      </c>
      <c r="E12" s="3">
        <v>-46.195</v>
      </c>
      <c r="F12" s="3">
        <v>-42.587000000000003</v>
      </c>
      <c r="G12" s="3">
        <v>-45.454999999999998</v>
      </c>
      <c r="H12" s="3">
        <v>-50.335000000000001</v>
      </c>
      <c r="I12" s="3">
        <v>-149.82499999999999</v>
      </c>
      <c r="J12" s="3">
        <v>-36.874000000000002</v>
      </c>
      <c r="K12" s="3">
        <v>-43.591000000000001</v>
      </c>
      <c r="L12" s="3">
        <v>-51.795000000000002</v>
      </c>
      <c r="M12" s="3">
        <v>-71.754999999999995</v>
      </c>
    </row>
    <row r="13" spans="3:13" x14ac:dyDescent="0.2">
      <c r="C13" s="3" t="s">
        <v>117</v>
      </c>
      <c r="D13" s="3">
        <v>0.58399999999999996</v>
      </c>
      <c r="E13" s="3">
        <v>4.1000000000000002E-2</v>
      </c>
      <c r="F13" s="3">
        <v>4.7E-2</v>
      </c>
      <c r="G13" s="3">
        <v>4.3999999999999997E-2</v>
      </c>
      <c r="H13" s="3">
        <v>4.3999999999999997E-2</v>
      </c>
      <c r="I13" s="3">
        <v>2.9000000000000001E-2</v>
      </c>
      <c r="J13" s="3">
        <v>0.02</v>
      </c>
      <c r="K13" s="3">
        <v>8.9999999999999993E-3</v>
      </c>
      <c r="L13" s="3">
        <v>8.9999999999999993E-3</v>
      </c>
      <c r="M13" s="3">
        <v>8.9999999999999993E-3</v>
      </c>
    </row>
    <row r="14" spans="3:13" x14ac:dyDescent="0.2">
      <c r="C14" s="3" t="s">
        <v>118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119</v>
      </c>
      <c r="D15" s="3">
        <v>13.031000000000001</v>
      </c>
      <c r="E15" s="3">
        <v>11.635</v>
      </c>
      <c r="F15" s="3">
        <v>12.646000000000001</v>
      </c>
      <c r="G15" s="3">
        <v>13.782999999999999</v>
      </c>
      <c r="H15" s="3">
        <v>13.279</v>
      </c>
      <c r="I15" s="3">
        <v>10.266</v>
      </c>
      <c r="J15" s="3">
        <v>8.2029999999999994</v>
      </c>
      <c r="K15" s="3">
        <v>9.1649999999999991</v>
      </c>
      <c r="L15" s="3">
        <v>10.522</v>
      </c>
      <c r="M15" s="3">
        <v>11.048999999999999</v>
      </c>
    </row>
    <row r="16" spans="3:13" x14ac:dyDescent="0.2">
      <c r="C16" s="3" t="s">
        <v>120</v>
      </c>
      <c r="D16" s="3">
        <v>-9.4E-2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</row>
    <row r="17" spans="3:13" x14ac:dyDescent="0.2">
      <c r="C17" s="3" t="s">
        <v>121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122</v>
      </c>
      <c r="D18" s="3">
        <v>-0.28399999999999997</v>
      </c>
      <c r="E18" s="3">
        <v>3.5569999999999999</v>
      </c>
      <c r="F18" s="3">
        <v>0.72799999999999998</v>
      </c>
      <c r="G18" s="3">
        <v>0.81299999999999994</v>
      </c>
      <c r="H18" s="3">
        <v>2.0049999999999999</v>
      </c>
      <c r="I18" s="3">
        <v>-1.9039999999999999</v>
      </c>
      <c r="J18" s="3">
        <v>0.32400000000000001</v>
      </c>
      <c r="K18" s="3">
        <v>3.0000000000000001E-3</v>
      </c>
      <c r="L18" s="3">
        <v>2.5859999999999999</v>
      </c>
      <c r="M18" s="3">
        <v>-2.9380000000000002</v>
      </c>
    </row>
    <row r="19" spans="3:13" x14ac:dyDescent="0.2">
      <c r="C19" t="s">
        <v>123</v>
      </c>
      <c r="D19">
        <v>32.590000000000003</v>
      </c>
      <c r="E19">
        <v>19.77</v>
      </c>
      <c r="F19">
        <v>15.04</v>
      </c>
      <c r="G19">
        <v>18.812000000000001</v>
      </c>
      <c r="H19">
        <v>24.587</v>
      </c>
      <c r="I19">
        <v>127.626</v>
      </c>
      <c r="J19">
        <v>20.187999999999999</v>
      </c>
      <c r="K19">
        <v>21.401</v>
      </c>
      <c r="L19">
        <v>26.074999999999999</v>
      </c>
      <c r="M19">
        <v>46.993000000000002</v>
      </c>
    </row>
    <row r="20" spans="3:13" x14ac:dyDescent="0.2">
      <c r="C20" s="3" t="s">
        <v>124</v>
      </c>
      <c r="D20" s="3">
        <v>-20.643000000000001</v>
      </c>
      <c r="E20" s="3">
        <v>-11.192</v>
      </c>
      <c r="F20" s="3">
        <v>-14.127000000000001</v>
      </c>
      <c r="G20" s="3">
        <v>-12.002000000000001</v>
      </c>
      <c r="H20" s="3">
        <v>-10.42</v>
      </c>
      <c r="I20" s="3">
        <v>-13.807</v>
      </c>
      <c r="J20" s="3">
        <v>-8.1379999999999999</v>
      </c>
      <c r="K20" s="3">
        <v>-13.013</v>
      </c>
      <c r="L20" s="3">
        <v>-12.602</v>
      </c>
      <c r="M20" s="3">
        <v>-16.640999999999998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125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3" t="s">
        <v>126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127</v>
      </c>
      <c r="D24" s="3">
        <v>-136.46299999999999</v>
      </c>
      <c r="E24" s="3">
        <v>-1.103</v>
      </c>
      <c r="F24" s="3">
        <v>-1.2849999999999999</v>
      </c>
      <c r="G24" s="3">
        <v>2.3959999999999999</v>
      </c>
      <c r="H24" s="3">
        <v>7.484</v>
      </c>
      <c r="I24" s="3">
        <v>4.6870000000000003</v>
      </c>
      <c r="J24" s="3">
        <v>71.540999999999997</v>
      </c>
      <c r="K24" s="3">
        <v>6.1349999999999998</v>
      </c>
      <c r="L24" s="3">
        <v>51.610999999999997</v>
      </c>
      <c r="M24" s="3">
        <v>-16.629000000000001</v>
      </c>
    </row>
    <row r="25" spans="3:13" x14ac:dyDescent="0.2">
      <c r="C25" s="3" t="s">
        <v>128</v>
      </c>
      <c r="D25" s="3">
        <v>-136.46299999999999</v>
      </c>
      <c r="E25" s="3">
        <v>-1.103</v>
      </c>
      <c r="F25" s="3">
        <v>-1.2849999999999999</v>
      </c>
      <c r="G25" s="3">
        <v>2.3959999999999999</v>
      </c>
      <c r="H25" s="3">
        <v>7.484</v>
      </c>
      <c r="I25" s="3">
        <v>4.6870000000000003</v>
      </c>
      <c r="J25" s="3">
        <v>71.540999999999997</v>
      </c>
      <c r="K25" s="3">
        <v>6.1349999999999998</v>
      </c>
      <c r="L25" s="3">
        <v>51.610999999999997</v>
      </c>
      <c r="M25" s="3">
        <v>-16.629000000000001</v>
      </c>
    </row>
    <row r="26" spans="3:13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2">
      <c r="C27" s="3" t="s">
        <v>129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t="s">
        <v>130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3" x14ac:dyDescent="0.2">
      <c r="C29" s="3" t="s">
        <v>131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3" t="s">
        <v>132</v>
      </c>
      <c r="D30" s="3">
        <v>-83.852000000000004</v>
      </c>
      <c r="E30" s="39">
        <f>(D30+F30)/2</f>
        <v>-52.474500000000006</v>
      </c>
      <c r="F30" s="3">
        <v>-21.097000000000001</v>
      </c>
      <c r="G30" s="39">
        <f>(E30+F30)/2</f>
        <v>-36.785750000000007</v>
      </c>
      <c r="H30" s="39">
        <f>(F30+G30)/2</f>
        <v>-28.941375000000004</v>
      </c>
      <c r="I30" s="39">
        <f t="shared" ref="I30:M30" si="0">(G30+H30)/2</f>
        <v>-32.863562500000008</v>
      </c>
      <c r="J30" s="39">
        <f t="shared" si="0"/>
        <v>-30.902468750000004</v>
      </c>
      <c r="K30" s="39">
        <f t="shared" si="0"/>
        <v>-31.883015625000006</v>
      </c>
      <c r="L30" s="39">
        <f t="shared" si="0"/>
        <v>-31.392742187500005</v>
      </c>
      <c r="M30" s="39">
        <f t="shared" si="0"/>
        <v>-31.637878906250005</v>
      </c>
    </row>
    <row r="31" spans="3:13" x14ac:dyDescent="0.2">
      <c r="C31" s="3" t="s">
        <v>133</v>
      </c>
      <c r="D31" s="3" t="s">
        <v>3</v>
      </c>
      <c r="E31" s="3" t="s">
        <v>3</v>
      </c>
      <c r="F31" s="3">
        <v>-1.1020000000000001</v>
      </c>
      <c r="G31" s="3">
        <v>-5.7409999999999997</v>
      </c>
      <c r="H31" s="3">
        <v>-0.253</v>
      </c>
      <c r="I31" s="3" t="s">
        <v>3</v>
      </c>
      <c r="J31" s="3">
        <v>-1.59</v>
      </c>
      <c r="K31" s="3">
        <v>-2.1459999999999999</v>
      </c>
      <c r="L31" s="3">
        <v>-0.93400000000000005</v>
      </c>
      <c r="M31" s="3">
        <v>-2.8540000000000001</v>
      </c>
    </row>
    <row r="32" spans="3:13" x14ac:dyDescent="0.2">
      <c r="C32" s="3" t="s">
        <v>134</v>
      </c>
      <c r="D32" s="3">
        <v>57.573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>
        <v>0</v>
      </c>
      <c r="L32" s="3">
        <v>0</v>
      </c>
      <c r="M32" s="3">
        <v>0</v>
      </c>
    </row>
    <row r="33" spans="3:13" x14ac:dyDescent="0.2">
      <c r="C33" s="3" t="s">
        <v>135</v>
      </c>
      <c r="D33" s="3">
        <v>-26.279</v>
      </c>
      <c r="E33" s="3" t="s">
        <v>3</v>
      </c>
      <c r="F33" s="3">
        <v>-22.2</v>
      </c>
      <c r="G33" s="3">
        <v>-5.7409999999999997</v>
      </c>
      <c r="H33" s="3">
        <v>-0.253</v>
      </c>
      <c r="I33" s="3" t="s">
        <v>3</v>
      </c>
      <c r="J33" s="3">
        <v>-1.59</v>
      </c>
      <c r="K33" s="3">
        <v>-2.1459999999999999</v>
      </c>
      <c r="L33" s="3">
        <v>-0.93400000000000005</v>
      </c>
      <c r="M33" s="3">
        <v>-2.8540000000000001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136</v>
      </c>
      <c r="D35" s="3">
        <v>252.98400000000001</v>
      </c>
      <c r="E35" s="3">
        <v>86.066000000000003</v>
      </c>
      <c r="F35" s="3">
        <v>80.245999999999995</v>
      </c>
      <c r="G35" s="3">
        <v>55.62</v>
      </c>
      <c r="H35" s="3">
        <v>40.656999999999996</v>
      </c>
      <c r="I35" s="3">
        <v>36.064</v>
      </c>
      <c r="J35" s="3">
        <v>27.907</v>
      </c>
      <c r="K35" s="3">
        <v>89.722999999999999</v>
      </c>
      <c r="L35" s="3">
        <v>79.102000000000004</v>
      </c>
      <c r="M35" s="3">
        <v>116.434</v>
      </c>
    </row>
    <row r="36" spans="3:13" x14ac:dyDescent="0.2">
      <c r="C36" t="s">
        <v>137</v>
      </c>
      <c r="D36">
        <v>-0.27100000000000002</v>
      </c>
      <c r="E36">
        <v>-0.185</v>
      </c>
      <c r="F36">
        <v>-0.5</v>
      </c>
      <c r="G36">
        <v>-3.9E-2</v>
      </c>
      <c r="H36">
        <v>0.19600000000000001</v>
      </c>
      <c r="I36">
        <v>-0.114</v>
      </c>
      <c r="J36">
        <v>1.0999999999999999E-2</v>
      </c>
      <c r="K36">
        <v>0.39600000000000002</v>
      </c>
      <c r="L36">
        <v>0.53700000000000003</v>
      </c>
      <c r="M36">
        <v>-0.52100000000000002</v>
      </c>
    </row>
    <row r="37" spans="3:13" x14ac:dyDescent="0.2">
      <c r="C37" s="3" t="s">
        <v>138</v>
      </c>
      <c r="D37" s="3">
        <v>-166.64599999999999</v>
      </c>
      <c r="E37" s="3">
        <v>-5.6360000000000001</v>
      </c>
      <c r="F37" s="3">
        <v>-24.126000000000001</v>
      </c>
      <c r="G37" s="3">
        <v>-14.923999999999999</v>
      </c>
      <c r="H37" s="3">
        <v>-4.79</v>
      </c>
      <c r="I37" s="3">
        <v>-8.0429999999999993</v>
      </c>
      <c r="J37" s="3">
        <v>61.805</v>
      </c>
      <c r="K37" s="3">
        <v>-11.016999999999999</v>
      </c>
      <c r="L37" s="3">
        <v>36.795000000000002</v>
      </c>
      <c r="M37" s="3">
        <v>-29.981999999999999</v>
      </c>
    </row>
    <row r="38" spans="3:13" x14ac:dyDescent="0.2">
      <c r="C38" s="3" t="s">
        <v>139</v>
      </c>
      <c r="D38" s="3">
        <v>86.066000000000003</v>
      </c>
      <c r="E38" s="3">
        <v>80.245999999999995</v>
      </c>
      <c r="F38" s="3">
        <v>55.62</v>
      </c>
      <c r="G38" s="3">
        <v>40.656999999999996</v>
      </c>
      <c r="H38" s="3">
        <v>36.064</v>
      </c>
      <c r="I38" s="3">
        <v>27.907</v>
      </c>
      <c r="J38" s="3">
        <v>89.722999999999999</v>
      </c>
      <c r="K38" s="3">
        <v>79.102000000000004</v>
      </c>
      <c r="L38" s="3">
        <v>116.434</v>
      </c>
      <c r="M38" s="3">
        <v>85.932000000000002</v>
      </c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 t="s">
        <v>140</v>
      </c>
      <c r="D40" s="3">
        <v>-20.643000000000001</v>
      </c>
      <c r="E40" s="3">
        <v>-11.192</v>
      </c>
      <c r="F40" s="3">
        <v>-14.127000000000001</v>
      </c>
      <c r="G40" s="3">
        <v>-12.002000000000001</v>
      </c>
      <c r="H40" s="3">
        <v>-10.42</v>
      </c>
      <c r="I40" s="3">
        <v>-13.807</v>
      </c>
      <c r="J40" s="3">
        <v>-8.1379999999999999</v>
      </c>
      <c r="K40" s="3">
        <v>-13.013</v>
      </c>
      <c r="L40" s="3">
        <v>-12.602</v>
      </c>
      <c r="M40" s="3">
        <v>-16.640999999999998</v>
      </c>
    </row>
    <row r="41" spans="3:13" x14ac:dyDescent="0.2">
      <c r="C41" t="s">
        <v>141</v>
      </c>
      <c r="D41">
        <v>3.351</v>
      </c>
      <c r="E41">
        <v>0.99299999999999999</v>
      </c>
      <c r="F41">
        <v>0.57999999999999996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279F-17DE-4BB7-9692-ED2A870943AD}">
  <dimension ref="C2:M56"/>
  <sheetViews>
    <sheetView workbookViewId="0">
      <selection sqref="A1:P1048576"/>
    </sheetView>
  </sheetViews>
  <sheetFormatPr defaultRowHeight="12.75" x14ac:dyDescent="0.2"/>
  <cols>
    <col min="1" max="2" width="2" customWidth="1"/>
    <col min="3" max="3" width="25" customWidth="1"/>
    <col min="15" max="16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142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143</v>
      </c>
      <c r="D12" s="3">
        <v>2.46</v>
      </c>
      <c r="E12" s="3">
        <v>3.18</v>
      </c>
      <c r="F12" s="3">
        <v>5.0199999999999996</v>
      </c>
      <c r="G12" s="3">
        <v>6.16</v>
      </c>
      <c r="H12" s="3">
        <v>5</v>
      </c>
      <c r="I12" s="3">
        <v>4.9000000000000004</v>
      </c>
      <c r="J12" s="3">
        <v>9.24</v>
      </c>
      <c r="K12" s="3">
        <v>13</v>
      </c>
      <c r="L12" s="3">
        <v>8.66</v>
      </c>
      <c r="M12" s="3">
        <v>7.75</v>
      </c>
    </row>
    <row r="13" spans="3:13" x14ac:dyDescent="0.2">
      <c r="C13" s="3" t="s">
        <v>144</v>
      </c>
      <c r="D13" s="3">
        <v>778.98800000000006</v>
      </c>
      <c r="E13" s="3" t="s">
        <v>145</v>
      </c>
      <c r="F13" s="3" t="s">
        <v>146</v>
      </c>
      <c r="G13" s="3" t="s">
        <v>147</v>
      </c>
      <c r="H13" s="3" t="s">
        <v>148</v>
      </c>
      <c r="I13" s="3" t="s">
        <v>149</v>
      </c>
      <c r="J13" s="3" t="s">
        <v>150</v>
      </c>
      <c r="K13" s="3" t="s">
        <v>151</v>
      </c>
      <c r="L13" s="3" t="s">
        <v>152</v>
      </c>
      <c r="M13" s="3" t="s">
        <v>153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154</v>
      </c>
      <c r="D15" s="3">
        <v>656.26599999999996</v>
      </c>
      <c r="E15" s="3">
        <v>921.09400000000005</v>
      </c>
      <c r="F15" s="3" t="s">
        <v>155</v>
      </c>
      <c r="G15" s="3" t="s">
        <v>156</v>
      </c>
      <c r="H15" s="3" t="s">
        <v>157</v>
      </c>
      <c r="I15" s="3" t="s">
        <v>158</v>
      </c>
      <c r="J15" s="3" t="s">
        <v>159</v>
      </c>
      <c r="K15" s="3" t="s">
        <v>160</v>
      </c>
      <c r="L15" s="3" t="s">
        <v>161</v>
      </c>
      <c r="M15" s="3" t="s">
        <v>162</v>
      </c>
    </row>
    <row r="16" spans="3:13" x14ac:dyDescent="0.2">
      <c r="C16" s="3" t="s">
        <v>163</v>
      </c>
      <c r="D16" s="3">
        <v>656.26599999999996</v>
      </c>
      <c r="E16" s="3">
        <v>921.09400000000005</v>
      </c>
      <c r="F16" s="3" t="s">
        <v>155</v>
      </c>
      <c r="G16" s="3" t="s">
        <v>156</v>
      </c>
      <c r="H16" s="3" t="s">
        <v>157</v>
      </c>
      <c r="I16" s="3" t="s">
        <v>158</v>
      </c>
      <c r="J16" s="3" t="s">
        <v>159</v>
      </c>
      <c r="K16" s="3" t="s">
        <v>160</v>
      </c>
      <c r="L16" s="3" t="s">
        <v>161</v>
      </c>
      <c r="M16" s="3" t="s">
        <v>162</v>
      </c>
    </row>
    <row r="17" spans="3:13" x14ac:dyDescent="0.2">
      <c r="C17" s="3" t="s">
        <v>164</v>
      </c>
      <c r="D17" s="3" t="s">
        <v>165</v>
      </c>
      <c r="E17" s="3" t="s">
        <v>166</v>
      </c>
      <c r="F17" s="3" t="s">
        <v>167</v>
      </c>
      <c r="G17" s="3" t="s">
        <v>168</v>
      </c>
      <c r="H17" s="3" t="s">
        <v>169</v>
      </c>
      <c r="I17" s="3" t="s">
        <v>170</v>
      </c>
      <c r="J17" s="3" t="s">
        <v>171</v>
      </c>
      <c r="K17" s="3" t="s">
        <v>172</v>
      </c>
      <c r="L17" s="3" t="s">
        <v>173</v>
      </c>
      <c r="M17" s="3" t="s">
        <v>174</v>
      </c>
    </row>
    <row r="18" spans="3:13" x14ac:dyDescent="0.2">
      <c r="C18" s="3" t="s">
        <v>175</v>
      </c>
      <c r="D18" s="3" t="s">
        <v>176</v>
      </c>
      <c r="E18" s="3" t="s">
        <v>166</v>
      </c>
      <c r="F18" s="3" t="s">
        <v>177</v>
      </c>
      <c r="G18" s="3" t="s">
        <v>178</v>
      </c>
      <c r="H18" s="3" t="s">
        <v>179</v>
      </c>
      <c r="I18" s="3" t="s">
        <v>180</v>
      </c>
      <c r="J18" s="3" t="s">
        <v>181</v>
      </c>
      <c r="K18" s="3" t="s">
        <v>182</v>
      </c>
      <c r="L18" s="3" t="s">
        <v>173</v>
      </c>
      <c r="M18" s="3" t="s">
        <v>174</v>
      </c>
    </row>
    <row r="19" spans="3:13" x14ac:dyDescent="0.2">
      <c r="C19" t="s">
        <v>183</v>
      </c>
      <c r="D19" t="s">
        <v>184</v>
      </c>
      <c r="E19" t="s">
        <v>185</v>
      </c>
      <c r="F19" t="s">
        <v>186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173</v>
      </c>
      <c r="M19" t="s">
        <v>174</v>
      </c>
    </row>
    <row r="20" spans="3:13" x14ac:dyDescent="0.2">
      <c r="C20" s="3" t="s">
        <v>187</v>
      </c>
      <c r="D20" s="3" t="s">
        <v>188</v>
      </c>
      <c r="E20" s="3" t="s">
        <v>189</v>
      </c>
      <c r="F20" s="3" t="s">
        <v>190</v>
      </c>
      <c r="G20" s="3" t="s">
        <v>191</v>
      </c>
      <c r="H20" s="3" t="s">
        <v>192</v>
      </c>
      <c r="I20" s="3" t="s">
        <v>193</v>
      </c>
      <c r="J20" s="3" t="s">
        <v>194</v>
      </c>
      <c r="K20" s="3" t="s">
        <v>195</v>
      </c>
      <c r="L20" s="3" t="s">
        <v>196</v>
      </c>
      <c r="M20" s="3" t="s">
        <v>197</v>
      </c>
    </row>
    <row r="21" spans="3:13" x14ac:dyDescent="0.2">
      <c r="C21" s="3" t="s">
        <v>198</v>
      </c>
      <c r="D21" s="3" t="s">
        <v>199</v>
      </c>
      <c r="E21" s="3" t="s">
        <v>200</v>
      </c>
      <c r="F21" s="3" t="s">
        <v>201</v>
      </c>
      <c r="G21" s="3" t="s">
        <v>202</v>
      </c>
      <c r="H21" s="3" t="s">
        <v>203</v>
      </c>
      <c r="I21" s="3" t="s">
        <v>204</v>
      </c>
      <c r="J21" s="3" t="s">
        <v>205</v>
      </c>
      <c r="K21" s="3" t="s">
        <v>206</v>
      </c>
      <c r="L21" s="3" t="s">
        <v>207</v>
      </c>
      <c r="M21" s="3" t="s">
        <v>208</v>
      </c>
    </row>
    <row r="22" spans="3:13" x14ac:dyDescent="0.2">
      <c r="C22" s="3" t="s">
        <v>209</v>
      </c>
      <c r="D22" s="3" t="s">
        <v>210</v>
      </c>
      <c r="E22" s="3" t="s">
        <v>210</v>
      </c>
      <c r="F22" s="3" t="s">
        <v>210</v>
      </c>
      <c r="G22" s="3" t="s">
        <v>210</v>
      </c>
      <c r="H22" s="3" t="s">
        <v>210</v>
      </c>
      <c r="I22" s="3" t="s">
        <v>210</v>
      </c>
      <c r="J22" s="3" t="s">
        <v>210</v>
      </c>
      <c r="K22" s="3" t="s">
        <v>210</v>
      </c>
      <c r="L22" s="3" t="s">
        <v>210</v>
      </c>
      <c r="M22" s="3" t="s">
        <v>210</v>
      </c>
    </row>
    <row r="23" spans="3:13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2">
      <c r="C24" s="3" t="s">
        <v>211</v>
      </c>
      <c r="D24" s="3" t="s">
        <v>212</v>
      </c>
      <c r="E24" s="3" t="s">
        <v>213</v>
      </c>
      <c r="F24" s="3" t="s">
        <v>189</v>
      </c>
      <c r="G24" s="3" t="s">
        <v>214</v>
      </c>
      <c r="H24" s="3" t="s">
        <v>215</v>
      </c>
      <c r="I24" s="3" t="s">
        <v>216</v>
      </c>
      <c r="J24" s="3" t="s">
        <v>217</v>
      </c>
      <c r="K24" s="3" t="s">
        <v>218</v>
      </c>
      <c r="L24" s="3" t="s">
        <v>219</v>
      </c>
      <c r="M24" s="3" t="s">
        <v>220</v>
      </c>
    </row>
    <row r="25" spans="3:13" x14ac:dyDescent="0.2">
      <c r="C25" s="3" t="s">
        <v>221</v>
      </c>
      <c r="D25" s="3" t="s">
        <v>222</v>
      </c>
      <c r="E25" s="3" t="s">
        <v>223</v>
      </c>
      <c r="F25" s="3" t="s">
        <v>224</v>
      </c>
      <c r="G25" s="3" t="s">
        <v>225</v>
      </c>
      <c r="H25" s="3" t="s">
        <v>226</v>
      </c>
      <c r="I25" s="3" t="s">
        <v>227</v>
      </c>
      <c r="J25" s="3" t="s">
        <v>228</v>
      </c>
      <c r="K25" s="3" t="s">
        <v>229</v>
      </c>
      <c r="L25" s="3" t="s">
        <v>230</v>
      </c>
      <c r="M25" s="3" t="s">
        <v>231</v>
      </c>
    </row>
    <row r="26" spans="3:13" x14ac:dyDescent="0.2">
      <c r="C26" s="3" t="s">
        <v>232</v>
      </c>
      <c r="D26" s="3" t="s">
        <v>233</v>
      </c>
      <c r="E26" s="3" t="s">
        <v>234</v>
      </c>
      <c r="F26" s="3" t="s">
        <v>235</v>
      </c>
      <c r="G26" s="3" t="s">
        <v>236</v>
      </c>
      <c r="H26" s="3" t="s">
        <v>237</v>
      </c>
      <c r="I26" s="3" t="s">
        <v>238</v>
      </c>
      <c r="J26" s="3" t="s">
        <v>239</v>
      </c>
      <c r="K26" s="3" t="s">
        <v>240</v>
      </c>
      <c r="L26" s="3" t="s">
        <v>241</v>
      </c>
      <c r="M26" s="3" t="s">
        <v>242</v>
      </c>
    </row>
    <row r="27" spans="3:13" x14ac:dyDescent="0.2">
      <c r="C27" s="3" t="s">
        <v>243</v>
      </c>
      <c r="D27" s="3" t="s">
        <v>210</v>
      </c>
      <c r="E27" s="3" t="s">
        <v>210</v>
      </c>
      <c r="F27" s="3" t="s">
        <v>210</v>
      </c>
      <c r="G27" s="3" t="s">
        <v>210</v>
      </c>
      <c r="H27" s="3" t="s">
        <v>210</v>
      </c>
      <c r="I27" s="3" t="s">
        <v>210</v>
      </c>
      <c r="J27" s="3" t="s">
        <v>210</v>
      </c>
      <c r="K27" s="3" t="s">
        <v>210</v>
      </c>
      <c r="L27" s="3" t="s">
        <v>210</v>
      </c>
      <c r="M27" s="3" t="s">
        <v>210</v>
      </c>
    </row>
    <row r="29" spans="3:13" x14ac:dyDescent="0.2">
      <c r="C29" s="3" t="s">
        <v>244</v>
      </c>
      <c r="D29" s="3">
        <v>0.4</v>
      </c>
      <c r="E29" s="3">
        <v>-1.8</v>
      </c>
      <c r="F29" s="3">
        <v>-4.4000000000000004</v>
      </c>
      <c r="G29" s="3">
        <v>-6.1</v>
      </c>
      <c r="H29" s="3">
        <v>-7.4</v>
      </c>
      <c r="I29" s="3">
        <v>-14.6</v>
      </c>
      <c r="J29" s="3">
        <v>-16.899999999999999</v>
      </c>
      <c r="K29" s="3">
        <v>-18.5</v>
      </c>
      <c r="L29" s="3">
        <v>-23.4</v>
      </c>
      <c r="M29" s="3">
        <v>-32.5</v>
      </c>
    </row>
    <row r="30" spans="3:13" x14ac:dyDescent="0.2">
      <c r="C30" s="3" t="s">
        <v>245</v>
      </c>
      <c r="D30" s="3">
        <v>2</v>
      </c>
      <c r="E30" s="3">
        <v>2</v>
      </c>
      <c r="F30" s="3">
        <v>3</v>
      </c>
      <c r="G30" s="3">
        <v>1</v>
      </c>
      <c r="H30" s="3">
        <v>1</v>
      </c>
      <c r="I30" s="3">
        <v>2</v>
      </c>
      <c r="J30" s="3">
        <v>2</v>
      </c>
      <c r="K30" s="3">
        <v>2</v>
      </c>
      <c r="L30" s="3">
        <v>1</v>
      </c>
      <c r="M30" s="3">
        <v>1</v>
      </c>
    </row>
    <row r="31" spans="3:13" x14ac:dyDescent="0.2">
      <c r="C31" s="3" t="s">
        <v>246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247</v>
      </c>
      <c r="D32" s="3" t="s">
        <v>248</v>
      </c>
      <c r="E32" s="3" t="s">
        <v>248</v>
      </c>
      <c r="F32" s="3" t="s">
        <v>248</v>
      </c>
      <c r="G32" s="3" t="s">
        <v>248</v>
      </c>
      <c r="H32" s="3" t="s">
        <v>248</v>
      </c>
      <c r="I32" s="3" t="s">
        <v>248</v>
      </c>
      <c r="J32" s="3" t="s">
        <v>248</v>
      </c>
      <c r="K32" s="3" t="s">
        <v>248</v>
      </c>
      <c r="L32" s="3" t="s">
        <v>248</v>
      </c>
      <c r="M32" s="3" t="s">
        <v>248</v>
      </c>
    </row>
    <row r="33" spans="3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5993-3D8F-4415-9F31-CA3D0A097CCE}">
  <dimension ref="A3:BJ22"/>
  <sheetViews>
    <sheetView showGridLines="0" tabSelected="1" topLeftCell="R1" workbookViewId="0">
      <selection activeCell="AF24" sqref="AF24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249</v>
      </c>
      <c r="C3" s="9"/>
      <c r="D3" s="9"/>
      <c r="E3" s="9"/>
      <c r="F3" s="9"/>
      <c r="H3" s="9" t="s">
        <v>250</v>
      </c>
      <c r="I3" s="9"/>
      <c r="J3" s="9"/>
      <c r="K3" s="9"/>
      <c r="L3" s="9"/>
      <c r="N3" s="11" t="s">
        <v>251</v>
      </c>
      <c r="O3" s="11"/>
      <c r="P3" s="11"/>
      <c r="Q3" s="11"/>
      <c r="R3" s="11"/>
      <c r="S3" s="11"/>
      <c r="T3" s="11"/>
      <c r="V3" s="9" t="s">
        <v>252</v>
      </c>
      <c r="W3" s="9"/>
      <c r="X3" s="9"/>
      <c r="Y3" s="9"/>
      <c r="AA3" s="9" t="s">
        <v>253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254</v>
      </c>
      <c r="C4" s="15" t="s">
        <v>255</v>
      </c>
      <c r="D4" s="14" t="s">
        <v>256</v>
      </c>
      <c r="E4" s="15" t="s">
        <v>257</v>
      </c>
      <c r="F4" s="14" t="s">
        <v>258</v>
      </c>
      <c r="H4" s="16" t="s">
        <v>259</v>
      </c>
      <c r="I4" s="17" t="s">
        <v>260</v>
      </c>
      <c r="J4" s="16" t="s">
        <v>261</v>
      </c>
      <c r="K4" s="17" t="s">
        <v>262</v>
      </c>
      <c r="L4" s="16" t="s">
        <v>263</v>
      </c>
      <c r="N4" s="18" t="s">
        <v>264</v>
      </c>
      <c r="O4" s="19" t="s">
        <v>265</v>
      </c>
      <c r="P4" s="18" t="s">
        <v>266</v>
      </c>
      <c r="Q4" s="19" t="s">
        <v>267</v>
      </c>
      <c r="R4" s="18" t="s">
        <v>268</v>
      </c>
      <c r="S4" s="19" t="s">
        <v>269</v>
      </c>
      <c r="T4" s="18" t="s">
        <v>270</v>
      </c>
      <c r="V4" s="19" t="s">
        <v>271</v>
      </c>
      <c r="W4" s="18" t="s">
        <v>272</v>
      </c>
      <c r="X4" s="19" t="s">
        <v>273</v>
      </c>
      <c r="Y4" s="18" t="s">
        <v>274</v>
      </c>
      <c r="AA4" s="20" t="s">
        <v>111</v>
      </c>
      <c r="AB4" s="21" t="s">
        <v>164</v>
      </c>
      <c r="AC4" s="20" t="s">
        <v>175</v>
      </c>
      <c r="AD4" s="21" t="s">
        <v>187</v>
      </c>
      <c r="AE4" s="20" t="s">
        <v>198</v>
      </c>
      <c r="AF4" s="21" t="s">
        <v>209</v>
      </c>
      <c r="AG4" s="20" t="s">
        <v>211</v>
      </c>
      <c r="AH4" s="21" t="s">
        <v>221</v>
      </c>
      <c r="AI4" s="20" t="s">
        <v>246</v>
      </c>
      <c r="AJ4" s="22"/>
      <c r="AK4" s="21" t="s">
        <v>244</v>
      </c>
      <c r="AL4" s="20" t="s">
        <v>245</v>
      </c>
    </row>
    <row r="5" spans="1:62" ht="63" x14ac:dyDescent="0.2">
      <c r="A5" s="23" t="s">
        <v>275</v>
      </c>
      <c r="B5" s="18" t="s">
        <v>276</v>
      </c>
      <c r="C5" s="24" t="s">
        <v>277</v>
      </c>
      <c r="D5" s="25" t="s">
        <v>278</v>
      </c>
      <c r="E5" s="19" t="s">
        <v>279</v>
      </c>
      <c r="F5" s="18" t="s">
        <v>276</v>
      </c>
      <c r="H5" s="19" t="s">
        <v>280</v>
      </c>
      <c r="I5" s="18" t="s">
        <v>281</v>
      </c>
      <c r="J5" s="19" t="s">
        <v>282</v>
      </c>
      <c r="K5" s="18" t="s">
        <v>283</v>
      </c>
      <c r="L5" s="19" t="s">
        <v>284</v>
      </c>
      <c r="N5" s="18" t="s">
        <v>285</v>
      </c>
      <c r="O5" s="19" t="s">
        <v>286</v>
      </c>
      <c r="P5" s="18" t="s">
        <v>287</v>
      </c>
      <c r="Q5" s="19" t="s">
        <v>288</v>
      </c>
      <c r="R5" s="18" t="s">
        <v>289</v>
      </c>
      <c r="S5" s="19" t="s">
        <v>290</v>
      </c>
      <c r="T5" s="18" t="s">
        <v>291</v>
      </c>
      <c r="V5" s="19" t="s">
        <v>292</v>
      </c>
      <c r="W5" s="18" t="s">
        <v>293</v>
      </c>
      <c r="X5" s="19" t="s">
        <v>294</v>
      </c>
      <c r="Y5" s="18" t="s">
        <v>295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45.216052060737525</v>
      </c>
      <c r="C7" s="31">
        <f>(sheet!D18-sheet!D15)/sheet!D35</f>
        <v>45.216052060737525</v>
      </c>
      <c r="D7" s="31">
        <f>sheet!D12/sheet!D35</f>
        <v>18.66941431670282</v>
      </c>
      <c r="E7" s="31">
        <f>Sheet2!D20/sheet!D35</f>
        <v>-4.4778741865509764</v>
      </c>
      <c r="F7" s="31">
        <f>sheet!D18/sheet!D35</f>
        <v>45.216052060737525</v>
      </c>
      <c r="G7" s="29"/>
      <c r="H7" s="32">
        <f>Sheet1!D33/sheet!D51</f>
        <v>-0.13477892363406316</v>
      </c>
      <c r="I7" s="32" t="e">
        <f>Sheet1!D33/Sheet1!D12</f>
        <v>#DIV/0!</v>
      </c>
      <c r="J7" s="32">
        <f>Sheet1!D12/sheet!D27</f>
        <v>0</v>
      </c>
      <c r="K7" s="32">
        <f>Sheet1!D30/sheet!D27</f>
        <v>-0.10845197732738562</v>
      </c>
      <c r="L7" s="32">
        <f>Sheet1!D38</f>
        <v>-0.21</v>
      </c>
      <c r="M7" s="29"/>
      <c r="N7" s="32">
        <f>sheet!D40/sheet!D27</f>
        <v>0.19533429706084862</v>
      </c>
      <c r="O7" s="32">
        <f>sheet!D51/sheet!D27</f>
        <v>0.80466570293915129</v>
      </c>
      <c r="P7" s="32">
        <f>sheet!D40/sheet!D51</f>
        <v>0.24275210978591907</v>
      </c>
      <c r="Q7" s="31">
        <f>Sheet1!D24/Sheet1!D26</f>
        <v>4.0460542290570611</v>
      </c>
      <c r="R7" s="31">
        <f>ABS(Sheet2!D20/(Sheet1!D26+Sheet2!D30))</f>
        <v>0.21456858648539087</v>
      </c>
      <c r="S7" s="31">
        <f>sheet!D40/Sheet1!D43</f>
        <v>-4.1879175849162209</v>
      </c>
      <c r="T7" s="31">
        <f>Sheet2!D20/sheet!D40</f>
        <v>-0.17242733043768796</v>
      </c>
      <c r="V7" s="31" t="e">
        <f>ABS(Sheet1!D15/sheet!D15)</f>
        <v>#DIV/0!</v>
      </c>
      <c r="W7" s="31" t="e">
        <f>Sheet1!D12/sheet!D14</f>
        <v>#DIV/0!</v>
      </c>
      <c r="X7" s="31">
        <f>Sheet1!D12/sheet!D27</f>
        <v>0</v>
      </c>
      <c r="Y7" s="31">
        <f>Sheet1!D12/(sheet!D18-sheet!D35)</f>
        <v>0</v>
      </c>
      <c r="AA7" s="17">
        <f>Sheet1!D43</f>
        <v>-28.587</v>
      </c>
      <c r="AB7" s="17" t="str">
        <f>Sheet3!D17</f>
        <v>-32.0x</v>
      </c>
      <c r="AC7" s="17" t="str">
        <f>Sheet3!D18</f>
        <v>-31.4x</v>
      </c>
      <c r="AD7" s="17" t="str">
        <f>Sheet3!D20</f>
        <v>-18.0x</v>
      </c>
      <c r="AE7" s="17" t="str">
        <f>Sheet3!D21</f>
        <v>1.1x</v>
      </c>
      <c r="AF7" s="17" t="str">
        <f>Sheet3!D22</f>
        <v>NA</v>
      </c>
      <c r="AG7" s="17" t="str">
        <f>Sheet3!D24</f>
        <v>-5.4x</v>
      </c>
      <c r="AH7" s="17" t="str">
        <f>Sheet3!D25</f>
        <v>1.5x</v>
      </c>
      <c r="AI7" s="17" t="str">
        <f>Sheet3!D31</f>
        <v/>
      </c>
      <c r="AK7" s="17">
        <f>Sheet3!D29</f>
        <v>0.4</v>
      </c>
      <c r="AL7" s="17">
        <f>Sheet3!D30</f>
        <v>2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8.793372230832345</v>
      </c>
      <c r="C8" s="34">
        <f>(sheet!E18-sheet!E15)/sheet!E35</f>
        <v>8.793372230832345</v>
      </c>
      <c r="D8" s="34">
        <f>sheet!E12/sheet!E35</f>
        <v>3.6578539520466768</v>
      </c>
      <c r="E8" s="34">
        <f>Sheet2!E20/sheet!E35</f>
        <v>-0.51016501048409157</v>
      </c>
      <c r="F8" s="34">
        <f>sheet!E18/sheet!E35</f>
        <v>8.793372230832345</v>
      </c>
      <c r="G8" s="29"/>
      <c r="H8" s="35">
        <f>Sheet1!E33/sheet!E51</f>
        <v>-9.9931641089762172E-2</v>
      </c>
      <c r="I8" s="35" t="e">
        <f>Sheet1!E33/Sheet1!E12</f>
        <v>#DIV/0!</v>
      </c>
      <c r="J8" s="35">
        <f>Sheet1!E12/sheet!E27</f>
        <v>0</v>
      </c>
      <c r="K8" s="35">
        <f>Sheet1!E30/sheet!E27</f>
        <v>-7.7178954262343294E-2</v>
      </c>
      <c r="L8" s="35">
        <f>Sheet1!E38</f>
        <v>-0.15</v>
      </c>
      <c r="M8" s="29"/>
      <c r="N8" s="35">
        <f>sheet!E40/sheet!E27</f>
        <v>0.22768250955652383</v>
      </c>
      <c r="O8" s="35">
        <f>sheet!E51/sheet!E27</f>
        <v>0.7723174904434762</v>
      </c>
      <c r="P8" s="35">
        <f>sheet!E40/sheet!E51</f>
        <v>0.2948042901705944</v>
      </c>
      <c r="Q8" s="34">
        <f>Sheet1!E24/Sheet1!E26</f>
        <v>5.7215875805506737</v>
      </c>
      <c r="R8" s="34">
        <f>ABS(Sheet2!E20/(Sheet1!E26+Sheet2!E30))</f>
        <v>0.18872728805699587</v>
      </c>
      <c r="S8" s="34">
        <f>sheet!E40/Sheet1!E43</f>
        <v>-5.4173159484814759</v>
      </c>
      <c r="T8" s="34">
        <f>Sheet2!E20/sheet!E40</f>
        <v>-8.2126241946609141E-2</v>
      </c>
      <c r="U8" s="12"/>
      <c r="V8" s="34" t="e">
        <f>ABS(Sheet1!E15/sheet!E15)</f>
        <v>#DIV/0!</v>
      </c>
      <c r="W8" s="34" t="e">
        <f>Sheet1!E12/sheet!E14</f>
        <v>#DIV/0!</v>
      </c>
      <c r="X8" s="34">
        <f>Sheet1!E12/sheet!E27</f>
        <v>0</v>
      </c>
      <c r="Y8" s="34">
        <f>Sheet1!E12/(sheet!E18-sheet!E35)</f>
        <v>0</v>
      </c>
      <c r="Z8" s="12"/>
      <c r="AA8" s="36">
        <f>Sheet1!E43</f>
        <v>-25.155999999999999</v>
      </c>
      <c r="AB8" s="36" t="str">
        <f>Sheet3!E17</f>
        <v>-33.4x</v>
      </c>
      <c r="AC8" s="36" t="str">
        <f>Sheet3!E18</f>
        <v>-33.4x</v>
      </c>
      <c r="AD8" s="36" t="str">
        <f>Sheet3!E20</f>
        <v>-37.6x</v>
      </c>
      <c r="AE8" s="36" t="str">
        <f>Sheet3!E21</f>
        <v>1.6x</v>
      </c>
      <c r="AF8" s="36" t="str">
        <f>Sheet3!E22</f>
        <v>NA</v>
      </c>
      <c r="AG8" s="36" t="str">
        <f>Sheet3!E24</f>
        <v>-16.8x</v>
      </c>
      <c r="AH8" s="36" t="str">
        <f>Sheet3!E25</f>
        <v>2.1x</v>
      </c>
      <c r="AI8" s="36" t="str">
        <f>Sheet3!E31</f>
        <v/>
      </c>
      <c r="AK8" s="36">
        <f>Sheet3!E29</f>
        <v>-1.8</v>
      </c>
      <c r="AL8" s="36">
        <f>Sheet3!E30</f>
        <v>2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36.971629692832771</v>
      </c>
      <c r="C9" s="31">
        <f>(sheet!F18-sheet!F15)/sheet!F35</f>
        <v>36.971629692832771</v>
      </c>
      <c r="D9" s="31">
        <f>sheet!F12/sheet!F35</f>
        <v>11.86433447098976</v>
      </c>
      <c r="E9" s="31">
        <f>Sheet2!F20/sheet!F35</f>
        <v>-3.0134385665529013</v>
      </c>
      <c r="F9" s="31">
        <f>sheet!F18/sheet!F35</f>
        <v>36.971629692832771</v>
      </c>
      <c r="G9" s="29"/>
      <c r="H9" s="32">
        <f>Sheet1!F33/sheet!F51</f>
        <v>-9.70320987204258E-2</v>
      </c>
      <c r="I9" s="32" t="e">
        <f>Sheet1!F33/Sheet1!F12</f>
        <v>#DIV/0!</v>
      </c>
      <c r="J9" s="32">
        <f>Sheet1!F12/sheet!F27</f>
        <v>0</v>
      </c>
      <c r="K9" s="32">
        <f>Sheet1!F30/sheet!F27</f>
        <v>-7.369344551076841E-2</v>
      </c>
      <c r="L9" s="32">
        <f>Sheet1!F38</f>
        <v>-0.13</v>
      </c>
      <c r="M9" s="29"/>
      <c r="N9" s="32">
        <f>sheet!F40/sheet!F27</f>
        <v>0.24052507899372547</v>
      </c>
      <c r="O9" s="32">
        <f>sheet!F51/sheet!F27</f>
        <v>0.75947492100627456</v>
      </c>
      <c r="P9" s="32">
        <f>sheet!F40/sheet!F51</f>
        <v>0.31669917246910428</v>
      </c>
      <c r="Q9" s="31">
        <f>Sheet1!F24/Sheet1!F26</f>
        <v>6.1494601889338734</v>
      </c>
      <c r="R9" s="31">
        <f>ABS(Sheet2!F20/(Sheet1!F26+Sheet2!F30))</f>
        <v>0.52273820536540239</v>
      </c>
      <c r="S9" s="31">
        <f>sheet!F40/Sheet1!F43</f>
        <v>-5.149218344817367</v>
      </c>
      <c r="T9" s="31">
        <f>Sheet2!F20/sheet!F40</f>
        <v>-0.10163455589289055</v>
      </c>
      <c r="V9" s="31" t="e">
        <f>ABS(Sheet1!F15/sheet!F15)</f>
        <v>#DIV/0!</v>
      </c>
      <c r="W9" s="31" t="e">
        <f>Sheet1!F12/sheet!F14</f>
        <v>#DIV/0!</v>
      </c>
      <c r="X9" s="31">
        <f>Sheet1!F12/sheet!F27</f>
        <v>0</v>
      </c>
      <c r="Y9" s="31">
        <f>Sheet1!F12/(sheet!F18-sheet!F35)</f>
        <v>0</v>
      </c>
      <c r="AA9" s="17">
        <f>Sheet1!F43</f>
        <v>-26.994</v>
      </c>
      <c r="AB9" s="17" t="str">
        <f>Sheet3!F17</f>
        <v>-55.3x</v>
      </c>
      <c r="AC9" s="17" t="str">
        <f>Sheet3!F18</f>
        <v>-55.2x</v>
      </c>
      <c r="AD9" s="17" t="str">
        <f>Sheet3!F20</f>
        <v>-62.8x</v>
      </c>
      <c r="AE9" s="17" t="str">
        <f>Sheet3!F21</f>
        <v>2.7x</v>
      </c>
      <c r="AF9" s="17" t="str">
        <f>Sheet3!F22</f>
        <v>NA</v>
      </c>
      <c r="AG9" s="17" t="str">
        <f>Sheet3!F24</f>
        <v>-37.6x</v>
      </c>
      <c r="AH9" s="17" t="str">
        <f>Sheet3!F25</f>
        <v>3.5x</v>
      </c>
      <c r="AI9" s="17" t="str">
        <f>Sheet3!F31</f>
        <v/>
      </c>
      <c r="AK9" s="17">
        <f>Sheet3!F29</f>
        <v>-4.4000000000000004</v>
      </c>
      <c r="AL9" s="17">
        <f>Sheet3!F30</f>
        <v>3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35.185013424456912</v>
      </c>
      <c r="C10" s="34">
        <f>(sheet!G18-sheet!G15)/sheet!G35</f>
        <v>35.185013424456912</v>
      </c>
      <c r="D10" s="34">
        <f>sheet!G12/sheet!G35</f>
        <v>9.9236026360751755</v>
      </c>
      <c r="E10" s="34">
        <f>Sheet2!G20/sheet!G35</f>
        <v>-2.9294605809128629</v>
      </c>
      <c r="F10" s="34">
        <f>sheet!G18/sheet!G35</f>
        <v>35.185013424456912</v>
      </c>
      <c r="G10" s="29"/>
      <c r="H10" s="35">
        <f>Sheet1!G33/sheet!G51</f>
        <v>-0.11272247530669788</v>
      </c>
      <c r="I10" s="35" t="e">
        <f>Sheet1!G33/Sheet1!G12</f>
        <v>#DIV/0!</v>
      </c>
      <c r="J10" s="35">
        <f>Sheet1!G12/sheet!G27</f>
        <v>0</v>
      </c>
      <c r="K10" s="35">
        <f>Sheet1!G30/sheet!G27</f>
        <v>-8.2903812973521118E-2</v>
      </c>
      <c r="L10" s="35">
        <f>Sheet1!G38</f>
        <v>-0.14000000000000001</v>
      </c>
      <c r="M10" s="29"/>
      <c r="N10" s="35">
        <f>sheet!G40/sheet!G27</f>
        <v>0.26453164954056824</v>
      </c>
      <c r="O10" s="35">
        <f>sheet!G51/sheet!G27</f>
        <v>0.73546835045943182</v>
      </c>
      <c r="P10" s="35">
        <f>sheet!G40/sheet!G51</f>
        <v>0.35967781533402599</v>
      </c>
      <c r="Q10" s="34">
        <f>Sheet1!G24/Sheet1!G26</f>
        <v>7.8242805026347781</v>
      </c>
      <c r="R10" s="34">
        <f>ABS(Sheet2!G20/(Sheet1!G26+Sheet2!G30))</f>
        <v>0.2876814937769282</v>
      </c>
      <c r="S10" s="34">
        <f>sheet!G40/Sheet1!G43</f>
        <v>-5.3606963335304547</v>
      </c>
      <c r="T10" s="34">
        <f>Sheet2!G20/sheet!G40</f>
        <v>-8.2750156854363321E-2</v>
      </c>
      <c r="U10" s="12"/>
      <c r="V10" s="34" t="e">
        <f>ABS(Sheet1!G15/sheet!G15)</f>
        <v>#DIV/0!</v>
      </c>
      <c r="W10" s="34" t="e">
        <f>Sheet1!G12/sheet!G14</f>
        <v>#DIV/0!</v>
      </c>
      <c r="X10" s="34">
        <f>Sheet1!G12/sheet!G27</f>
        <v>0</v>
      </c>
      <c r="Y10" s="34">
        <f>Sheet1!G12/(sheet!G18-sheet!G35)</f>
        <v>0</v>
      </c>
      <c r="Z10" s="12"/>
      <c r="AA10" s="36">
        <f>Sheet1!G43</f>
        <v>-27.056000000000001</v>
      </c>
      <c r="AB10" s="36" t="str">
        <f>Sheet3!G17</f>
        <v>-71.1x</v>
      </c>
      <c r="AC10" s="36" t="str">
        <f>Sheet3!G18</f>
        <v>-71.0x</v>
      </c>
      <c r="AD10" s="36" t="str">
        <f>Sheet3!G20</f>
        <v>-88.7x</v>
      </c>
      <c r="AE10" s="36" t="str">
        <f>Sheet3!G21</f>
        <v>3.6x</v>
      </c>
      <c r="AF10" s="36" t="str">
        <f>Sheet3!G22</f>
        <v>NA</v>
      </c>
      <c r="AG10" s="36" t="str">
        <f>Sheet3!G24</f>
        <v>-43.6x</v>
      </c>
      <c r="AH10" s="36" t="str">
        <f>Sheet3!G25</f>
        <v>4.7x</v>
      </c>
      <c r="AI10" s="36" t="str">
        <f>Sheet3!G31</f>
        <v/>
      </c>
      <c r="AK10" s="36">
        <f>Sheet3!G29</f>
        <v>-6.1</v>
      </c>
      <c r="AL10" s="36">
        <f>Sheet3!G30</f>
        <v>1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24.790260475651188</v>
      </c>
      <c r="C11" s="31">
        <f>(sheet!H18-sheet!H15)/sheet!H35</f>
        <v>24.790260475651188</v>
      </c>
      <c r="D11" s="31">
        <f>sheet!H12/sheet!H35</f>
        <v>8.1685164212910539</v>
      </c>
      <c r="E11" s="31">
        <f>Sheet2!H20/sheet!H35</f>
        <v>-2.3601359003397508</v>
      </c>
      <c r="F11" s="31">
        <f>sheet!H18/sheet!H35</f>
        <v>24.790260475651188</v>
      </c>
      <c r="G11" s="29"/>
      <c r="H11" s="32">
        <f>Sheet1!H33/sheet!H51</f>
        <v>-0.13736631107254066</v>
      </c>
      <c r="I11" s="32" t="e">
        <f>Sheet1!H33/Sheet1!H12</f>
        <v>#DIV/0!</v>
      </c>
      <c r="J11" s="32">
        <f>Sheet1!H12/sheet!H27</f>
        <v>0</v>
      </c>
      <c r="K11" s="32">
        <f>Sheet1!H30/sheet!H27</f>
        <v>-9.7867657495280147E-2</v>
      </c>
      <c r="L11" s="32">
        <f>Sheet1!H38</f>
        <v>-0.15</v>
      </c>
      <c r="M11" s="29"/>
      <c r="N11" s="32">
        <f>sheet!H40/sheet!H27</f>
        <v>0.28754250783077362</v>
      </c>
      <c r="O11" s="32">
        <f>sheet!H51/sheet!H27</f>
        <v>0.71245749216922627</v>
      </c>
      <c r="P11" s="32">
        <f>sheet!H40/sheet!H51</f>
        <v>0.4035925104181165</v>
      </c>
      <c r="Q11" s="31">
        <f>Sheet1!H24/Sheet1!H26</f>
        <v>7.8977015825169561</v>
      </c>
      <c r="R11" s="31">
        <f>ABS(Sheet2!H20/(Sheet1!H26+Sheet2!H30))</f>
        <v>0.30423912845124912</v>
      </c>
      <c r="S11" s="31">
        <f>sheet!H40/Sheet1!H43</f>
        <v>-5.5196506550218345</v>
      </c>
      <c r="T11" s="31">
        <f>Sheet2!H20/sheet!H40</f>
        <v>-7.0458725522016652E-2</v>
      </c>
      <c r="V11" s="31" t="e">
        <f>ABS(Sheet1!H15/sheet!H15)</f>
        <v>#DIV/0!</v>
      </c>
      <c r="W11" s="31" t="e">
        <f>Sheet1!H12/sheet!H14</f>
        <v>#DIV/0!</v>
      </c>
      <c r="X11" s="31">
        <f>Sheet1!H12/sheet!H27</f>
        <v>0</v>
      </c>
      <c r="Y11" s="31">
        <f>Sheet1!H12/(sheet!H18-sheet!H35)</f>
        <v>0</v>
      </c>
      <c r="AA11" s="17">
        <f>Sheet1!H43</f>
        <v>-26.792999999999999</v>
      </c>
      <c r="AB11" s="17" t="str">
        <f>Sheet3!H17</f>
        <v>-61.9x</v>
      </c>
      <c r="AC11" s="17" t="str">
        <f>Sheet3!H18</f>
        <v>-61.7x</v>
      </c>
      <c r="AD11" s="17" t="str">
        <f>Sheet3!H20</f>
        <v>-71.9x</v>
      </c>
      <c r="AE11" s="17" t="str">
        <f>Sheet3!H21</f>
        <v>3.2x</v>
      </c>
      <c r="AF11" s="17" t="str">
        <f>Sheet3!H22</f>
        <v>NA</v>
      </c>
      <c r="AG11" s="17" t="str">
        <f>Sheet3!H24</f>
        <v>-35.3x</v>
      </c>
      <c r="AH11" s="17" t="str">
        <f>Sheet3!H25</f>
        <v>4.2x</v>
      </c>
      <c r="AI11" s="17" t="str">
        <f>Sheet3!H31</f>
        <v/>
      </c>
      <c r="AK11" s="17">
        <f>Sheet3!H29</f>
        <v>-7.4</v>
      </c>
      <c r="AL11" s="17">
        <f>Sheet3!H30</f>
        <v>1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46.27822331893892</v>
      </c>
      <c r="C12" s="34">
        <f>(sheet!I18-sheet!I15)/sheet!I35</f>
        <v>46.27822331893892</v>
      </c>
      <c r="D12" s="34">
        <f>sheet!I12/sheet!I35</f>
        <v>5.7386387003907045</v>
      </c>
      <c r="E12" s="34">
        <f>Sheet2!I20/sheet!I35</f>
        <v>-2.8391939132222905</v>
      </c>
      <c r="F12" s="34">
        <f>sheet!I18/sheet!I35</f>
        <v>46.27822331893892</v>
      </c>
      <c r="G12" s="29"/>
      <c r="H12" s="35">
        <f>Sheet1!I33/sheet!I51</f>
        <v>-0.7017630141734349</v>
      </c>
      <c r="I12" s="35" t="e">
        <f>Sheet1!I33/Sheet1!I12</f>
        <v>#DIV/0!</v>
      </c>
      <c r="J12" s="35">
        <f>Sheet1!I12/sheet!I27</f>
        <v>0</v>
      </c>
      <c r="K12" s="35">
        <f>Sheet1!I30/sheet!I27</f>
        <v>-0.43216713827906184</v>
      </c>
      <c r="L12" s="35">
        <f>Sheet1!I38</f>
        <v>-0.13</v>
      </c>
      <c r="M12" s="29"/>
      <c r="N12" s="35">
        <f>sheet!I40/sheet!I27</f>
        <v>0.38416939971097519</v>
      </c>
      <c r="O12" s="35">
        <f>sheet!I51/sheet!I27</f>
        <v>0.61583060028902481</v>
      </c>
      <c r="P12" s="35">
        <f>sheet!I40/sheet!I51</f>
        <v>0.62382317398757836</v>
      </c>
      <c r="Q12" s="34">
        <f>Sheet1!I24/Sheet1!I26</f>
        <v>5.9323777403035418</v>
      </c>
      <c r="R12" s="34">
        <f>ABS(Sheet2!I20/(Sheet1!I26+Sheet2!I30))</f>
        <v>0.35590956618124459</v>
      </c>
      <c r="S12" s="34">
        <f>sheet!I40/Sheet1!I43</f>
        <v>-5.4270404628988222</v>
      </c>
      <c r="T12" s="34">
        <f>Sheet2!I20/sheet!I40</f>
        <v>-0.10366783046138829</v>
      </c>
      <c r="U12" s="12"/>
      <c r="V12" s="34" t="e">
        <f>ABS(Sheet1!I15/sheet!I15)</f>
        <v>#DIV/0!</v>
      </c>
      <c r="W12" s="34" t="e">
        <f>Sheet1!I12/sheet!I14</f>
        <v>#DIV/0!</v>
      </c>
      <c r="X12" s="34">
        <f>Sheet1!I12/sheet!I27</f>
        <v>0</v>
      </c>
      <c r="Y12" s="34">
        <f>Sheet1!I12/(sheet!I18-sheet!I35)</f>
        <v>0</v>
      </c>
      <c r="Z12" s="12"/>
      <c r="AA12" s="36">
        <f>Sheet1!I43</f>
        <v>-24.541</v>
      </c>
      <c r="AB12" s="36" t="str">
        <f>Sheet3!I17</f>
        <v>-60.3x</v>
      </c>
      <c r="AC12" s="36" t="str">
        <f>Sheet3!I18</f>
        <v>-60.2x</v>
      </c>
      <c r="AD12" s="36" t="str">
        <f>Sheet3!I20</f>
        <v>-56.0x</v>
      </c>
      <c r="AE12" s="36" t="str">
        <f>Sheet3!I21</f>
        <v>4.3x</v>
      </c>
      <c r="AF12" s="36" t="str">
        <f>Sheet3!I22</f>
        <v>NA</v>
      </c>
      <c r="AG12" s="36" t="str">
        <f>Sheet3!I24</f>
        <v>-34.9x</v>
      </c>
      <c r="AH12" s="36" t="str">
        <f>Sheet3!I25</f>
        <v>7.2x</v>
      </c>
      <c r="AI12" s="36" t="str">
        <f>Sheet3!I31</f>
        <v/>
      </c>
      <c r="AK12" s="36">
        <f>Sheet3!I29</f>
        <v>-14.6</v>
      </c>
      <c r="AL12" s="36">
        <f>Sheet3!I30</f>
        <v>2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44.974999999999994</v>
      </c>
      <c r="C13" s="31">
        <f>(sheet!J18-sheet!J15)/sheet!J35</f>
        <v>44.974999999999994</v>
      </c>
      <c r="D13" s="31">
        <f>sheet!J12/sheet!J35</f>
        <v>20.207882882882881</v>
      </c>
      <c r="E13" s="31">
        <f>Sheet2!J20/sheet!J35</f>
        <v>-1.8328828828828827</v>
      </c>
      <c r="F13" s="31">
        <f>sheet!J18/sheet!J35</f>
        <v>44.974999999999994</v>
      </c>
      <c r="G13" s="29"/>
      <c r="H13" s="32">
        <f>Sheet1!J33/sheet!J51</f>
        <v>-0.20123445336418558</v>
      </c>
      <c r="I13" s="32" t="e">
        <f>Sheet1!J33/Sheet1!J12</f>
        <v>#DIV/0!</v>
      </c>
      <c r="J13" s="32">
        <f>Sheet1!J12/sheet!J27</f>
        <v>0</v>
      </c>
      <c r="K13" s="32">
        <f>Sheet1!J30/sheet!J27</f>
        <v>-0.11292579923009313</v>
      </c>
      <c r="L13" s="32">
        <f>Sheet1!J38</f>
        <v>-0.11</v>
      </c>
      <c r="M13" s="29"/>
      <c r="N13" s="32">
        <f>sheet!J40/sheet!J27</f>
        <v>0.43883466602150473</v>
      </c>
      <c r="O13" s="32">
        <f>sheet!J51/sheet!J27</f>
        <v>0.56116533397849522</v>
      </c>
      <c r="P13" s="32">
        <f>sheet!J40/sheet!J51</f>
        <v>0.78200601400356917</v>
      </c>
      <c r="Q13" s="31">
        <f>Sheet1!J24/Sheet1!J26</f>
        <v>7.554474708171206</v>
      </c>
      <c r="R13" s="31">
        <f>ABS(Sheet2!J20/(Sheet1!J26+Sheet2!J30))</f>
        <v>0.23241820568818422</v>
      </c>
      <c r="S13" s="31">
        <f>sheet!J40/Sheet1!J43</f>
        <v>-6.6159102451636738</v>
      </c>
      <c r="T13" s="31">
        <f>Sheet2!J20/sheet!J40</f>
        <v>-5.6792329057741418E-2</v>
      </c>
      <c r="V13" s="31" t="e">
        <f>ABS(Sheet1!J15/sheet!J15)</f>
        <v>#DIV/0!</v>
      </c>
      <c r="W13" s="31" t="e">
        <f>Sheet1!J12/sheet!J14</f>
        <v>#DIV/0!</v>
      </c>
      <c r="X13" s="31">
        <f>Sheet1!J12/sheet!J27</f>
        <v>0</v>
      </c>
      <c r="Y13" s="31">
        <f>Sheet1!J12/(sheet!J18-sheet!J35)</f>
        <v>0</v>
      </c>
      <c r="AA13" s="17">
        <f>Sheet1!J43</f>
        <v>-21.658999999999999</v>
      </c>
      <c r="AB13" s="17" t="str">
        <f>Sheet3!J17</f>
        <v>-129.9x</v>
      </c>
      <c r="AC13" s="17" t="str">
        <f>Sheet3!J18</f>
        <v>-129.8x</v>
      </c>
      <c r="AD13" s="17" t="str">
        <f>Sheet3!J20</f>
        <v>-208.5x</v>
      </c>
      <c r="AE13" s="17" t="str">
        <f>Sheet3!J21</f>
        <v>9.0x</v>
      </c>
      <c r="AF13" s="17" t="str">
        <f>Sheet3!J22</f>
        <v>NA</v>
      </c>
      <c r="AG13" s="17" t="str">
        <f>Sheet3!J24</f>
        <v>-87.1x</v>
      </c>
      <c r="AH13" s="17" t="str">
        <f>Sheet3!J25</f>
        <v>15.8x</v>
      </c>
      <c r="AI13" s="17" t="str">
        <f>Sheet3!J31</f>
        <v/>
      </c>
      <c r="AK13" s="17">
        <f>Sheet3!J29</f>
        <v>-16.899999999999999</v>
      </c>
      <c r="AL13" s="17">
        <f>Sheet3!J30</f>
        <v>2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55.970155804257182</v>
      </c>
      <c r="C14" s="34">
        <f>(sheet!K18-sheet!K15)/sheet!K35</f>
        <v>55.970155804257182</v>
      </c>
      <c r="D14" s="34">
        <f>sheet!K12/sheet!K35</f>
        <v>17.358349791529516</v>
      </c>
      <c r="E14" s="34">
        <f>Sheet2!K20/sheet!K35</f>
        <v>-2.8556067588325651</v>
      </c>
      <c r="F14" s="34">
        <f>sheet!K18/sheet!K35</f>
        <v>55.970155804257182</v>
      </c>
      <c r="G14" s="29"/>
      <c r="H14" s="35">
        <f>Sheet1!K33/sheet!K51</f>
        <v>-0.30312154484830367</v>
      </c>
      <c r="I14" s="35" t="e">
        <f>Sheet1!K33/Sheet1!K12</f>
        <v>#DIV/0!</v>
      </c>
      <c r="J14" s="35">
        <f>Sheet1!K12/sheet!K27</f>
        <v>0</v>
      </c>
      <c r="K14" s="35">
        <f>Sheet1!K30/sheet!K27</f>
        <v>-0.1495438998535128</v>
      </c>
      <c r="L14" s="35">
        <f>Sheet1!K38</f>
        <v>-0.13</v>
      </c>
      <c r="M14" s="29"/>
      <c r="N14" s="35">
        <f>sheet!K40/sheet!K27</f>
        <v>0.50665367607455414</v>
      </c>
      <c r="O14" s="35">
        <f>sheet!K51/sheet!K27</f>
        <v>0.49334632392544586</v>
      </c>
      <c r="P14" s="35">
        <f>sheet!K40/sheet!K51</f>
        <v>1.0269736521866113</v>
      </c>
      <c r="Q14" s="34">
        <f>Sheet1!K24/Sheet1!K26</f>
        <v>7.0429138117562209</v>
      </c>
      <c r="R14" s="34">
        <f>ABS(Sheet2!K20/(Sheet1!K26+Sheet2!K30))</f>
        <v>0.34767144640876452</v>
      </c>
      <c r="S14" s="34">
        <f>sheet!K40/Sheet1!K43</f>
        <v>-6.0718661349340133</v>
      </c>
      <c r="T14" s="34">
        <f>Sheet2!K20/sheet!K40</f>
        <v>-8.8112617309697591E-2</v>
      </c>
      <c r="U14" s="12"/>
      <c r="V14" s="34" t="e">
        <f>ABS(Sheet1!K15/sheet!K15)</f>
        <v>#DIV/0!</v>
      </c>
      <c r="W14" s="34" t="e">
        <f>Sheet1!K12/sheet!K14</f>
        <v>#DIV/0!</v>
      </c>
      <c r="X14" s="34">
        <f>Sheet1!K12/sheet!K27</f>
        <v>0</v>
      </c>
      <c r="Y14" s="34">
        <f>Sheet1!K12/(sheet!K18-sheet!K35)</f>
        <v>0</v>
      </c>
      <c r="Z14" s="12"/>
      <c r="AA14" s="36">
        <f>Sheet1!K43</f>
        <v>-24.323</v>
      </c>
      <c r="AB14" s="36" t="str">
        <f>Sheet3!K17</f>
        <v>-187.3x</v>
      </c>
      <c r="AC14" s="36" t="str">
        <f>Sheet3!K18</f>
        <v>-187.2x</v>
      </c>
      <c r="AD14" s="36" t="str">
        <f>Sheet3!K20</f>
        <v>-37.7x</v>
      </c>
      <c r="AE14" s="36" t="str">
        <f>Sheet3!K21</f>
        <v>14.6x</v>
      </c>
      <c r="AF14" s="36" t="str">
        <f>Sheet3!K22</f>
        <v>NA</v>
      </c>
      <c r="AG14" s="36" t="str">
        <f>Sheet3!K24</f>
        <v>-95.9x</v>
      </c>
      <c r="AH14" s="36" t="str">
        <f>Sheet3!K25</f>
        <v>28.5x</v>
      </c>
      <c r="AI14" s="36" t="str">
        <f>Sheet3!K31</f>
        <v/>
      </c>
      <c r="AK14" s="36">
        <f>Sheet3!K29</f>
        <v>-18.5</v>
      </c>
      <c r="AL14" s="36">
        <f>Sheet3!K30</f>
        <v>2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38.66357142857143</v>
      </c>
      <c r="C15" s="31">
        <f>(sheet!L18-sheet!L15)/sheet!L35</f>
        <v>38.66357142857143</v>
      </c>
      <c r="D15" s="31">
        <f>sheet!L12/sheet!L35</f>
        <v>20.791785714285716</v>
      </c>
      <c r="E15" s="31">
        <f>Sheet2!L20/sheet!L35</f>
        <v>-2.2503571428571432</v>
      </c>
      <c r="F15" s="31">
        <f>sheet!L18/sheet!L35</f>
        <v>38.66357142857143</v>
      </c>
      <c r="G15" s="29"/>
      <c r="H15" s="32">
        <f>Sheet1!L33/sheet!L51</f>
        <v>-0.51782054486378404</v>
      </c>
      <c r="I15" s="32" t="e">
        <f>Sheet1!L33/Sheet1!L12</f>
        <v>#DIV/0!</v>
      </c>
      <c r="J15" s="32">
        <f>Sheet1!L12/sheet!L27</f>
        <v>0</v>
      </c>
      <c r="K15" s="32">
        <f>Sheet1!L30/sheet!L27</f>
        <v>-0.20385071020099732</v>
      </c>
      <c r="L15" s="32">
        <f>Sheet1!L38</f>
        <v>-0.16</v>
      </c>
      <c r="M15" s="29"/>
      <c r="N15" s="32">
        <f>sheet!L40/sheet!L27</f>
        <v>0.60632942778540866</v>
      </c>
      <c r="O15" s="32">
        <f>sheet!L51/sheet!L27</f>
        <v>0.39367057221459134</v>
      </c>
      <c r="P15" s="32">
        <f>sheet!L40/sheet!L51</f>
        <v>1.5401949512621842</v>
      </c>
      <c r="Q15" s="31">
        <f>Sheet1!L24/Sheet1!L26</f>
        <v>6.3932970495560006</v>
      </c>
      <c r="R15" s="31">
        <f>ABS(Sheet2!L20/(Sheet1!L26+Sheet2!L30))</f>
        <v>0.32839308570273373</v>
      </c>
      <c r="S15" s="31">
        <f>sheet!L40/Sheet1!L43</f>
        <v>-5.9680018594561091</v>
      </c>
      <c r="T15" s="31">
        <f>Sheet2!L20/sheet!L40</f>
        <v>-8.1800360903036523E-2</v>
      </c>
      <c r="V15" s="31" t="e">
        <f>ABS(Sheet1!L15/sheet!L15)</f>
        <v>#DIV/0!</v>
      </c>
      <c r="W15" s="31" t="e">
        <f>Sheet1!L12/sheet!L14</f>
        <v>#DIV/0!</v>
      </c>
      <c r="X15" s="31">
        <f>Sheet1!L12/sheet!L27</f>
        <v>0</v>
      </c>
      <c r="Y15" s="31">
        <f>Sheet1!L12/(sheet!L18-sheet!L35)</f>
        <v>0</v>
      </c>
      <c r="AA15" s="17">
        <f>Sheet1!L43</f>
        <v>-25.814</v>
      </c>
      <c r="AB15" s="17" t="str">
        <f>Sheet3!L17</f>
        <v>-109.0x</v>
      </c>
      <c r="AC15" s="17" t="str">
        <f>Sheet3!L18</f>
        <v>-109.0x</v>
      </c>
      <c r="AD15" s="17" t="str">
        <f>Sheet3!L20</f>
        <v>39.4x</v>
      </c>
      <c r="AE15" s="17" t="str">
        <f>Sheet3!L21</f>
        <v>10.9x</v>
      </c>
      <c r="AF15" s="17" t="str">
        <f>Sheet3!L22</f>
        <v>NA</v>
      </c>
      <c r="AG15" s="17" t="str">
        <f>Sheet3!L24</f>
        <v>-60.4x</v>
      </c>
      <c r="AH15" s="17" t="str">
        <f>Sheet3!L25</f>
        <v>25.9x</v>
      </c>
      <c r="AI15" s="17" t="str">
        <f>Sheet3!L31</f>
        <v/>
      </c>
      <c r="AK15" s="17">
        <f>Sheet3!L29</f>
        <v>-23.4</v>
      </c>
      <c r="AL15" s="17">
        <f>Sheet3!L30</f>
        <v>1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33.169738118331715</v>
      </c>
      <c r="C16" s="34">
        <f>(sheet!M18-sheet!M15)/sheet!M35</f>
        <v>33.169738118331715</v>
      </c>
      <c r="D16" s="34">
        <f>sheet!M12/sheet!M35</f>
        <v>13.891367604267701</v>
      </c>
      <c r="E16" s="34">
        <f>Sheet2!M20/sheet!M35</f>
        <v>-2.6901066925315225</v>
      </c>
      <c r="F16" s="34">
        <f>sheet!M18/sheet!M35</f>
        <v>33.169738118331715</v>
      </c>
      <c r="G16" s="29"/>
      <c r="H16" s="35">
        <f>Sheet1!M33/sheet!M51</f>
        <v>-1.7838852426412093</v>
      </c>
      <c r="I16" s="35" t="e">
        <f>Sheet1!M33/Sheet1!M12</f>
        <v>#DIV/0!</v>
      </c>
      <c r="J16" s="35">
        <f>Sheet1!M12/sheet!M27</f>
        <v>0</v>
      </c>
      <c r="K16" s="35">
        <f>Sheet1!M30/sheet!M27</f>
        <v>-0.33509234828496043</v>
      </c>
      <c r="L16" s="35">
        <f>Sheet1!M38</f>
        <v>-0.22</v>
      </c>
      <c r="M16" s="29"/>
      <c r="N16" s="35">
        <f>sheet!M40/sheet!M27</f>
        <v>0.81215121301982396</v>
      </c>
      <c r="O16" s="35">
        <f>sheet!M51/sheet!M27</f>
        <v>0.18784411702897705</v>
      </c>
      <c r="P16" s="35">
        <f>sheet!M40/sheet!M51</f>
        <v>4.3235381861575179</v>
      </c>
      <c r="Q16" s="34">
        <f>Sheet1!M24/Sheet1!M26</f>
        <v>7.3779463243873975</v>
      </c>
      <c r="R16" s="34">
        <f>ABS(Sheet2!M20/(Sheet1!M26+Sheet2!M30))</f>
        <v>0.41387410757977794</v>
      </c>
      <c r="S16" s="34">
        <f>sheet!M40/Sheet1!M43</f>
        <v>-6.4315828402366861</v>
      </c>
      <c r="T16" s="34">
        <f>Sheet2!M20/sheet!M40</f>
        <v>-9.568742452992926E-2</v>
      </c>
      <c r="U16" s="12"/>
      <c r="V16" s="34" t="e">
        <f>ABS(Sheet1!M15/sheet!M15)</f>
        <v>#DIV/0!</v>
      </c>
      <c r="W16" s="34" t="e">
        <f>Sheet1!M12/sheet!M14</f>
        <v>#DIV/0!</v>
      </c>
      <c r="X16" s="34">
        <f>Sheet1!M12/sheet!M27</f>
        <v>0</v>
      </c>
      <c r="Y16" s="34">
        <f>Sheet1!M12/(sheet!M18-sheet!M35)</f>
        <v>0</v>
      </c>
      <c r="Z16" s="12"/>
      <c r="AA16" s="36">
        <f>Sheet1!M43</f>
        <v>-27.04</v>
      </c>
      <c r="AB16" s="36" t="str">
        <f>Sheet3!M17</f>
        <v>-93.5x</v>
      </c>
      <c r="AC16" s="36" t="str">
        <f>Sheet3!M18</f>
        <v>-93.5x</v>
      </c>
      <c r="AD16" s="36" t="str">
        <f>Sheet3!M20</f>
        <v>-46.0x</v>
      </c>
      <c r="AE16" s="36" t="str">
        <f>Sheet3!M21</f>
        <v>11.7x</v>
      </c>
      <c r="AF16" s="36" t="str">
        <f>Sheet3!M22</f>
        <v>NA</v>
      </c>
      <c r="AG16" s="36" t="str">
        <f>Sheet3!M24</f>
        <v>-37.4x</v>
      </c>
      <c r="AH16" s="36" t="str">
        <f>Sheet3!M25</f>
        <v>47.0x</v>
      </c>
      <c r="AI16" s="36" t="str">
        <f>Sheet3!M31</f>
        <v/>
      </c>
      <c r="AK16" s="36">
        <f>Sheet3!M29</f>
        <v>-32.5</v>
      </c>
      <c r="AL16" s="36">
        <f>Sheet3!M30</f>
        <v>1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2023-04-20T21:08:50Z</dcterms:created>
  <dcterms:modified xsi:type="dcterms:W3CDTF">2023-05-07T16:12:11Z</dcterms:modified>
  <cp:category/>
  <dc:identifier/>
  <cp:version/>
</cp:coreProperties>
</file>