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Basic Material/"/>
    </mc:Choice>
  </mc:AlternateContent>
  <xr:revisionPtr revIDLastSave="7" documentId="8_{999B9C8E-38A0-4311-92ED-B191A888B158}" xr6:coauthVersionLast="47" xr6:coauthVersionMax="47" xr10:uidLastSave="{73F7D2FF-5288-4E57-B206-99C75D41EB93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<sst xmlns="http://schemas.openxmlformats.org/spreadsheetml/2006/main" count="629" uniqueCount="331">
  <si>
    <t>OceanaGold Corporation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</si>
  <si>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</si>
  <si>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</si>
  <si>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</si>
  <si>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</si>
  <si>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</si>
  <si>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</si>
  <si>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</si>
  <si>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</si>
  <si>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</si>
  <si>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</si>
  <si>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</si>
  <si>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</si>
  <si>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</si>
  <si>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</si>
  <si>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</si>
  <si>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</si>
  <si>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</si>
  <si>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</si>
  <si>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</si>
  <si>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</si>
  <si>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</si>
  <si>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</si>
  <si>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</si>
  <si>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</si>
  <si>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Cash And Equivalents</t>
  </si>
  <si>
    <t>Short Term Investments</t>
  </si>
  <si>
    <t/>
  </si>
  <si>
    <t>Accounts Receivable, Net</t>
  </si>
  <si>
    <t>Inventory</t>
  </si>
  <si>
    <t>Prepaid Expenses</t>
  </si>
  <si>
    <t>Other Current Assets</t>
  </si>
  <si>
    <t>Total Current Assets</t>
  </si>
  <si>
    <t>Property Plant And Equipment, Net</t>
  </si>
  <si>
    <t>1,384.651</t>
  </si>
  <si>
    <t>1,831.311</t>
  </si>
  <si>
    <t>1,784.204</t>
  </si>
  <si>
    <t>1,915.203</t>
  </si>
  <si>
    <t>1,968.511</t>
  </si>
  <si>
    <t>2,054.195</t>
  </si>
  <si>
    <t>2,051.447</t>
  </si>
  <si>
    <t>2,248.64</t>
  </si>
  <si>
    <t>Real Estate Owned</t>
  </si>
  <si>
    <t>Capitalized / Purchased Software</t>
  </si>
  <si>
    <t>Long-term Investments</t>
  </si>
  <si>
    <t>Goodwill</t>
  </si>
  <si>
    <t>Other Intangibles</t>
  </si>
  <si>
    <t>Other Long-term Assets</t>
  </si>
  <si>
    <t>Total Assets</t>
  </si>
  <si>
    <t>1,064.493</t>
  </si>
  <si>
    <t>2,142.071</t>
  </si>
  <si>
    <t>2,572.467</t>
  </si>
  <si>
    <t>2,571.959</t>
  </si>
  <si>
    <t>2,764.084</t>
  </si>
  <si>
    <t>2,690.082</t>
  </si>
  <si>
    <t>2,867.144</t>
  </si>
  <si>
    <t>2,856.32</t>
  </si>
  <si>
    <t>3,101.358</t>
  </si>
  <si>
    <t>Accounts Payable</t>
  </si>
  <si>
    <t>Accrued Expenses</t>
  </si>
  <si>
    <t>Short-term Borrowings</t>
  </si>
  <si>
    <t>Current Portion of LT Debt</t>
  </si>
  <si>
    <t>Current Portion of Capital Lease Obligations</t>
  </si>
  <si>
    <t>Other Current Liabilities</t>
  </si>
  <si>
    <t>Total Current Liabilities</t>
  </si>
  <si>
    <t>Long-term Debt</t>
  </si>
  <si>
    <t>Capital Leases</t>
  </si>
  <si>
    <t>Other Non-current Liabilities</t>
  </si>
  <si>
    <t>Total Liabilities</t>
  </si>
  <si>
    <t>Common Stock</t>
  </si>
  <si>
    <t>1,481.24</t>
  </si>
  <si>
    <t>1,454.778</t>
  </si>
  <si>
    <t>1,375.114</t>
  </si>
  <si>
    <t>1,500.113</t>
  </si>
  <si>
    <t>1,437.428</t>
  </si>
  <si>
    <t>1,564.44</t>
  </si>
  <si>
    <t>1,556.257</t>
  </si>
  <si>
    <t>1,666.035</t>
  </si>
  <si>
    <t>Additional Paid In Capital</t>
  </si>
  <si>
    <t>Retained Earnings</t>
  </si>
  <si>
    <t>Treasury Stock</t>
  </si>
  <si>
    <t>Other Common Equity Adj</t>
  </si>
  <si>
    <t>Common Equity</t>
  </si>
  <si>
    <t>1,581.462</t>
  </si>
  <si>
    <t>1,793.002</t>
  </si>
  <si>
    <t>1,874.345</t>
  </si>
  <si>
    <t>2,138.514</t>
  </si>
  <si>
    <t>2,030.319</t>
  </si>
  <si>
    <t>1,991.21</t>
  </si>
  <si>
    <t>1,958.504</t>
  </si>
  <si>
    <t>2,265.565</t>
  </si>
  <si>
    <t>Total Preferred Equity</t>
  </si>
  <si>
    <t>Minority Interest, Total</t>
  </si>
  <si>
    <t>Other Equity</t>
  </si>
  <si>
    <t>Total Equity</t>
  </si>
  <si>
    <t>Total Liabilities And Equity</t>
  </si>
  <si>
    <t>Cash And Short Term Investments</t>
  </si>
  <si>
    <t>Total Debt</t>
  </si>
  <si>
    <t>Income Statement</t>
  </si>
  <si>
    <t>Revenue</t>
  </si>
  <si>
    <t>1,054.447</t>
  </si>
  <si>
    <t>1,309.811</t>
  </si>
  <si>
    <t>Revenue Growth (YoY)</t>
  </si>
  <si>
    <t>43.6%</t>
  </si>
  <si>
    <t>1.8%</t>
  </si>
  <si>
    <t>-9.8%</t>
  </si>
  <si>
    <t>23.8%</t>
  </si>
  <si>
    <t>15.2%</t>
  </si>
  <si>
    <t>6.6%</t>
  </si>
  <si>
    <t>-15.7%</t>
  </si>
  <si>
    <t>-23.2%</t>
  </si>
  <si>
    <t>48.9%</t>
  </si>
  <si>
    <t>29.9%</t>
  </si>
  <si>
    <t>Cost of Revenues</t>
  </si>
  <si>
    <t>Gross Profit</t>
  </si>
  <si>
    <t>Gross Profit Margin</t>
  </si>
  <si>
    <t>52.9%</t>
  </si>
  <si>
    <t>48.5%</t>
  </si>
  <si>
    <t>47.8%</t>
  </si>
  <si>
    <t>53.5%</t>
  </si>
  <si>
    <t>62.0%</t>
  </si>
  <si>
    <t>54.0%</t>
  </si>
  <si>
    <t>44.6%</t>
  </si>
  <si>
    <t>45.3%</t>
  </si>
  <si>
    <t>56.5%</t>
  </si>
  <si>
    <t>47.7%</t>
  </si>
  <si>
    <t>R&amp;D Expenses</t>
  </si>
  <si>
    <t>Selling and Marketing Expense</t>
  </si>
  <si>
    <t>General &amp; Admin Expenses</t>
  </si>
  <si>
    <t>Other Inc / (Exp)</t>
  </si>
  <si>
    <t>Operating Expenses</t>
  </si>
  <si>
    <t>Operating Income</t>
  </si>
  <si>
    <t>Net Interest Expenses</t>
  </si>
  <si>
    <t>EBT, Incl. Unusual Items</t>
  </si>
  <si>
    <t>Earnings of Discontinued Ops.</t>
  </si>
  <si>
    <t>Income Tax Expense</t>
  </si>
  <si>
    <t>Net Income to Company</t>
  </si>
  <si>
    <t>Minority Interest in Earnings</t>
  </si>
  <si>
    <t>Net Income to Stockholders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</si>
  <si>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</si>
  <si>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</si>
  <si>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</si>
  <si>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</si>
  <si>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</si>
  <si>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Weighted Average Diluted Shares Out.</t>
  </si>
  <si>
    <t>EBITDA</t>
  </si>
  <si>
    <t>EBIT</t>
  </si>
  <si>
    <t>Revenue (Reported)</t>
  </si>
  <si>
    <t>Operating Income (Reported)</t>
  </si>
  <si>
    <t>Operating Income (Adjusted)</t>
  </si>
  <si>
    <t>Cash Flow Statement</t>
  </si>
  <si>
    <t>Depreciation &amp; Amortization (CF)</t>
  </si>
  <si>
    <t>Amortization of Deferred Charges (CF)</t>
  </si>
  <si>
    <t>Stock-Based Comp</t>
  </si>
  <si>
    <t>Change In Accounts Receivable</t>
  </si>
  <si>
    <t>Change In Inventories</t>
  </si>
  <si>
    <t>Change in Other Net Operating Assets</t>
  </si>
  <si>
    <t>Other Operating Activities</t>
  </si>
  <si>
    <t>Cash from Operations</t>
  </si>
  <si>
    <t>Capital Expenditures</t>
  </si>
  <si>
    <t>Cash Acquisitions</t>
  </si>
  <si>
    <t>Other Investing Activities</t>
  </si>
  <si>
    <t>Cash from Investing</t>
  </si>
  <si>
    <t>Dividends Paid (Ex Special Dividends)</t>
  </si>
  <si>
    <t>Special Dividend Paid</t>
  </si>
  <si>
    <t>Long-Term Debt Issued</t>
  </si>
  <si>
    <t>Long-Term Debt Repaid</t>
  </si>
  <si>
    <t>Repurchase of Common Stock</t>
  </si>
  <si>
    <t>Other Financing Activities</t>
  </si>
  <si>
    <t>Cash from Financing</t>
  </si>
  <si>
    <t>Beginning Cash (CF)</t>
  </si>
  <si>
    <t>Foreign Exchange Rate Adjustments</t>
  </si>
  <si>
    <t>Additions / Reductions</t>
  </si>
  <si>
    <t>Ending Cash (CF)</t>
  </si>
  <si>
    <t>Levered Free Cash Flow</t>
  </si>
  <si>
    <t>Cash Interest Paid</t>
  </si>
  <si>
    <t>Valuation Ratios</t>
  </si>
  <si>
    <t>Price Close (Split Adjusted)</t>
  </si>
  <si>
    <t>Market Cap</t>
  </si>
  <si>
    <t>1,593.553</t>
  </si>
  <si>
    <t>2,389.088</t>
  </si>
  <si>
    <t>1,989.464</t>
  </si>
  <si>
    <t>3,080.027</t>
  </si>
  <si>
    <t>1,586.849</t>
  </si>
  <si>
    <t>1,731.819</t>
  </si>
  <si>
    <t>1,549.264</t>
  </si>
  <si>
    <t>1,816.864</t>
  </si>
  <si>
    <t>Total Enterprise Value (TEV)</t>
  </si>
  <si>
    <t>1,664.613</t>
  </si>
  <si>
    <t>2,664.983</t>
  </si>
  <si>
    <t>2,307.997</t>
  </si>
  <si>
    <t>3,222.866</t>
  </si>
  <si>
    <t>1,772.584</t>
  </si>
  <si>
    <t>1,980.968</t>
  </si>
  <si>
    <t>1,873.578</t>
  </si>
  <si>
    <t>2,055.895</t>
  </si>
  <si>
    <t>Enterprise Value (EV)</t>
  </si>
  <si>
    <t>2,447.267</t>
  </si>
  <si>
    <t>EV/EBITDA</t>
  </si>
  <si>
    <t>2.9x</t>
  </si>
  <si>
    <t>2.3x</t>
  </si>
  <si>
    <t>5.7x</t>
  </si>
  <si>
    <t>7.3x</t>
  </si>
  <si>
    <t>5.6x</t>
  </si>
  <si>
    <t>5.5x</t>
  </si>
  <si>
    <t>15.5x</t>
  </si>
  <si>
    <t>5.1x</t>
  </si>
  <si>
    <t>4.9x</t>
  </si>
  <si>
    <t>EV / EBIT</t>
  </si>
  <si>
    <t>6.1x</t>
  </si>
  <si>
    <t>-33.7x</t>
  </si>
  <si>
    <t>13.8x</t>
  </si>
  <si>
    <t>11.2x</t>
  </si>
  <si>
    <t>10.6x</t>
  </si>
  <si>
    <t>19.1x</t>
  </si>
  <si>
    <t>-10.3x</t>
  </si>
  <si>
    <t>11.3x</t>
  </si>
  <si>
    <t>9.6x</t>
  </si>
  <si>
    <t>EV / LTM EBITDA - CAPEX</t>
  </si>
  <si>
    <t>32.6x</t>
  </si>
  <si>
    <t>4.0x</t>
  </si>
  <si>
    <t>-16.0x</t>
  </si>
  <si>
    <t>212.9x</t>
  </si>
  <si>
    <t>12.8x</t>
  </si>
  <si>
    <t>-853.2x</t>
  </si>
  <si>
    <t>-11.1x</t>
  </si>
  <si>
    <t>-89.3x</t>
  </si>
  <si>
    <t>21.6x</t>
  </si>
  <si>
    <t>EV / Free Cash Flow</t>
  </si>
  <si>
    <t>-6.0x</t>
  </si>
  <si>
    <t>2.8x</t>
  </si>
  <si>
    <t>-19.7x</t>
  </si>
  <si>
    <t>-21.2x</t>
  </si>
  <si>
    <t>16.0x</t>
  </si>
  <si>
    <t>31.0x</t>
  </si>
  <si>
    <t>42.4x</t>
  </si>
  <si>
    <t>-6.7x</t>
  </si>
  <si>
    <t>59.1x</t>
  </si>
  <si>
    <t>EV / Invested Capital</t>
  </si>
  <si>
    <t>0.8x</t>
  </si>
  <si>
    <t>1.5x</t>
  </si>
  <si>
    <t>1.2x</t>
  </si>
  <si>
    <t>1.1x</t>
  </si>
  <si>
    <t>1.3x</t>
  </si>
  <si>
    <t>0.9x</t>
  </si>
  <si>
    <t>0.7x</t>
  </si>
  <si>
    <t>EV / Revenue</t>
  </si>
  <si>
    <t>1.4x</t>
  </si>
  <si>
    <t>2.4x</t>
  </si>
  <si>
    <t>3.2x</t>
  </si>
  <si>
    <t>2.0x</t>
  </si>
  <si>
    <t>2.1x</t>
  </si>
  <si>
    <t>1.9x</t>
  </si>
  <si>
    <t>P/E Ratio</t>
  </si>
  <si>
    <t>103.1x</t>
  </si>
  <si>
    <t>11.5x</t>
  </si>
  <si>
    <t>16.8x</t>
  </si>
  <si>
    <t>15.3x</t>
  </si>
  <si>
    <t>12.6x</t>
  </si>
  <si>
    <t>73.2x</t>
  </si>
  <si>
    <t>-9.4x</t>
  </si>
  <si>
    <t>12.7x</t>
  </si>
  <si>
    <t>12.3x</t>
  </si>
  <si>
    <t>Price/Book</t>
  </si>
  <si>
    <t>1.7x</t>
  </si>
  <si>
    <t>1.0x</t>
  </si>
  <si>
    <t>Price / Operating Cash Flow</t>
  </si>
  <si>
    <t>3.5x</t>
  </si>
  <si>
    <t>2.2x</t>
  </si>
  <si>
    <t>6.8x</t>
  </si>
  <si>
    <t>8.3x</t>
  </si>
  <si>
    <t>5.3x</t>
  </si>
  <si>
    <t>4.8x</t>
  </si>
  <si>
    <t>8.1x</t>
  </si>
  <si>
    <t>4.4x</t>
  </si>
  <si>
    <t>Price / LTM Sales</t>
  </si>
  <si>
    <t>2.5x</t>
  </si>
  <si>
    <t>2.7x</t>
  </si>
  <si>
    <t>1.8x</t>
  </si>
  <si>
    <t>Altman Z-Score</t>
  </si>
  <si>
    <t>Piotroski Score</t>
  </si>
  <si>
    <t>Dividend Per Share</t>
  </si>
  <si>
    <t>Dividend Yield</t>
  </si>
  <si>
    <t>0.0%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</si>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</sst>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</font>
    <font>
      <b/>
      <sz val="10"/>
      <color rgb="FF434343"/>
      <name val="Arial"/>
    </font>
    <font>
      <b/>
      <sz val="11"/>
      <color rgb="FF1551C3"/>
      <name val="Arial"/>
    </font>
    <font>
      <sz val="11"/>
      <name val="Arial"/>
    </font>
    <font>
      <sz val="10"/>
      <color rgb="FF434343"/>
      <name val="Arial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8EA785A7-F7A3-0E72-71CB-D790927D378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workbookViewId="0">
      <selection sqref="A1:M1048576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2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">
        <v>26.334</v>
      </c>
      <c r="E12" s="3">
        <v>59.314</v>
      </c>
      <c r="F12" s="3">
        <v>257.33</v>
      </c>
      <c r="G12" s="3">
        <v>92.465000000000003</v>
      </c>
      <c r="H12" s="3">
        <v>92.025999999999996</v>
      </c>
      <c r="I12" s="3">
        <v>147.00800000000001</v>
      </c>
      <c r="J12" s="3">
        <v>63.625999999999998</v>
      </c>
      <c r="K12" s="3">
        <v>227.76300000000001</v>
      </c>
      <c r="L12" s="3">
        <v>168.18199999999999</v>
      </c>
      <c r="M12" s="3">
        <v>112.649</v>
      </c>
    </row>
    <row r="13" spans="3:13" ht="12.75" x14ac:dyDescent="0.2">
      <c r="C13" s="3" t="s">
        <v>26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</row>
    <row r="14" spans="3:13" ht="12.75" x14ac:dyDescent="0.2">
      <c r="C14" s="3" t="s">
        <v>28</v>
      </c>
      <c r="D14" s="3">
        <v>22.992000000000001</v>
      </c>
      <c r="E14" s="3">
        <v>31.233000000000001</v>
      </c>
      <c r="F14" s="3">
        <v>32.682000000000002</v>
      </c>
      <c r="G14" s="3">
        <v>31.875</v>
      </c>
      <c r="H14" s="3">
        <v>38.720999999999997</v>
      </c>
      <c r="I14" s="3">
        <v>16.38</v>
      </c>
      <c r="J14" s="3">
        <v>2.4670000000000001</v>
      </c>
      <c r="K14" s="3">
        <v>2.7989999999999999</v>
      </c>
      <c r="L14" s="3">
        <v>23.266999999999999</v>
      </c>
      <c r="M14" s="3">
        <v>32.765999999999998</v>
      </c>
    </row>
    <row r="15" spans="3:13" ht="12.75" x14ac:dyDescent="0.2">
      <c r="C15" s="3" t="s">
        <v>29</v>
      </c>
      <c r="D15" s="3">
        <v>90.5</v>
      </c>
      <c r="E15" s="3">
        <v>98.527000000000001</v>
      </c>
      <c r="F15" s="3">
        <v>127.61499999999999</v>
      </c>
      <c r="G15" s="3">
        <v>94.093000000000004</v>
      </c>
      <c r="H15" s="3">
        <v>124.462</v>
      </c>
      <c r="I15" s="3">
        <v>149.19200000000001</v>
      </c>
      <c r="J15" s="3">
        <v>188.8</v>
      </c>
      <c r="K15" s="3">
        <v>137.67599999999999</v>
      </c>
      <c r="L15" s="3">
        <v>160.72200000000001</v>
      </c>
      <c r="M15" s="3">
        <v>199.166</v>
      </c>
    </row>
    <row r="16" spans="3:13" ht="12.75" x14ac:dyDescent="0.2">
      <c r="C16" s="3" t="s">
        <v>30</v>
      </c>
      <c r="D16" s="3">
        <v>6.1230000000000002</v>
      </c>
      <c r="E16" s="3">
        <v>4.1989999999999998</v>
      </c>
      <c r="F16" s="3">
        <v>6.1719999999999997</v>
      </c>
      <c r="G16" s="3">
        <v>11.667999999999999</v>
      </c>
      <c r="H16" s="3">
        <v>13.829000000000001</v>
      </c>
      <c r="I16" s="3">
        <v>18.7</v>
      </c>
      <c r="J16" s="3">
        <v>18.957999999999998</v>
      </c>
      <c r="K16" s="3">
        <v>15.778</v>
      </c>
      <c r="L16" s="3">
        <v>17.071000000000002</v>
      </c>
      <c r="M16" s="3">
        <v>20.986000000000001</v>
      </c>
    </row>
    <row r="17" spans="3:13" ht="12.75" x14ac:dyDescent="0.2">
      <c r="C17" s="3" t="s">
        <v>31</v>
      </c>
      <c r="D17" s="3">
        <v>14.667</v>
      </c>
      <c r="E17" s="3">
        <v>12.090999999999999</v>
      </c>
      <c r="F17" s="3">
        <v>25.109000000000002</v>
      </c>
      <c r="G17" s="3">
        <v>23.167999999999999</v>
      </c>
      <c r="H17" s="3">
        <v>14.458</v>
      </c>
      <c r="I17" s="3">
        <v>13.103999999999999</v>
      </c>
      <c r="J17" s="3">
        <v>6.492</v>
      </c>
      <c r="K17" s="3">
        <v>6.7439999999999998</v>
      </c>
      <c r="L17" s="3">
        <v>7.2080000000000002</v>
      </c>
      <c r="M17" s="3">
        <v>25.59</v>
      </c>
    </row>
    <row r="18" spans="3:13" ht="12.75" x14ac:dyDescent="0.2">
      <c r="C18" s="3" t="s">
        <v>32</v>
      </c>
      <c r="D18" s="3">
        <v>160.61600000000001</v>
      </c>
      <c r="E18" s="3">
        <v>205.36500000000001</v>
      </c>
      <c r="F18" s="3">
        <v>448.90800000000002</v>
      </c>
      <c r="G18" s="3">
        <v>253.268</v>
      </c>
      <c r="H18" s="3">
        <v>283.49599999999998</v>
      </c>
      <c r="I18" s="3">
        <v>344.38400000000001</v>
      </c>
      <c r="J18" s="3">
        <v>280.34399999999999</v>
      </c>
      <c r="K18" s="3">
        <v>390.76</v>
      </c>
      <c r="L18" s="3">
        <v>376.45100000000002</v>
      </c>
      <c r="M18" s="3">
        <v>391.15600000000001</v>
      </c>
    </row>
    <row r="19" spans="3:13" ht="12.75" x14ac:dyDescent="0.2"/>
    <row r="20" spans="3:13" ht="12.75" x14ac:dyDescent="0.2">
      <c r="C20" s="3" t="s">
        <v>33</v>
      </c>
      <c r="D20" s="3">
        <v>634.09500000000003</v>
      </c>
      <c r="E20" s="3">
        <v>648.94000000000005</v>
      </c>
      <c r="F20" s="3" t="s">
        <v>34</v>
      </c>
      <c r="G20" s="3" t="s">
        <v>35</v>
      </c>
      <c r="H20" s="3" t="s">
        <v>36</v>
      </c>
      <c r="I20" s="3" t="s">
        <v>37</v>
      </c>
      <c r="J20" s="3" t="s">
        <v>38</v>
      </c>
      <c r="K20" s="3" t="s">
        <v>39</v>
      </c>
      <c r="L20" s="3" t="s">
        <v>40</v>
      </c>
      <c r="M20" s="3" t="s">
        <v>41</v>
      </c>
    </row>
    <row r="21" spans="3:13" ht="12.75" x14ac:dyDescent="0.2">
      <c r="C21" s="3" t="s">
        <v>42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</row>
    <row r="22" spans="3:13" ht="12.75" x14ac:dyDescent="0.2">
      <c r="C22" s="3" t="s">
        <v>43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</row>
    <row r="23" spans="3:13" ht="12.75" x14ac:dyDescent="0.2">
      <c r="C23" s="3" t="s">
        <v>44</v>
      </c>
      <c r="D23" s="3">
        <v>0.35399999999999998</v>
      </c>
      <c r="E23" s="3">
        <v>1.1140000000000001</v>
      </c>
      <c r="F23" s="3">
        <v>27.257999999999999</v>
      </c>
      <c r="G23" s="3">
        <v>130.655</v>
      </c>
      <c r="H23" s="3">
        <v>94.918000000000006</v>
      </c>
      <c r="I23" s="3">
        <v>79.441999999999993</v>
      </c>
      <c r="J23" s="3">
        <v>52.069000000000003</v>
      </c>
      <c r="K23" s="3">
        <v>6.9980000000000002</v>
      </c>
      <c r="L23" s="3">
        <v>1.5169999999999999</v>
      </c>
      <c r="M23" s="3">
        <v>0.81200000000000006</v>
      </c>
    </row>
    <row r="24" spans="3:13" ht="12.75" x14ac:dyDescent="0.2">
      <c r="C24" s="3" t="s">
        <v>45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</row>
    <row r="25" spans="3:13" ht="12.75" x14ac:dyDescent="0.2">
      <c r="C25" s="3" t="s">
        <v>46</v>
      </c>
      <c r="D25" s="3" t="s">
        <v>27</v>
      </c>
      <c r="E25" s="3" t="s">
        <v>27</v>
      </c>
      <c r="F25" s="3" t="s">
        <v>27</v>
      </c>
      <c r="G25" s="3" t="s">
        <v>27</v>
      </c>
      <c r="H25" s="3" t="s">
        <v>27</v>
      </c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27</v>
      </c>
    </row>
    <row r="26" spans="3:13" ht="12.75" x14ac:dyDescent="0.2">
      <c r="C26" s="3" t="s">
        <v>47</v>
      </c>
      <c r="D26" s="3">
        <v>157.68700000000001</v>
      </c>
      <c r="E26" s="3">
        <v>209.07400000000001</v>
      </c>
      <c r="F26" s="3">
        <v>281.25299999999999</v>
      </c>
      <c r="G26" s="3">
        <v>357.233</v>
      </c>
      <c r="H26" s="3">
        <v>409.34100000000001</v>
      </c>
      <c r="I26" s="3">
        <v>425.05500000000001</v>
      </c>
      <c r="J26" s="3">
        <v>389.15699999999998</v>
      </c>
      <c r="K26" s="3">
        <v>415.19099999999997</v>
      </c>
      <c r="L26" s="3">
        <v>426.90499999999997</v>
      </c>
      <c r="M26" s="3">
        <v>460.74900000000002</v>
      </c>
    </row>
    <row r="27" spans="3:13" ht="12.75" x14ac:dyDescent="0.2">
      <c r="C27" s="3" t="s">
        <v>48</v>
      </c>
      <c r="D27" s="3">
        <v>952.75199999999995</v>
      </c>
      <c r="E27" s="3" t="s">
        <v>49</v>
      </c>
      <c r="F27" s="3" t="s">
        <v>50</v>
      </c>
      <c r="G27" s="3" t="s">
        <v>51</v>
      </c>
      <c r="H27" s="3" t="s">
        <v>52</v>
      </c>
      <c r="I27" s="3" t="s">
        <v>53</v>
      </c>
      <c r="J27" s="3" t="s">
        <v>54</v>
      </c>
      <c r="K27" s="3" t="s">
        <v>55</v>
      </c>
      <c r="L27" s="3" t="s">
        <v>56</v>
      </c>
      <c r="M27" s="3" t="s">
        <v>57</v>
      </c>
    </row>
    <row r="28" spans="3:13" ht="12.75" x14ac:dyDescent="0.2"/>
    <row r="29" spans="3:13" ht="12.75" x14ac:dyDescent="0.2">
      <c r="C29" s="3" t="s">
        <v>58</v>
      </c>
      <c r="D29" s="3">
        <v>59.484999999999999</v>
      </c>
      <c r="E29" s="3">
        <v>73.498000000000005</v>
      </c>
      <c r="F29" s="3">
        <v>151.69999999999999</v>
      </c>
      <c r="G29" s="3">
        <v>180.83199999999999</v>
      </c>
      <c r="H29" s="3">
        <v>154.50899999999999</v>
      </c>
      <c r="I29" s="3">
        <v>157.928</v>
      </c>
      <c r="J29" s="3">
        <v>156.46799999999999</v>
      </c>
      <c r="K29" s="3">
        <v>168.596</v>
      </c>
      <c r="L29" s="3">
        <v>181.08099999999999</v>
      </c>
      <c r="M29" s="3">
        <v>236.535</v>
      </c>
    </row>
    <row r="30" spans="3:13" ht="12.75" x14ac:dyDescent="0.2">
      <c r="C30" s="3" t="s">
        <v>59</v>
      </c>
      <c r="D30" s="3">
        <v>6.4459999999999997</v>
      </c>
      <c r="E30" s="3">
        <v>8.1</v>
      </c>
      <c r="F30" s="3">
        <v>11.138999999999999</v>
      </c>
      <c r="G30" s="3">
        <v>10.254</v>
      </c>
      <c r="H30" s="3">
        <v>12.069000000000001</v>
      </c>
      <c r="I30" s="3">
        <v>15.561</v>
      </c>
      <c r="J30" s="3">
        <v>17.789000000000001</v>
      </c>
      <c r="K30" s="3">
        <v>20.359000000000002</v>
      </c>
      <c r="L30" s="3">
        <v>20.738</v>
      </c>
      <c r="M30" s="3">
        <v>24.370999999999999</v>
      </c>
    </row>
    <row r="31" spans="3:13" ht="12.75" x14ac:dyDescent="0.2">
      <c r="C31" s="3" t="s">
        <v>60</v>
      </c>
      <c r="D31" s="3">
        <v>1.052</v>
      </c>
      <c r="E31" s="3">
        <v>0.88100000000000001</v>
      </c>
      <c r="F31" s="3">
        <v>0.71299999999999997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>
        <v>2.403</v>
      </c>
      <c r="M31" s="3" t="s">
        <v>27</v>
      </c>
    </row>
    <row r="32" spans="3:13" ht="12.75" x14ac:dyDescent="0.2">
      <c r="C32" s="3" t="s">
        <v>61</v>
      </c>
      <c r="D32" s="3">
        <v>53.118000000000002</v>
      </c>
      <c r="E32" s="3" t="s">
        <v>27</v>
      </c>
      <c r="F32" s="3" t="s">
        <v>27</v>
      </c>
      <c r="G32" s="3">
        <v>97.76</v>
      </c>
      <c r="H32" s="3">
        <v>62.859000000000002</v>
      </c>
      <c r="I32" s="3" t="s">
        <v>27</v>
      </c>
      <c r="J32" s="3">
        <v>-0.39</v>
      </c>
      <c r="K32" s="3">
        <v>1.145</v>
      </c>
      <c r="L32" s="3">
        <v>1.1379999999999999</v>
      </c>
      <c r="M32" s="3">
        <v>1.4890000000000001</v>
      </c>
    </row>
    <row r="33" spans="3:13" ht="12.75" x14ac:dyDescent="0.2">
      <c r="C33" s="3" t="s">
        <v>62</v>
      </c>
      <c r="D33" s="3">
        <v>17.451000000000001</v>
      </c>
      <c r="E33" s="3">
        <v>16.484000000000002</v>
      </c>
      <c r="F33" s="3">
        <v>14.288</v>
      </c>
      <c r="G33" s="3">
        <v>18.318999999999999</v>
      </c>
      <c r="H33" s="3">
        <v>17.475000000000001</v>
      </c>
      <c r="I33" s="3">
        <v>13.513</v>
      </c>
      <c r="J33" s="3">
        <v>32.203000000000003</v>
      </c>
      <c r="K33" s="3">
        <v>28.757000000000001</v>
      </c>
      <c r="L33" s="3">
        <v>32.878</v>
      </c>
      <c r="M33" s="3">
        <v>37.503999999999998</v>
      </c>
    </row>
    <row r="34" spans="3:13" ht="12.75" x14ac:dyDescent="0.2">
      <c r="C34" s="3" t="s">
        <v>63</v>
      </c>
      <c r="D34" s="3">
        <v>0</v>
      </c>
      <c r="E34" s="3">
        <v>0</v>
      </c>
      <c r="F34" s="3">
        <v>10.127000000000001</v>
      </c>
      <c r="G34" s="3">
        <v>16.266999999999999</v>
      </c>
      <c r="H34" s="3">
        <v>36.332999999999998</v>
      </c>
      <c r="I34" s="3">
        <v>62.38</v>
      </c>
      <c r="J34" s="3">
        <v>56.744</v>
      </c>
      <c r="K34" s="3">
        <v>119.989</v>
      </c>
      <c r="L34" s="3">
        <v>17.577000000000002</v>
      </c>
      <c r="M34" s="3">
        <v>10.967000000000001</v>
      </c>
    </row>
    <row r="35" spans="3:13" ht="12.75" x14ac:dyDescent="0.2">
      <c r="C35" s="3" t="s">
        <v>64</v>
      </c>
      <c r="D35" s="3">
        <v>137.55199999999999</v>
      </c>
      <c r="E35" s="3">
        <v>98.962999999999994</v>
      </c>
      <c r="F35" s="3">
        <v>187.96700000000001</v>
      </c>
      <c r="G35" s="3">
        <v>323.43200000000002</v>
      </c>
      <c r="H35" s="3">
        <v>283.245</v>
      </c>
      <c r="I35" s="3">
        <v>249.38200000000001</v>
      </c>
      <c r="J35" s="3">
        <v>262.81400000000002</v>
      </c>
      <c r="K35" s="3">
        <v>338.84500000000003</v>
      </c>
      <c r="L35" s="3">
        <v>255.81399999999999</v>
      </c>
      <c r="M35" s="3">
        <v>310.86700000000002</v>
      </c>
    </row>
    <row r="36" spans="3:13" ht="12.75" x14ac:dyDescent="0.2"/>
    <row r="37" spans="3:13" ht="12.75" x14ac:dyDescent="0.2">
      <c r="C37" s="3" t="s">
        <v>65</v>
      </c>
      <c r="D37" s="3">
        <v>103.899</v>
      </c>
      <c r="E37" s="3">
        <v>101.679</v>
      </c>
      <c r="F37" s="3">
        <v>253.63399999999999</v>
      </c>
      <c r="G37" s="3">
        <v>268.56400000000002</v>
      </c>
      <c r="H37" s="3">
        <v>188.578</v>
      </c>
      <c r="I37" s="3">
        <v>204.74700000000001</v>
      </c>
      <c r="J37" s="3">
        <v>194.51400000000001</v>
      </c>
      <c r="K37" s="3">
        <v>261.86399999999998</v>
      </c>
      <c r="L37" s="3">
        <v>322.32900000000001</v>
      </c>
      <c r="M37" s="3">
        <v>208.37299999999999</v>
      </c>
    </row>
    <row r="38" spans="3:13" ht="12.75" x14ac:dyDescent="0.2">
      <c r="C38" s="3" t="s">
        <v>66</v>
      </c>
      <c r="D38" s="3">
        <v>30.515999999999998</v>
      </c>
      <c r="E38" s="3">
        <v>17.693999999999999</v>
      </c>
      <c r="F38" s="3">
        <v>7.1319999999999997</v>
      </c>
      <c r="G38" s="3">
        <v>51.023000000000003</v>
      </c>
      <c r="H38" s="3">
        <v>33.316000000000003</v>
      </c>
      <c r="I38" s="3">
        <v>22.658999999999999</v>
      </c>
      <c r="J38" s="3">
        <v>69.599000000000004</v>
      </c>
      <c r="K38" s="3">
        <v>106.374</v>
      </c>
      <c r="L38" s="3">
        <v>110.267</v>
      </c>
      <c r="M38" s="3">
        <v>95.724000000000004</v>
      </c>
    </row>
    <row r="39" spans="3:13" ht="12.75" x14ac:dyDescent="0.2">
      <c r="C39" s="3" t="s">
        <v>67</v>
      </c>
      <c r="D39" s="3">
        <v>52.154000000000003</v>
      </c>
      <c r="E39" s="3">
        <v>40.75</v>
      </c>
      <c r="F39" s="3">
        <v>111.875</v>
      </c>
      <c r="G39" s="3">
        <v>136.447</v>
      </c>
      <c r="H39" s="3">
        <v>192.476</v>
      </c>
      <c r="I39" s="3">
        <v>148.78299999999999</v>
      </c>
      <c r="J39" s="3">
        <v>132.83600000000001</v>
      </c>
      <c r="K39" s="3">
        <v>168.85</v>
      </c>
      <c r="L39" s="3">
        <v>209.40600000000001</v>
      </c>
      <c r="M39" s="3">
        <v>220.82900000000001</v>
      </c>
    </row>
    <row r="40" spans="3:13" ht="12.75" x14ac:dyDescent="0.2">
      <c r="C40" s="3" t="s">
        <v>68</v>
      </c>
      <c r="D40" s="3">
        <v>324.12200000000001</v>
      </c>
      <c r="E40" s="3">
        <v>259.08600000000001</v>
      </c>
      <c r="F40" s="3">
        <v>560.60900000000004</v>
      </c>
      <c r="G40" s="3">
        <v>779.46500000000003</v>
      </c>
      <c r="H40" s="3">
        <v>697.61500000000001</v>
      </c>
      <c r="I40" s="3">
        <v>625.57000000000005</v>
      </c>
      <c r="J40" s="3">
        <v>659.76300000000003</v>
      </c>
      <c r="K40" s="3">
        <v>875.93399999999997</v>
      </c>
      <c r="L40" s="3">
        <v>897.81600000000003</v>
      </c>
      <c r="M40" s="3">
        <v>835.79300000000001</v>
      </c>
    </row>
    <row r="41" spans="3:13" ht="12.75" x14ac:dyDescent="0.2"/>
    <row r="42" spans="3:13" ht="12.75" x14ac:dyDescent="0.2">
      <c r="C42" s="3" t="s">
        <v>69</v>
      </c>
      <c r="D42" s="3">
        <v>687.70100000000002</v>
      </c>
      <c r="E42" s="3">
        <v>753.39099999999996</v>
      </c>
      <c r="F42" s="3" t="s">
        <v>70</v>
      </c>
      <c r="G42" s="3" t="s">
        <v>71</v>
      </c>
      <c r="H42" s="3" t="s">
        <v>72</v>
      </c>
      <c r="I42" s="3" t="s">
        <v>73</v>
      </c>
      <c r="J42" s="3" t="s">
        <v>74</v>
      </c>
      <c r="K42" s="3" t="s">
        <v>75</v>
      </c>
      <c r="L42" s="3" t="s">
        <v>76</v>
      </c>
      <c r="M42" s="3" t="s">
        <v>77</v>
      </c>
    </row>
    <row r="43" spans="3:13" ht="12.75" x14ac:dyDescent="0.2">
      <c r="C43" s="3" t="s">
        <v>78</v>
      </c>
      <c r="D43" s="3">
        <v>42.847000000000001</v>
      </c>
      <c r="E43" s="3">
        <v>47.93</v>
      </c>
      <c r="F43" s="3">
        <v>58.21</v>
      </c>
      <c r="G43" s="3">
        <v>58.09</v>
      </c>
      <c r="H43" s="3">
        <v>56.951000000000001</v>
      </c>
      <c r="I43" s="3">
        <v>68.522000000000006</v>
      </c>
      <c r="J43" s="3">
        <v>63.106999999999999</v>
      </c>
      <c r="K43" s="3">
        <v>71.763999999999996</v>
      </c>
      <c r="L43" s="3">
        <v>80.802999999999997</v>
      </c>
      <c r="M43" s="3">
        <v>96.266000000000005</v>
      </c>
    </row>
    <row r="44" spans="3:13" ht="12.75" x14ac:dyDescent="0.2">
      <c r="C44" s="3" t="s">
        <v>79</v>
      </c>
      <c r="D44" s="3">
        <v>-152.88499999999999</v>
      </c>
      <c r="E44" s="3">
        <v>-37.494</v>
      </c>
      <c r="F44" s="3">
        <v>11.974</v>
      </c>
      <c r="G44" s="3">
        <v>162.24600000000001</v>
      </c>
      <c r="H44" s="3">
        <v>352.39</v>
      </c>
      <c r="I44" s="3">
        <v>522.51400000000001</v>
      </c>
      <c r="J44" s="3">
        <v>507.71</v>
      </c>
      <c r="K44" s="3">
        <v>306.14400000000001</v>
      </c>
      <c r="L44" s="3">
        <v>299.56700000000001</v>
      </c>
      <c r="M44" s="3">
        <v>500.28500000000003</v>
      </c>
    </row>
    <row r="45" spans="3:13" ht="12.75" x14ac:dyDescent="0.2">
      <c r="C45" s="3" t="s">
        <v>80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</row>
    <row r="46" spans="3:13" ht="12.75" x14ac:dyDescent="0.2">
      <c r="C46" s="3" t="s">
        <v>81</v>
      </c>
      <c r="D46" s="3">
        <v>50.968000000000004</v>
      </c>
      <c r="E46" s="3">
        <v>41.581000000000003</v>
      </c>
      <c r="F46" s="3">
        <v>30.038</v>
      </c>
      <c r="G46" s="3">
        <v>117.88800000000001</v>
      </c>
      <c r="H46" s="3">
        <v>89.888999999999996</v>
      </c>
      <c r="I46" s="3">
        <v>47.365000000000002</v>
      </c>
      <c r="J46" s="3">
        <v>22.074000000000002</v>
      </c>
      <c r="K46" s="3">
        <v>48.860999999999997</v>
      </c>
      <c r="L46" s="3">
        <v>21.876000000000001</v>
      </c>
      <c r="M46" s="3">
        <v>2.9790000000000001</v>
      </c>
    </row>
    <row r="47" spans="3:13" ht="12.75" x14ac:dyDescent="0.2">
      <c r="C47" s="3" t="s">
        <v>82</v>
      </c>
      <c r="D47" s="3">
        <v>628.63</v>
      </c>
      <c r="E47" s="3">
        <v>805.40800000000002</v>
      </c>
      <c r="F47" s="3" t="s">
        <v>83</v>
      </c>
      <c r="G47" s="3" t="s">
        <v>84</v>
      </c>
      <c r="H47" s="3" t="s">
        <v>85</v>
      </c>
      <c r="I47" s="3" t="s">
        <v>86</v>
      </c>
      <c r="J47" s="3" t="s">
        <v>87</v>
      </c>
      <c r="K47" s="3" t="s">
        <v>88</v>
      </c>
      <c r="L47" s="3" t="s">
        <v>89</v>
      </c>
      <c r="M47" s="3" t="s">
        <v>90</v>
      </c>
    </row>
    <row r="48" spans="3:13" ht="12.75" x14ac:dyDescent="0.2">
      <c r="C48" s="3" t="s">
        <v>91</v>
      </c>
      <c r="D48" s="3" t="s">
        <v>27</v>
      </c>
      <c r="E48" s="3" t="s">
        <v>27</v>
      </c>
      <c r="F48" s="3" t="s">
        <v>27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</row>
    <row r="49" spans="3:13" ht="12.75" x14ac:dyDescent="0.2">
      <c r="C49" s="3" t="s">
        <v>92</v>
      </c>
      <c r="D49" s="3" t="s">
        <v>27</v>
      </c>
      <c r="E49" s="3" t="s">
        <v>27</v>
      </c>
      <c r="F49" s="3" t="s">
        <v>27</v>
      </c>
      <c r="G49" s="3" t="s">
        <v>27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</row>
    <row r="50" spans="3:13" ht="12.75" x14ac:dyDescent="0.2">
      <c r="C50" s="3" t="s">
        <v>93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94</v>
      </c>
      <c r="D51" s="3">
        <v>628.63</v>
      </c>
      <c r="E51" s="3">
        <v>805.40800000000002</v>
      </c>
      <c r="F51" s="3" t="s">
        <v>83</v>
      </c>
      <c r="G51" s="3" t="s">
        <v>84</v>
      </c>
      <c r="H51" s="3" t="s">
        <v>85</v>
      </c>
      <c r="I51" s="3" t="s">
        <v>86</v>
      </c>
      <c r="J51" s="3" t="s">
        <v>87</v>
      </c>
      <c r="K51" s="3" t="s">
        <v>88</v>
      </c>
      <c r="L51" s="3" t="s">
        <v>89</v>
      </c>
      <c r="M51" s="3" t="s">
        <v>90</v>
      </c>
    </row>
    <row r="52" spans="3:13" ht="12.75" x14ac:dyDescent="0.2"/>
    <row r="53" spans="3:13" ht="12.75" x14ac:dyDescent="0.2">
      <c r="C53" s="3" t="s">
        <v>95</v>
      </c>
      <c r="D53" s="3">
        <v>952.75199999999995</v>
      </c>
      <c r="E53" s="3" t="s">
        <v>49</v>
      </c>
      <c r="F53" s="3" t="s">
        <v>50</v>
      </c>
      <c r="G53" s="3" t="s">
        <v>51</v>
      </c>
      <c r="H53" s="3" t="s">
        <v>52</v>
      </c>
      <c r="I53" s="3" t="s">
        <v>53</v>
      </c>
      <c r="J53" s="3" t="s">
        <v>54</v>
      </c>
      <c r="K53" s="3" t="s">
        <v>55</v>
      </c>
      <c r="L53" s="3" t="s">
        <v>56</v>
      </c>
      <c r="M53" s="3" t="s">
        <v>57</v>
      </c>
    </row>
    <row r="54" spans="3:13" ht="12.75" x14ac:dyDescent="0.2"/>
    <row r="55" spans="3:13" ht="12.75" x14ac:dyDescent="0.2">
      <c r="C55" s="3" t="s">
        <v>96</v>
      </c>
      <c r="D55" s="3">
        <v>26.334</v>
      </c>
      <c r="E55" s="3">
        <v>59.314</v>
      </c>
      <c r="F55" s="3">
        <v>257.33</v>
      </c>
      <c r="G55" s="3">
        <v>92.465000000000003</v>
      </c>
      <c r="H55" s="3">
        <v>92.025999999999996</v>
      </c>
      <c r="I55" s="3">
        <v>147.00800000000001</v>
      </c>
      <c r="J55" s="3">
        <v>63.625999999999998</v>
      </c>
      <c r="K55" s="3">
        <v>227.76300000000001</v>
      </c>
      <c r="L55" s="3">
        <v>168.18199999999999</v>
      </c>
      <c r="M55" s="3">
        <v>112.649</v>
      </c>
    </row>
    <row r="56" spans="3:13" ht="12.75" x14ac:dyDescent="0.2">
      <c r="C56" s="3" t="s">
        <v>97</v>
      </c>
      <c r="D56" s="3">
        <v>206.036</v>
      </c>
      <c r="E56" s="3">
        <v>136.738</v>
      </c>
      <c r="F56" s="3">
        <v>275.767</v>
      </c>
      <c r="G56" s="3">
        <v>435.666</v>
      </c>
      <c r="H56" s="3">
        <v>302.22800000000001</v>
      </c>
      <c r="I56" s="3">
        <v>240.91900000000001</v>
      </c>
      <c r="J56" s="3">
        <v>295.92599999999999</v>
      </c>
      <c r="K56" s="3">
        <v>398.14</v>
      </c>
      <c r="L56" s="3">
        <v>469.01400000000001</v>
      </c>
      <c r="M56" s="3">
        <v>343.09100000000001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FEF1-FAB2-4FB9-A183-96E292EB333F}">
  <dimension ref="C2:M56"/>
  <sheetViews>
    <sheetView workbookViewId="0">
      <selection sqref="A1:O1048576"/>
    </sheetView>
  </sheetViews>
  <sheetFormatPr defaultRowHeight="12.75" x14ac:dyDescent="0.2"/>
  <cols>
    <col min="1" max="2" width="2" customWidth="1"/>
    <col min="3" max="3" width="25" customWidth="1"/>
    <col min="4" max="13" width="15"/>
    <col min="14" max="15" width="2" customWidth="1"/>
  </cols>
  <sheetData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98</v>
      </c>
      <c r="D6" s="7"/>
      <c r="E6" s="2"/>
      <c r="F6" s="2"/>
      <c r="G6" s="2"/>
      <c r="H6" s="2"/>
      <c r="I6" s="2"/>
      <c r="J6" s="2"/>
      <c r="K6" s="2"/>
      <c r="L6" s="2"/>
    </row>
    <row r="8" spans="3:13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99</v>
      </c>
      <c r="D12" s="3">
        <v>588.13499999999999</v>
      </c>
      <c r="E12" s="3">
        <v>652.37300000000005</v>
      </c>
      <c r="F12" s="3">
        <v>704.81899999999996</v>
      </c>
      <c r="G12" s="3">
        <v>844.14200000000005</v>
      </c>
      <c r="H12" s="3">
        <v>910.70799999999997</v>
      </c>
      <c r="I12" s="3" t="s">
        <v>100</v>
      </c>
      <c r="J12" s="3">
        <v>845.577</v>
      </c>
      <c r="K12" s="3">
        <v>636.33699999999999</v>
      </c>
      <c r="L12" s="3">
        <v>941.69500000000005</v>
      </c>
      <c r="M12" s="3" t="s">
        <v>101</v>
      </c>
    </row>
    <row r="13" spans="3:13" x14ac:dyDescent="0.2">
      <c r="C13" s="3" t="s">
        <v>102</v>
      </c>
      <c r="D13" s="3" t="s">
        <v>103</v>
      </c>
      <c r="E13" s="3" t="s">
        <v>104</v>
      </c>
      <c r="F13" s="3" t="s">
        <v>105</v>
      </c>
      <c r="G13" s="3" t="s">
        <v>106</v>
      </c>
      <c r="H13" s="3" t="s">
        <v>107</v>
      </c>
      <c r="I13" s="3" t="s">
        <v>108</v>
      </c>
      <c r="J13" s="3" t="s">
        <v>109</v>
      </c>
      <c r="K13" s="3" t="s">
        <v>110</v>
      </c>
      <c r="L13" s="3" t="s">
        <v>111</v>
      </c>
      <c r="M13" s="3" t="s">
        <v>112</v>
      </c>
    </row>
    <row r="14" spans="3:13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3:13" x14ac:dyDescent="0.2">
      <c r="C15" s="3" t="s">
        <v>113</v>
      </c>
      <c r="D15" s="3">
        <v>-276.90499999999997</v>
      </c>
      <c r="E15" s="3">
        <v>-335.71100000000001</v>
      </c>
      <c r="F15" s="3">
        <v>-367.76299999999998</v>
      </c>
      <c r="G15" s="3">
        <v>-392.72199999999998</v>
      </c>
      <c r="H15" s="3">
        <v>-346.23</v>
      </c>
      <c r="I15" s="3">
        <v>-485.25</v>
      </c>
      <c r="J15" s="3">
        <v>-468.23500000000001</v>
      </c>
      <c r="K15" s="3">
        <v>-348.13400000000001</v>
      </c>
      <c r="L15" s="3">
        <v>-409.96100000000001</v>
      </c>
      <c r="M15" s="3">
        <v>-685.64</v>
      </c>
    </row>
    <row r="16" spans="3:13" x14ac:dyDescent="0.2">
      <c r="C16" s="3" t="s">
        <v>114</v>
      </c>
      <c r="D16" s="3">
        <v>311.23</v>
      </c>
      <c r="E16" s="3">
        <v>316.66300000000001</v>
      </c>
      <c r="F16" s="3">
        <v>337.05599999999998</v>
      </c>
      <c r="G16" s="3">
        <v>451.42</v>
      </c>
      <c r="H16" s="3">
        <v>564.47799999999995</v>
      </c>
      <c r="I16" s="3">
        <v>569.197</v>
      </c>
      <c r="J16" s="3">
        <v>377.34100000000001</v>
      </c>
      <c r="K16" s="3">
        <v>288.20299999999997</v>
      </c>
      <c r="L16" s="3">
        <v>531.73500000000001</v>
      </c>
      <c r="M16" s="3">
        <v>624.17100000000005</v>
      </c>
    </row>
    <row r="17" spans="3:13" x14ac:dyDescent="0.2"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120</v>
      </c>
      <c r="I17" s="3" t="s">
        <v>121</v>
      </c>
      <c r="J17" s="3" t="s">
        <v>122</v>
      </c>
      <c r="K17" s="3" t="s">
        <v>123</v>
      </c>
      <c r="L17" s="3" t="s">
        <v>124</v>
      </c>
      <c r="M17" s="3" t="s">
        <v>125</v>
      </c>
    </row>
    <row r="18" spans="3:13" x14ac:dyDescent="0.2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3:13" x14ac:dyDescent="0.2">
      <c r="C19" t="s">
        <v>126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3:13" x14ac:dyDescent="0.2">
      <c r="C20" s="3" t="s">
        <v>127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3" t="s">
        <v>128</v>
      </c>
      <c r="D21" s="3">
        <v>-30.195</v>
      </c>
      <c r="E21" s="3">
        <v>-39.999000000000002</v>
      </c>
      <c r="F21" s="3">
        <v>-51.067999999999998</v>
      </c>
      <c r="G21" s="3">
        <v>-66.465999999999994</v>
      </c>
      <c r="H21" s="3">
        <v>-56.322000000000003</v>
      </c>
      <c r="I21" s="3">
        <v>-65.382999999999996</v>
      </c>
      <c r="J21" s="3">
        <v>-84.531999999999996</v>
      </c>
      <c r="K21" s="3">
        <v>-107.13800000000001</v>
      </c>
      <c r="L21" s="3">
        <v>-101.036</v>
      </c>
      <c r="M21" s="3">
        <v>-69.998999999999995</v>
      </c>
    </row>
    <row r="22" spans="3:13" x14ac:dyDescent="0.2">
      <c r="C22" s="3" t="s">
        <v>129</v>
      </c>
      <c r="D22" s="3">
        <v>-347.26</v>
      </c>
      <c r="E22" s="3">
        <v>-150.02000000000001</v>
      </c>
      <c r="F22" s="3">
        <v>-198.369</v>
      </c>
      <c r="G22" s="3">
        <v>-163.82400000000001</v>
      </c>
      <c r="H22" s="3">
        <v>-274.44499999999999</v>
      </c>
      <c r="I22" s="3">
        <v>-271.76799999999997</v>
      </c>
      <c r="J22" s="3">
        <v>-260.99599999999998</v>
      </c>
      <c r="K22" s="3">
        <v>-338.464</v>
      </c>
      <c r="L22" s="3">
        <v>-457.88600000000002</v>
      </c>
      <c r="M22" s="3">
        <v>-307.48200000000003</v>
      </c>
    </row>
    <row r="23" spans="3:13" x14ac:dyDescent="0.2">
      <c r="C23" s="3" t="s">
        <v>130</v>
      </c>
      <c r="D23" s="3">
        <v>-377.45499999999998</v>
      </c>
      <c r="E23" s="3">
        <v>-190.018</v>
      </c>
      <c r="F23" s="3">
        <v>-249.43700000000001</v>
      </c>
      <c r="G23" s="3">
        <v>-230.29</v>
      </c>
      <c r="H23" s="3">
        <v>-330.767</v>
      </c>
      <c r="I23" s="3">
        <v>-337.15</v>
      </c>
      <c r="J23" s="3">
        <v>-345.52800000000002</v>
      </c>
      <c r="K23" s="3">
        <v>-445.601</v>
      </c>
      <c r="L23" s="3">
        <v>-558.92200000000003</v>
      </c>
      <c r="M23" s="3">
        <v>-377.48099999999999</v>
      </c>
    </row>
    <row r="24" spans="3:13" x14ac:dyDescent="0.2">
      <c r="C24" s="3" t="s">
        <v>131</v>
      </c>
      <c r="D24" s="3">
        <v>-66.224999999999994</v>
      </c>
      <c r="E24" s="3">
        <v>126.64400000000001</v>
      </c>
      <c r="F24" s="3">
        <v>87.619</v>
      </c>
      <c r="G24" s="3">
        <v>221.13</v>
      </c>
      <c r="H24" s="3">
        <v>233.71199999999999</v>
      </c>
      <c r="I24" s="3">
        <v>232.047</v>
      </c>
      <c r="J24" s="3">
        <v>31.812999999999999</v>
      </c>
      <c r="K24" s="3">
        <v>-157.398</v>
      </c>
      <c r="L24" s="3">
        <v>-27.187000000000001</v>
      </c>
      <c r="M24" s="3">
        <v>246.69</v>
      </c>
    </row>
    <row r="25" spans="3:13" x14ac:dyDescent="0.2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3:13" x14ac:dyDescent="0.2">
      <c r="C26" s="3" t="s">
        <v>132</v>
      </c>
      <c r="D26" s="3">
        <v>-28.66</v>
      </c>
      <c r="E26" s="3">
        <v>-12.977</v>
      </c>
      <c r="F26" s="3">
        <v>-16.721</v>
      </c>
      <c r="G26" s="3">
        <v>-12.59</v>
      </c>
      <c r="H26" s="3">
        <v>-21.498000000000001</v>
      </c>
      <c r="I26" s="3">
        <v>-19.382999999999999</v>
      </c>
      <c r="J26" s="3">
        <v>-17.14</v>
      </c>
      <c r="K26" s="3">
        <v>-14.124000000000001</v>
      </c>
      <c r="L26" s="3">
        <v>-14.669</v>
      </c>
      <c r="M26" s="3">
        <v>-21.122</v>
      </c>
    </row>
    <row r="27" spans="3:13" x14ac:dyDescent="0.2">
      <c r="C27" s="3" t="s">
        <v>133</v>
      </c>
      <c r="D27" s="3">
        <v>-94.885999999999996</v>
      </c>
      <c r="E27" s="3">
        <v>113.667</v>
      </c>
      <c r="F27" s="3">
        <v>70.899000000000001</v>
      </c>
      <c r="G27" s="3">
        <v>208.54</v>
      </c>
      <c r="H27" s="3">
        <v>212.214</v>
      </c>
      <c r="I27" s="3">
        <v>212.66399999999999</v>
      </c>
      <c r="J27" s="3">
        <v>14.673</v>
      </c>
      <c r="K27" s="3">
        <v>-171.52199999999999</v>
      </c>
      <c r="L27" s="3">
        <v>-41.856000000000002</v>
      </c>
      <c r="M27" s="3">
        <v>225.56800000000001</v>
      </c>
    </row>
    <row r="28" spans="3:13" x14ac:dyDescent="0.2">
      <c r="C28" t="s">
        <v>134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</row>
    <row r="29" spans="3:13" x14ac:dyDescent="0.2">
      <c r="C29" s="3" t="s">
        <v>135</v>
      </c>
      <c r="D29" s="3">
        <v>44.043999999999997</v>
      </c>
      <c r="E29" s="3">
        <v>15.497999999999999</v>
      </c>
      <c r="F29" s="3">
        <v>2.7290000000000001</v>
      </c>
      <c r="G29" s="3">
        <v>-25.309000000000001</v>
      </c>
      <c r="H29" s="3">
        <v>3.7719999999999998</v>
      </c>
      <c r="I29" s="3">
        <v>-46.545999999999999</v>
      </c>
      <c r="J29" s="3">
        <v>4.1550000000000002</v>
      </c>
      <c r="K29" s="3">
        <v>-19.850000000000001</v>
      </c>
      <c r="L29" s="3">
        <v>37.177</v>
      </c>
      <c r="M29" s="3">
        <v>-46.033999999999999</v>
      </c>
    </row>
    <row r="30" spans="3:13" x14ac:dyDescent="0.2">
      <c r="C30" s="3" t="s">
        <v>136</v>
      </c>
      <c r="D30" s="3">
        <v>-50.841000000000001</v>
      </c>
      <c r="E30" s="3">
        <v>129.16499999999999</v>
      </c>
      <c r="F30" s="3">
        <v>73.628</v>
      </c>
      <c r="G30" s="3">
        <v>183.23</v>
      </c>
      <c r="H30" s="3">
        <v>215.98500000000001</v>
      </c>
      <c r="I30" s="3">
        <v>166.11799999999999</v>
      </c>
      <c r="J30" s="3">
        <v>18.827999999999999</v>
      </c>
      <c r="K30" s="3">
        <v>-191.37200000000001</v>
      </c>
      <c r="L30" s="3">
        <v>-4.6790000000000003</v>
      </c>
      <c r="M30" s="3">
        <v>179.53399999999999</v>
      </c>
    </row>
    <row r="31" spans="3:13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3:13" x14ac:dyDescent="0.2">
      <c r="C32" s="3" t="s">
        <v>137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3:13" x14ac:dyDescent="0.2">
      <c r="C33" s="3" t="s">
        <v>138</v>
      </c>
      <c r="D33" s="3">
        <v>-50.841000000000001</v>
      </c>
      <c r="E33" s="3">
        <v>129.16499999999999</v>
      </c>
      <c r="F33" s="3">
        <v>73.628</v>
      </c>
      <c r="G33" s="3">
        <v>183.23</v>
      </c>
      <c r="H33" s="3">
        <v>215.98500000000001</v>
      </c>
      <c r="I33" s="3">
        <v>166.11799999999999</v>
      </c>
      <c r="J33" s="3">
        <v>18.827999999999999</v>
      </c>
      <c r="K33" s="3">
        <v>-191.37200000000001</v>
      </c>
      <c r="L33" s="3">
        <v>-4.6790000000000003</v>
      </c>
      <c r="M33" s="3">
        <v>179.53399999999999</v>
      </c>
    </row>
    <row r="34" spans="3:13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3:13" x14ac:dyDescent="0.2">
      <c r="C35" s="3" t="s">
        <v>139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3:13" x14ac:dyDescent="0.2">
      <c r="C36" t="s">
        <v>140</v>
      </c>
      <c r="D36">
        <v>-50.841000000000001</v>
      </c>
      <c r="E36">
        <v>129.16499999999999</v>
      </c>
      <c r="F36">
        <v>73.628</v>
      </c>
      <c r="G36">
        <v>183.23</v>
      </c>
      <c r="H36">
        <v>215.98500000000001</v>
      </c>
      <c r="I36">
        <v>166.11799999999999</v>
      </c>
      <c r="J36">
        <v>18.827999999999999</v>
      </c>
      <c r="K36">
        <v>-191.37200000000001</v>
      </c>
      <c r="L36">
        <v>-4.6790000000000003</v>
      </c>
      <c r="M36">
        <v>179.53399999999999</v>
      </c>
    </row>
    <row r="37" spans="3:13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3:13" x14ac:dyDescent="0.2">
      <c r="C38" s="3" t="s">
        <v>141</v>
      </c>
      <c r="D38" s="3">
        <v>-0.17</v>
      </c>
      <c r="E38" s="3">
        <v>0.43</v>
      </c>
      <c r="F38" s="3">
        <v>0.19</v>
      </c>
      <c r="G38" s="3">
        <v>0.3</v>
      </c>
      <c r="H38" s="3">
        <v>0.35</v>
      </c>
      <c r="I38" s="3">
        <v>0.27</v>
      </c>
      <c r="J38" s="3">
        <v>0.03</v>
      </c>
      <c r="K38" s="3">
        <v>-0.3</v>
      </c>
      <c r="L38" s="3">
        <v>-6.6E-3</v>
      </c>
      <c r="M38" s="3">
        <v>0.25</v>
      </c>
    </row>
    <row r="39" spans="3:13" x14ac:dyDescent="0.2">
      <c r="C39" s="3" t="s">
        <v>142</v>
      </c>
      <c r="D39" s="3">
        <v>-0.17</v>
      </c>
      <c r="E39" s="3">
        <v>0.42</v>
      </c>
      <c r="F39" s="3">
        <v>0.19</v>
      </c>
      <c r="G39" s="3">
        <v>0.3</v>
      </c>
      <c r="H39" s="3">
        <v>0.34</v>
      </c>
      <c r="I39" s="3">
        <v>0.26</v>
      </c>
      <c r="J39" s="3">
        <v>2.5999999999999999E-2</v>
      </c>
      <c r="K39" s="3">
        <v>-0.31</v>
      </c>
      <c r="L39" s="3">
        <v>-1.2999999999999999E-2</v>
      </c>
      <c r="M39" s="3">
        <v>0.24</v>
      </c>
    </row>
    <row r="40" spans="3:13" x14ac:dyDescent="0.2">
      <c r="C40" s="3" t="s">
        <v>143</v>
      </c>
      <c r="D40" s="3">
        <v>294.18700000000001</v>
      </c>
      <c r="E40" s="3">
        <v>300.99400000000003</v>
      </c>
      <c r="F40" s="3">
        <v>378</v>
      </c>
      <c r="G40" s="3">
        <v>609.07100000000003</v>
      </c>
      <c r="H40" s="3">
        <v>614.20000000000005</v>
      </c>
      <c r="I40" s="3">
        <v>617.6</v>
      </c>
      <c r="J40" s="3">
        <v>621.70000000000005</v>
      </c>
      <c r="K40" s="3">
        <v>638.6</v>
      </c>
      <c r="L40" s="3">
        <v>704</v>
      </c>
      <c r="M40" s="3">
        <v>704.2</v>
      </c>
    </row>
    <row r="41" spans="3:13" x14ac:dyDescent="0.2">
      <c r="C41" t="s">
        <v>144</v>
      </c>
      <c r="D41">
        <v>298.90800000000002</v>
      </c>
      <c r="E41">
        <v>306.98</v>
      </c>
      <c r="F41">
        <v>384.91300000000001</v>
      </c>
      <c r="G41">
        <v>622.70000000000005</v>
      </c>
      <c r="H41">
        <v>625.6</v>
      </c>
      <c r="I41">
        <v>628.79999999999995</v>
      </c>
      <c r="J41">
        <v>633.20000000000005</v>
      </c>
      <c r="K41">
        <v>638.6</v>
      </c>
      <c r="L41">
        <v>717.5</v>
      </c>
      <c r="M41">
        <v>717.5</v>
      </c>
    </row>
    <row r="42" spans="3:13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3:13" x14ac:dyDescent="0.2">
      <c r="C43" s="3" t="s">
        <v>145</v>
      </c>
      <c r="D43" s="3">
        <v>281.03500000000003</v>
      </c>
      <c r="E43" s="3">
        <v>276.66399999999999</v>
      </c>
      <c r="F43" s="3">
        <v>285.98899999999998</v>
      </c>
      <c r="G43" s="3">
        <v>384.95400000000001</v>
      </c>
      <c r="H43" s="3">
        <v>501.99599999999998</v>
      </c>
      <c r="I43" s="3">
        <v>485.11399999999998</v>
      </c>
      <c r="J43" s="3">
        <v>259.04899999999998</v>
      </c>
      <c r="K43" s="3">
        <v>147.47300000000001</v>
      </c>
      <c r="L43" s="3">
        <v>389.60199999999998</v>
      </c>
      <c r="M43" s="3">
        <v>494.733</v>
      </c>
    </row>
    <row r="44" spans="3:13" x14ac:dyDescent="0.2">
      <c r="C44" s="3" t="s">
        <v>146</v>
      </c>
      <c r="D44" s="3">
        <v>-26.422000000000001</v>
      </c>
      <c r="E44" s="3">
        <v>126.623</v>
      </c>
      <c r="F44" s="3">
        <v>112.60899999999999</v>
      </c>
      <c r="G44" s="3">
        <v>220.37299999999999</v>
      </c>
      <c r="H44" s="3">
        <v>260.238</v>
      </c>
      <c r="I44" s="3">
        <v>220.99</v>
      </c>
      <c r="J44" s="3">
        <v>47.265000000000001</v>
      </c>
      <c r="K44" s="3">
        <v>-164.65100000000001</v>
      </c>
      <c r="L44" s="3">
        <v>-21.117999999999999</v>
      </c>
      <c r="M44" s="3">
        <v>255.22</v>
      </c>
    </row>
    <row r="45" spans="3:13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3:13" x14ac:dyDescent="0.2">
      <c r="C46" s="3" t="s">
        <v>147</v>
      </c>
      <c r="D46" s="3">
        <v>588.13499999999999</v>
      </c>
      <c r="E46" s="3">
        <v>652.37300000000005</v>
      </c>
      <c r="F46" s="3">
        <v>704.81899999999996</v>
      </c>
      <c r="G46" s="3">
        <v>844.14200000000005</v>
      </c>
      <c r="H46" s="3">
        <v>910.70799999999997</v>
      </c>
      <c r="I46" s="3" t="s">
        <v>100</v>
      </c>
      <c r="J46" s="3">
        <v>845.577</v>
      </c>
      <c r="K46" s="3">
        <v>636.33699999999999</v>
      </c>
      <c r="L46" s="3">
        <v>941.69500000000005</v>
      </c>
      <c r="M46" s="3" t="s">
        <v>101</v>
      </c>
    </row>
    <row r="47" spans="3:13" x14ac:dyDescent="0.2">
      <c r="C47" s="3" t="s">
        <v>148</v>
      </c>
      <c r="D47" s="3">
        <v>143.65600000000001</v>
      </c>
      <c r="E47" s="3">
        <v>126.623</v>
      </c>
      <c r="F47" s="3">
        <v>100.785</v>
      </c>
      <c r="G47" s="3">
        <v>209.63</v>
      </c>
      <c r="H47" s="3">
        <v>260.238</v>
      </c>
      <c r="I47" s="3">
        <v>226.72300000000001</v>
      </c>
      <c r="J47" s="3">
        <v>58.432000000000002</v>
      </c>
      <c r="K47" s="3">
        <v>-54.078000000000003</v>
      </c>
      <c r="L47" s="3">
        <v>185.63300000000001</v>
      </c>
      <c r="M47" s="3">
        <v>261.17700000000002</v>
      </c>
    </row>
    <row r="48" spans="3:13" x14ac:dyDescent="0.2">
      <c r="C48" s="3" t="s">
        <v>149</v>
      </c>
      <c r="D48" s="3">
        <v>-26.422000000000001</v>
      </c>
      <c r="E48" s="3">
        <v>126.623</v>
      </c>
      <c r="F48" s="3">
        <v>112.60899999999999</v>
      </c>
      <c r="G48" s="3">
        <v>220.37299999999999</v>
      </c>
      <c r="H48" s="3">
        <v>260.238</v>
      </c>
      <c r="I48" s="3">
        <v>220.99</v>
      </c>
      <c r="J48" s="3">
        <v>47.265000000000001</v>
      </c>
      <c r="K48" s="3">
        <v>-164.65100000000001</v>
      </c>
      <c r="L48" s="3">
        <v>-21.117999999999999</v>
      </c>
      <c r="M48" s="3">
        <v>255.22</v>
      </c>
    </row>
    <row r="49" spans="3:13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3:13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3:13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3" spans="3:13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5" spans="3:13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9A14-2DA1-405C-BACC-3909AA13BC4E}">
  <dimension ref="C2:M56"/>
  <sheetViews>
    <sheetView workbookViewId="0">
      <selection sqref="A1:P1048576"/>
    </sheetView>
  </sheetViews>
  <sheetFormatPr defaultRowHeight="12.75" x14ac:dyDescent="0.2"/>
  <cols>
    <col min="1" max="2" width="2" customWidth="1"/>
    <col min="3" max="3" width="25" customWidth="1"/>
    <col min="14" max="16" width="2" customWidth="1"/>
  </cols>
  <sheetData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150</v>
      </c>
      <c r="D6" s="7"/>
      <c r="E6" s="2"/>
      <c r="F6" s="2"/>
      <c r="G6" s="2"/>
      <c r="H6" s="2"/>
      <c r="I6" s="2"/>
      <c r="J6" s="2"/>
      <c r="K6" s="2"/>
      <c r="L6" s="2"/>
    </row>
    <row r="8" spans="3:13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138</v>
      </c>
      <c r="D12" s="3">
        <v>-50.841000000000001</v>
      </c>
      <c r="E12" s="3">
        <v>129.16499999999999</v>
      </c>
      <c r="F12" s="3">
        <v>73.628</v>
      </c>
      <c r="G12" s="3">
        <v>183.23</v>
      </c>
      <c r="H12" s="3">
        <v>215.98500000000001</v>
      </c>
      <c r="I12" s="3">
        <v>166.11799999999999</v>
      </c>
      <c r="J12" s="3">
        <v>18.827999999999999</v>
      </c>
      <c r="K12" s="3">
        <v>-191.37200000000001</v>
      </c>
      <c r="L12" s="3">
        <v>-4.6790000000000003</v>
      </c>
      <c r="M12" s="3">
        <v>179.53399999999999</v>
      </c>
    </row>
    <row r="13" spans="3:13" x14ac:dyDescent="0.2">
      <c r="C13" s="3" t="s">
        <v>151</v>
      </c>
      <c r="D13" s="3">
        <v>307.45699999999999</v>
      </c>
      <c r="E13" s="3">
        <v>150.041</v>
      </c>
      <c r="F13" s="3">
        <v>173.38</v>
      </c>
      <c r="G13" s="3">
        <v>164.58099999999999</v>
      </c>
      <c r="H13" s="3">
        <v>241.75800000000001</v>
      </c>
      <c r="I13" s="3">
        <v>264.12400000000002</v>
      </c>
      <c r="J13" s="3">
        <v>230.09200000000001</v>
      </c>
      <c r="K13" s="3">
        <v>341.39</v>
      </c>
      <c r="L13" s="3">
        <v>444.22899999999998</v>
      </c>
      <c r="M13" s="3">
        <v>278.37200000000001</v>
      </c>
    </row>
    <row r="14" spans="3:13" x14ac:dyDescent="0.2">
      <c r="C14" s="3" t="s">
        <v>152</v>
      </c>
      <c r="D14" s="3" t="s">
        <v>3</v>
      </c>
      <c r="E14" s="3">
        <v>1.7969999999999999</v>
      </c>
      <c r="F14" s="3">
        <v>2.4950000000000001</v>
      </c>
      <c r="G14" s="3">
        <v>1.0740000000000001</v>
      </c>
      <c r="H14" s="3">
        <v>1.006</v>
      </c>
      <c r="I14" s="3">
        <v>0.54600000000000004</v>
      </c>
      <c r="J14" s="3">
        <v>0.90900000000000003</v>
      </c>
      <c r="K14" s="3">
        <v>0.63600000000000001</v>
      </c>
      <c r="L14" s="3">
        <v>0.75900000000000001</v>
      </c>
      <c r="M14" s="3">
        <v>0.94799999999999995</v>
      </c>
    </row>
    <row r="15" spans="3:13" x14ac:dyDescent="0.2">
      <c r="C15" s="3" t="s">
        <v>153</v>
      </c>
      <c r="D15" s="3">
        <v>2.2280000000000002</v>
      </c>
      <c r="E15" s="3">
        <v>2.6579999999999999</v>
      </c>
      <c r="F15" s="3">
        <v>4.4249999999999998</v>
      </c>
      <c r="G15" s="3">
        <v>6.6470000000000002</v>
      </c>
      <c r="H15" s="3">
        <v>7.04</v>
      </c>
      <c r="I15" s="3">
        <v>9.4179999999999993</v>
      </c>
      <c r="J15" s="3">
        <v>7.4009999999999998</v>
      </c>
      <c r="K15" s="3">
        <v>9.9250000000000007</v>
      </c>
      <c r="L15" s="3">
        <v>9.99</v>
      </c>
      <c r="M15" s="3">
        <v>9.7479999999999993</v>
      </c>
    </row>
    <row r="16" spans="3:13" x14ac:dyDescent="0.2">
      <c r="C16" s="3" t="s">
        <v>154</v>
      </c>
      <c r="D16" s="3">
        <v>-32.642000000000003</v>
      </c>
      <c r="E16" s="3">
        <v>-6.6470000000000002</v>
      </c>
      <c r="F16" s="3">
        <v>-8.1920000000000002</v>
      </c>
      <c r="G16" s="3">
        <v>2.0099999999999998</v>
      </c>
      <c r="H16" s="3">
        <v>-9.1769999999999996</v>
      </c>
      <c r="I16" s="3">
        <v>12.558</v>
      </c>
      <c r="J16" s="3">
        <v>20.385999999999999</v>
      </c>
      <c r="K16" s="3" t="s">
        <v>3</v>
      </c>
      <c r="L16" s="3">
        <v>-25.164000000000001</v>
      </c>
      <c r="M16" s="3">
        <v>-26.943999999999999</v>
      </c>
    </row>
    <row r="17" spans="3:13" x14ac:dyDescent="0.2">
      <c r="C17" s="3" t="s">
        <v>155</v>
      </c>
      <c r="D17" s="3">
        <v>-47.029000000000003</v>
      </c>
      <c r="E17" s="3">
        <v>-22.574999999999999</v>
      </c>
      <c r="F17" s="3">
        <v>-27.885999999999999</v>
      </c>
      <c r="G17" s="3">
        <v>-27.035</v>
      </c>
      <c r="H17" s="3">
        <v>-30.55</v>
      </c>
      <c r="I17" s="3">
        <v>-21.975999999999999</v>
      </c>
      <c r="J17" s="3">
        <v>-21.425000000000001</v>
      </c>
      <c r="K17" s="3">
        <v>8.1430000000000007</v>
      </c>
      <c r="L17" s="3">
        <v>5.5640000000000001</v>
      </c>
      <c r="M17" s="3">
        <v>-21.527999999999999</v>
      </c>
    </row>
    <row r="18" spans="3:13" x14ac:dyDescent="0.2">
      <c r="C18" s="3" t="s">
        <v>156</v>
      </c>
      <c r="D18" s="3">
        <v>-2.609</v>
      </c>
      <c r="E18" s="3">
        <v>-1.9810000000000001</v>
      </c>
      <c r="F18" s="3">
        <v>-9.89</v>
      </c>
      <c r="G18" s="3">
        <v>-2.839</v>
      </c>
      <c r="H18" s="3">
        <v>-17.725999999999999</v>
      </c>
      <c r="I18" s="3" t="s">
        <v>3</v>
      </c>
      <c r="J18" s="3">
        <v>2.0779999999999998</v>
      </c>
      <c r="K18" s="3">
        <v>3.9449999999999998</v>
      </c>
      <c r="L18" s="3">
        <v>6.9550000000000001</v>
      </c>
      <c r="M18" s="3">
        <v>-15.840999999999999</v>
      </c>
    </row>
    <row r="19" spans="3:13" x14ac:dyDescent="0.2">
      <c r="C19" t="s">
        <v>157</v>
      </c>
      <c r="D19">
        <v>-7.1920000000000002</v>
      </c>
      <c r="E19">
        <v>-3.54</v>
      </c>
      <c r="F19">
        <v>29.911000000000001</v>
      </c>
      <c r="G19">
        <v>-15.695</v>
      </c>
      <c r="H19">
        <v>41.362000000000002</v>
      </c>
      <c r="I19">
        <v>41.768000000000001</v>
      </c>
      <c r="J19">
        <v>7.0119999999999996</v>
      </c>
      <c r="K19">
        <v>80.290000000000006</v>
      </c>
      <c r="L19">
        <v>-107.10599999999999</v>
      </c>
      <c r="M19">
        <v>94.912000000000006</v>
      </c>
    </row>
    <row r="20" spans="3:13" x14ac:dyDescent="0.2">
      <c r="C20" s="3" t="s">
        <v>158</v>
      </c>
      <c r="D20" s="3">
        <v>169.37100000000001</v>
      </c>
      <c r="E20" s="3">
        <v>248.917</v>
      </c>
      <c r="F20" s="3">
        <v>237.87100000000001</v>
      </c>
      <c r="G20" s="3">
        <v>311.97500000000002</v>
      </c>
      <c r="H20" s="3">
        <v>449.697</v>
      </c>
      <c r="I20" s="3">
        <v>472.55599999999998</v>
      </c>
      <c r="J20" s="3">
        <v>265.28199999999998</v>
      </c>
      <c r="K20" s="3">
        <v>252.95699999999999</v>
      </c>
      <c r="L20" s="3">
        <v>330.548</v>
      </c>
      <c r="M20" s="3">
        <v>499.20100000000002</v>
      </c>
    </row>
    <row r="21" spans="3:13" x14ac:dyDescent="0.2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3:13" x14ac:dyDescent="0.2">
      <c r="C22" s="3" t="s">
        <v>159</v>
      </c>
      <c r="D22" s="3">
        <v>-169.99600000000001</v>
      </c>
      <c r="E22" s="3">
        <v>-125.664</v>
      </c>
      <c r="F22" s="3">
        <v>-197.42599999999999</v>
      </c>
      <c r="G22" s="3">
        <v>-600.69399999999996</v>
      </c>
      <c r="H22" s="3">
        <v>-339.81799999999998</v>
      </c>
      <c r="I22" s="3">
        <v>-305.61900000000003</v>
      </c>
      <c r="J22" s="3">
        <v>-314.75400000000002</v>
      </c>
      <c r="K22" s="3">
        <v>-322.81299999999999</v>
      </c>
      <c r="L22" s="3">
        <v>-410.59300000000002</v>
      </c>
      <c r="M22" s="3">
        <v>-381.40800000000002</v>
      </c>
    </row>
    <row r="23" spans="3:13" x14ac:dyDescent="0.2">
      <c r="C23" s="3" t="s">
        <v>160</v>
      </c>
      <c r="D23" s="3">
        <v>0.192</v>
      </c>
      <c r="E23" s="3" t="s">
        <v>3</v>
      </c>
      <c r="F23" s="3">
        <v>43.359000000000002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3" t="s">
        <v>161</v>
      </c>
      <c r="D24" s="3">
        <v>1.0880000000000001</v>
      </c>
      <c r="E24" s="3">
        <v>-1.0489999999999999</v>
      </c>
      <c r="F24" s="3">
        <v>-20.062999999999999</v>
      </c>
      <c r="G24" s="3">
        <v>-21.402000000000001</v>
      </c>
      <c r="H24" s="3">
        <v>9.68</v>
      </c>
      <c r="I24" s="3">
        <v>-6.9610000000000003</v>
      </c>
      <c r="J24" s="3">
        <v>3.5059999999999998</v>
      </c>
      <c r="K24" s="3">
        <v>35.500999999999998</v>
      </c>
      <c r="L24" s="3">
        <v>11.254</v>
      </c>
      <c r="M24" s="3">
        <v>1.2190000000000001</v>
      </c>
    </row>
    <row r="25" spans="3:13" x14ac:dyDescent="0.2">
      <c r="C25" s="3" t="s">
        <v>162</v>
      </c>
      <c r="D25" s="3">
        <v>-168.71600000000001</v>
      </c>
      <c r="E25" s="3">
        <v>-126.714</v>
      </c>
      <c r="F25" s="3">
        <v>-174.13</v>
      </c>
      <c r="G25" s="3">
        <v>-622.096</v>
      </c>
      <c r="H25" s="3">
        <v>-330.13799999999998</v>
      </c>
      <c r="I25" s="3">
        <v>-312.58</v>
      </c>
      <c r="J25" s="3">
        <v>-311.24799999999999</v>
      </c>
      <c r="K25" s="3">
        <v>-287.31200000000001</v>
      </c>
      <c r="L25" s="3">
        <v>-399.339</v>
      </c>
      <c r="M25" s="3">
        <v>-380.18900000000002</v>
      </c>
    </row>
    <row r="26" spans="3:13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3:13" x14ac:dyDescent="0.2">
      <c r="C27" s="3" t="s">
        <v>163</v>
      </c>
      <c r="D27" s="3" t="s">
        <v>3</v>
      </c>
      <c r="E27" s="3" t="s">
        <v>3</v>
      </c>
      <c r="F27" s="3">
        <v>-16.940999999999999</v>
      </c>
      <c r="G27" s="3">
        <v>-32.573</v>
      </c>
      <c r="H27" s="3">
        <v>-15.462999999999999</v>
      </c>
      <c r="I27" s="3">
        <v>-25.388999999999999</v>
      </c>
      <c r="J27" s="3">
        <v>-8.18</v>
      </c>
      <c r="K27" s="3" t="s">
        <v>3</v>
      </c>
      <c r="L27" s="3" t="s">
        <v>3</v>
      </c>
      <c r="M27" s="3" t="s">
        <v>3</v>
      </c>
    </row>
    <row r="28" spans="3:13" x14ac:dyDescent="0.2">
      <c r="C28" t="s">
        <v>164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</row>
    <row r="29" spans="3:13" x14ac:dyDescent="0.2">
      <c r="C29" s="3" t="s">
        <v>165</v>
      </c>
      <c r="D29" s="3">
        <v>123.227</v>
      </c>
      <c r="E29" s="3">
        <v>2.5129999999999999</v>
      </c>
      <c r="F29" s="3">
        <v>147.78200000000001</v>
      </c>
      <c r="G29" s="3">
        <v>182.351</v>
      </c>
      <c r="H29" s="3">
        <v>17.224</v>
      </c>
      <c r="I29" s="3" t="s">
        <v>3</v>
      </c>
      <c r="J29" s="3" t="s">
        <v>3</v>
      </c>
      <c r="K29" s="3">
        <v>75.962999999999994</v>
      </c>
      <c r="L29" s="3">
        <v>66.007999999999996</v>
      </c>
      <c r="M29" s="3" t="s">
        <v>3</v>
      </c>
    </row>
    <row r="30" spans="3:13" x14ac:dyDescent="0.2">
      <c r="C30" s="3" t="s">
        <v>166</v>
      </c>
      <c r="D30" s="3">
        <v>-199.67099999999999</v>
      </c>
      <c r="E30" s="3">
        <v>-92.167000000000002</v>
      </c>
      <c r="F30" s="3">
        <v>-49.735999999999997</v>
      </c>
      <c r="G30" s="3">
        <v>-16.263999999999999</v>
      </c>
      <c r="H30" s="3">
        <v>-122.827</v>
      </c>
      <c r="I30" s="3">
        <v>-87.221999999999994</v>
      </c>
      <c r="J30" s="3">
        <v>-19.997</v>
      </c>
      <c r="K30" s="3">
        <v>-28.884</v>
      </c>
      <c r="L30" s="3">
        <v>-34.268999999999998</v>
      </c>
      <c r="M30" s="3">
        <v>-176.28399999999999</v>
      </c>
    </row>
    <row r="31" spans="3:13" x14ac:dyDescent="0.2">
      <c r="C31" s="3" t="s">
        <v>167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 t="s">
        <v>3</v>
      </c>
    </row>
    <row r="32" spans="3:13" x14ac:dyDescent="0.2">
      <c r="C32" s="3" t="s">
        <v>168</v>
      </c>
      <c r="D32" s="3">
        <v>-11.935</v>
      </c>
      <c r="E32" s="3">
        <v>2.298</v>
      </c>
      <c r="F32" s="3">
        <v>43.673999999999999</v>
      </c>
      <c r="G32" s="3">
        <v>16.321999999999999</v>
      </c>
      <c r="H32" s="3">
        <v>8.5489999999999995</v>
      </c>
      <c r="I32" s="3">
        <v>4.3680000000000003</v>
      </c>
      <c r="J32" s="3">
        <v>0.90900000000000003</v>
      </c>
      <c r="K32" s="3">
        <v>155.87100000000001</v>
      </c>
      <c r="L32" s="3">
        <v>0</v>
      </c>
      <c r="M32" s="3">
        <v>0</v>
      </c>
    </row>
    <row r="33" spans="3:13" x14ac:dyDescent="0.2">
      <c r="C33" s="3" t="s">
        <v>169</v>
      </c>
      <c r="D33" s="3">
        <v>-88.378</v>
      </c>
      <c r="E33" s="3">
        <v>-87.356999999999999</v>
      </c>
      <c r="F33" s="3">
        <v>124.779</v>
      </c>
      <c r="G33" s="3">
        <v>149.83600000000001</v>
      </c>
      <c r="H33" s="3">
        <v>-112.51900000000001</v>
      </c>
      <c r="I33" s="3">
        <v>-108.24299999999999</v>
      </c>
      <c r="J33" s="3">
        <v>-27.268000000000001</v>
      </c>
      <c r="K33" s="3">
        <v>202.95099999999999</v>
      </c>
      <c r="L33" s="3">
        <v>31.74</v>
      </c>
      <c r="M33" s="3">
        <v>-176.28399999999999</v>
      </c>
    </row>
    <row r="34" spans="3:13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3:13" x14ac:dyDescent="0.2">
      <c r="C35" s="3" t="s">
        <v>170</v>
      </c>
      <c r="D35" s="3">
        <v>96.188000000000002</v>
      </c>
      <c r="E35" s="3">
        <v>26.334</v>
      </c>
      <c r="F35" s="3">
        <v>59.314</v>
      </c>
      <c r="G35" s="3">
        <v>257.33</v>
      </c>
      <c r="H35" s="3">
        <v>92.465000000000003</v>
      </c>
      <c r="I35" s="3">
        <v>92.025999999999996</v>
      </c>
      <c r="J35" s="3">
        <v>147.00800000000001</v>
      </c>
      <c r="K35" s="3">
        <v>63.625999999999998</v>
      </c>
      <c r="L35" s="3">
        <v>227.76300000000001</v>
      </c>
      <c r="M35" s="3">
        <v>168.18199999999999</v>
      </c>
    </row>
    <row r="36" spans="3:13" x14ac:dyDescent="0.2">
      <c r="C36" t="s">
        <v>171</v>
      </c>
      <c r="D36">
        <v>11.536</v>
      </c>
      <c r="E36">
        <v>-4.2389999999999999</v>
      </c>
      <c r="F36">
        <v>-2.2530000000000001</v>
      </c>
      <c r="G36">
        <v>3.7029999999999998</v>
      </c>
      <c r="H36">
        <v>-1.6339999999999999</v>
      </c>
      <c r="I36">
        <v>-4.641</v>
      </c>
      <c r="J36">
        <v>-2.9870000000000001</v>
      </c>
      <c r="K36">
        <v>-3.181</v>
      </c>
      <c r="L36">
        <v>-21.117999999999999</v>
      </c>
      <c r="M36">
        <v>-10.154999999999999</v>
      </c>
    </row>
    <row r="37" spans="3:13" x14ac:dyDescent="0.2">
      <c r="C37" s="3" t="s">
        <v>172</v>
      </c>
      <c r="D37" s="3">
        <v>-81.391000000000005</v>
      </c>
      <c r="E37" s="3">
        <v>37.219000000000001</v>
      </c>
      <c r="F37" s="3">
        <v>200.27</v>
      </c>
      <c r="G37" s="3">
        <v>-168.56899999999999</v>
      </c>
      <c r="H37" s="3">
        <v>1.1950000000000001</v>
      </c>
      <c r="I37" s="3">
        <v>59.622999999999998</v>
      </c>
      <c r="J37" s="3">
        <v>-80.396000000000001</v>
      </c>
      <c r="K37" s="3">
        <v>167.31800000000001</v>
      </c>
      <c r="L37" s="3">
        <v>-38.463000000000001</v>
      </c>
      <c r="M37" s="3">
        <v>-45.378999999999998</v>
      </c>
    </row>
    <row r="38" spans="3:13" x14ac:dyDescent="0.2">
      <c r="C38" s="3" t="s">
        <v>173</v>
      </c>
      <c r="D38" s="3">
        <v>26.334</v>
      </c>
      <c r="E38" s="3">
        <v>59.314</v>
      </c>
      <c r="F38" s="3">
        <v>257.33</v>
      </c>
      <c r="G38" s="3">
        <v>92.465000000000003</v>
      </c>
      <c r="H38" s="3">
        <v>92.025999999999996</v>
      </c>
      <c r="I38" s="3">
        <v>147.00800000000001</v>
      </c>
      <c r="J38" s="3">
        <v>63.625999999999998</v>
      </c>
      <c r="K38" s="3">
        <v>227.76300000000001</v>
      </c>
      <c r="L38" s="3">
        <v>168.18199999999999</v>
      </c>
      <c r="M38" s="3">
        <v>112.649</v>
      </c>
    </row>
    <row r="39" spans="3:13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3:13" x14ac:dyDescent="0.2">
      <c r="C40" s="3" t="s">
        <v>174</v>
      </c>
      <c r="D40" s="3">
        <v>-0.625</v>
      </c>
      <c r="E40" s="3">
        <v>123.252</v>
      </c>
      <c r="F40" s="3">
        <v>40.445</v>
      </c>
      <c r="G40" s="3">
        <v>-288.72000000000003</v>
      </c>
      <c r="H40" s="3">
        <v>109.878</v>
      </c>
      <c r="I40" s="3">
        <v>166.93700000000001</v>
      </c>
      <c r="J40" s="3">
        <v>-49.472000000000001</v>
      </c>
      <c r="K40" s="3">
        <v>-69.855999999999995</v>
      </c>
      <c r="L40" s="3">
        <v>-80.045000000000002</v>
      </c>
      <c r="M40" s="3">
        <v>117.794</v>
      </c>
    </row>
    <row r="41" spans="3:13" x14ac:dyDescent="0.2">
      <c r="C41" t="s">
        <v>175</v>
      </c>
      <c r="D41">
        <v>21.643000000000001</v>
      </c>
      <c r="E41">
        <v>8.1720000000000006</v>
      </c>
      <c r="F41">
        <v>7.7309999999999999</v>
      </c>
      <c r="G41">
        <v>7.0119999999999996</v>
      </c>
      <c r="H41">
        <v>16.721</v>
      </c>
      <c r="I41">
        <v>15.696999999999999</v>
      </c>
      <c r="J41">
        <v>13.894</v>
      </c>
      <c r="K41">
        <v>12.087999999999999</v>
      </c>
      <c r="L41">
        <v>10.875</v>
      </c>
      <c r="M41">
        <v>21.527999999999999</v>
      </c>
    </row>
    <row r="42" spans="3:13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3:13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3:13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3:13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3:13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3:13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3:13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3:13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3:13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3:13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3" spans="3:13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5" spans="3:13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A193-FA6D-40D6-9E49-0E4A5F70A456}">
  <dimension ref="C2:M56"/>
  <sheetViews>
    <sheetView workbookViewId="0">
      <selection sqref="A1:O1048576"/>
    </sheetView>
  </sheetViews>
  <sheetFormatPr defaultRowHeight="12.75" x14ac:dyDescent="0.2"/>
  <cols>
    <col min="1" max="2" width="2" customWidth="1"/>
    <col min="3" max="3" width="25" customWidth="1"/>
    <col min="14" max="15" width="2" customWidth="1"/>
  </cols>
  <sheetData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176</v>
      </c>
      <c r="D6" s="7"/>
      <c r="E6" s="2"/>
      <c r="F6" s="2"/>
      <c r="G6" s="2"/>
      <c r="H6" s="2"/>
      <c r="I6" s="2"/>
      <c r="J6" s="2"/>
      <c r="K6" s="2"/>
      <c r="L6" s="2"/>
    </row>
    <row r="8" spans="3:13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177</v>
      </c>
      <c r="D12" s="3">
        <v>1.64</v>
      </c>
      <c r="E12" s="3">
        <v>2.02</v>
      </c>
      <c r="F12" s="3">
        <v>2.64</v>
      </c>
      <c r="G12" s="3">
        <v>3.91</v>
      </c>
      <c r="H12" s="3">
        <v>3.23</v>
      </c>
      <c r="I12" s="3">
        <v>4.9800000000000004</v>
      </c>
      <c r="J12" s="3">
        <v>2.5499999999999998</v>
      </c>
      <c r="K12" s="3">
        <v>2.46</v>
      </c>
      <c r="L12" s="3">
        <v>2.2000000000000002</v>
      </c>
      <c r="M12" s="3">
        <v>2.58</v>
      </c>
    </row>
    <row r="13" spans="3:13" x14ac:dyDescent="0.2">
      <c r="C13" s="3" t="s">
        <v>178</v>
      </c>
      <c r="D13" s="3">
        <v>492.57400000000001</v>
      </c>
      <c r="E13" s="3">
        <v>608.60599999999999</v>
      </c>
      <c r="F13" s="3" t="s">
        <v>179</v>
      </c>
      <c r="G13" s="3" t="s">
        <v>180</v>
      </c>
      <c r="H13" s="3" t="s">
        <v>181</v>
      </c>
      <c r="I13" s="3" t="s">
        <v>182</v>
      </c>
      <c r="J13" s="3" t="s">
        <v>183</v>
      </c>
      <c r="K13" s="3" t="s">
        <v>184</v>
      </c>
      <c r="L13" s="3" t="s">
        <v>185</v>
      </c>
      <c r="M13" s="3" t="s">
        <v>186</v>
      </c>
    </row>
    <row r="14" spans="3:13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3:13" x14ac:dyDescent="0.2">
      <c r="C15" s="3" t="s">
        <v>187</v>
      </c>
      <c r="D15" s="3">
        <v>729.43700000000001</v>
      </c>
      <c r="E15" s="3">
        <v>726.92</v>
      </c>
      <c r="F15" s="3" t="s">
        <v>188</v>
      </c>
      <c r="G15" s="3" t="s">
        <v>189</v>
      </c>
      <c r="H15" s="3" t="s">
        <v>190</v>
      </c>
      <c r="I15" s="3" t="s">
        <v>191</v>
      </c>
      <c r="J15" s="3" t="s">
        <v>192</v>
      </c>
      <c r="K15" s="3" t="s">
        <v>193</v>
      </c>
      <c r="L15" s="3" t="s">
        <v>194</v>
      </c>
      <c r="M15" s="3" t="s">
        <v>195</v>
      </c>
    </row>
    <row r="16" spans="3:13" x14ac:dyDescent="0.2">
      <c r="C16" s="3" t="s">
        <v>196</v>
      </c>
      <c r="D16" s="3">
        <v>729.43700000000001</v>
      </c>
      <c r="E16" s="3">
        <v>726.92</v>
      </c>
      <c r="F16" s="3" t="s">
        <v>188</v>
      </c>
      <c r="G16" s="3" t="s">
        <v>189</v>
      </c>
      <c r="H16" s="3" t="s">
        <v>190</v>
      </c>
      <c r="I16" s="3" t="s">
        <v>191</v>
      </c>
      <c r="J16" s="3" t="s">
        <v>192</v>
      </c>
      <c r="K16" s="3" t="s">
        <v>193</v>
      </c>
      <c r="L16" s="3" t="s">
        <v>194</v>
      </c>
      <c r="M16" s="3" t="s">
        <v>197</v>
      </c>
    </row>
    <row r="17" spans="3:13" x14ac:dyDescent="0.2">
      <c r="C17" s="3" t="s">
        <v>198</v>
      </c>
      <c r="D17" s="3" t="s">
        <v>199</v>
      </c>
      <c r="E17" s="3" t="s">
        <v>200</v>
      </c>
      <c r="F17" s="3" t="s">
        <v>201</v>
      </c>
      <c r="G17" s="3" t="s">
        <v>202</v>
      </c>
      <c r="H17" s="3" t="s">
        <v>203</v>
      </c>
      <c r="I17" s="3" t="s">
        <v>204</v>
      </c>
      <c r="J17" s="3" t="s">
        <v>201</v>
      </c>
      <c r="K17" s="3" t="s">
        <v>205</v>
      </c>
      <c r="L17" s="3" t="s">
        <v>206</v>
      </c>
      <c r="M17" s="3" t="s">
        <v>207</v>
      </c>
    </row>
    <row r="18" spans="3:13" x14ac:dyDescent="0.2">
      <c r="C18" s="3" t="s">
        <v>208</v>
      </c>
      <c r="D18" s="3" t="s">
        <v>209</v>
      </c>
      <c r="E18" s="3" t="s">
        <v>210</v>
      </c>
      <c r="F18" s="3" t="s">
        <v>211</v>
      </c>
      <c r="G18" s="3" t="s">
        <v>211</v>
      </c>
      <c r="H18" s="3" t="s">
        <v>212</v>
      </c>
      <c r="I18" s="3" t="s">
        <v>213</v>
      </c>
      <c r="J18" s="3" t="s">
        <v>214</v>
      </c>
      <c r="K18" s="3" t="s">
        <v>215</v>
      </c>
      <c r="L18" s="3" t="s">
        <v>216</v>
      </c>
      <c r="M18" s="3" t="s">
        <v>217</v>
      </c>
    </row>
    <row r="19" spans="3:13" x14ac:dyDescent="0.2">
      <c r="C19" t="s">
        <v>218</v>
      </c>
      <c r="D19" t="s">
        <v>219</v>
      </c>
      <c r="E19" t="s">
        <v>220</v>
      </c>
      <c r="F19" t="s">
        <v>213</v>
      </c>
      <c r="G19" t="s">
        <v>221</v>
      </c>
      <c r="H19" t="s">
        <v>222</v>
      </c>
      <c r="I19" t="s">
        <v>223</v>
      </c>
      <c r="J19" t="s">
        <v>224</v>
      </c>
      <c r="K19" t="s">
        <v>225</v>
      </c>
      <c r="L19" t="s">
        <v>226</v>
      </c>
      <c r="M19" t="s">
        <v>227</v>
      </c>
    </row>
    <row r="20" spans="3:13" x14ac:dyDescent="0.2">
      <c r="C20" s="3" t="s">
        <v>228</v>
      </c>
      <c r="D20" s="3" t="s">
        <v>229</v>
      </c>
      <c r="E20" s="3" t="s">
        <v>230</v>
      </c>
      <c r="F20" s="3" t="s">
        <v>212</v>
      </c>
      <c r="G20" s="3" t="s">
        <v>231</v>
      </c>
      <c r="H20" s="3" t="s">
        <v>232</v>
      </c>
      <c r="I20" s="3" t="s">
        <v>233</v>
      </c>
      <c r="J20" s="3" t="s">
        <v>234</v>
      </c>
      <c r="K20" s="3" t="s">
        <v>235</v>
      </c>
      <c r="L20" s="3" t="s">
        <v>236</v>
      </c>
      <c r="M20" s="3" t="s">
        <v>237</v>
      </c>
    </row>
    <row r="21" spans="3:13" x14ac:dyDescent="0.2">
      <c r="C21" s="3" t="s">
        <v>238</v>
      </c>
      <c r="D21" s="3" t="s">
        <v>239</v>
      </c>
      <c r="E21" s="3" t="s">
        <v>239</v>
      </c>
      <c r="F21" s="3" t="s">
        <v>240</v>
      </c>
      <c r="G21" s="3" t="s">
        <v>241</v>
      </c>
      <c r="H21" s="3" t="s">
        <v>242</v>
      </c>
      <c r="I21" s="3" t="s">
        <v>243</v>
      </c>
      <c r="J21" s="3" t="s">
        <v>239</v>
      </c>
      <c r="K21" s="3" t="s">
        <v>244</v>
      </c>
      <c r="L21" s="3" t="s">
        <v>245</v>
      </c>
      <c r="M21" s="3" t="s">
        <v>244</v>
      </c>
    </row>
    <row r="22" spans="3:13" x14ac:dyDescent="0.2">
      <c r="C22" s="3" t="s">
        <v>246</v>
      </c>
      <c r="D22" s="3" t="s">
        <v>247</v>
      </c>
      <c r="E22" s="3" t="s">
        <v>242</v>
      </c>
      <c r="F22" s="3" t="s">
        <v>248</v>
      </c>
      <c r="G22" s="3" t="s">
        <v>249</v>
      </c>
      <c r="H22" s="3" t="s">
        <v>199</v>
      </c>
      <c r="I22" s="3" t="s">
        <v>230</v>
      </c>
      <c r="J22" s="3" t="s">
        <v>250</v>
      </c>
      <c r="K22" s="3" t="s">
        <v>249</v>
      </c>
      <c r="L22" s="3" t="s">
        <v>251</v>
      </c>
      <c r="M22" s="3" t="s">
        <v>252</v>
      </c>
    </row>
    <row r="23" spans="3:13" x14ac:dyDescent="0.2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3:13" x14ac:dyDescent="0.2">
      <c r="C24" s="3" t="s">
        <v>253</v>
      </c>
      <c r="D24" s="3" t="s">
        <v>254</v>
      </c>
      <c r="E24" s="3" t="s">
        <v>255</v>
      </c>
      <c r="F24" s="3" t="s">
        <v>256</v>
      </c>
      <c r="G24" s="3" t="s">
        <v>257</v>
      </c>
      <c r="H24" s="3" t="s">
        <v>258</v>
      </c>
      <c r="I24" s="3" t="s">
        <v>216</v>
      </c>
      <c r="J24" s="3" t="s">
        <v>259</v>
      </c>
      <c r="K24" s="3" t="s">
        <v>260</v>
      </c>
      <c r="L24" s="3" t="s">
        <v>261</v>
      </c>
      <c r="M24" s="3" t="s">
        <v>262</v>
      </c>
    </row>
    <row r="25" spans="3:13" x14ac:dyDescent="0.2">
      <c r="C25" s="3" t="s">
        <v>263</v>
      </c>
      <c r="D25" s="3" t="s">
        <v>239</v>
      </c>
      <c r="E25" s="3" t="s">
        <v>239</v>
      </c>
      <c r="F25" s="3" t="s">
        <v>264</v>
      </c>
      <c r="G25" s="3" t="s">
        <v>243</v>
      </c>
      <c r="H25" s="3" t="s">
        <v>242</v>
      </c>
      <c r="I25" s="3" t="s">
        <v>247</v>
      </c>
      <c r="J25" s="3" t="s">
        <v>239</v>
      </c>
      <c r="K25" s="3" t="s">
        <v>265</v>
      </c>
      <c r="L25" s="3" t="s">
        <v>245</v>
      </c>
      <c r="M25" s="3" t="s">
        <v>265</v>
      </c>
    </row>
    <row r="26" spans="3:13" x14ac:dyDescent="0.2">
      <c r="C26" s="3" t="s">
        <v>266</v>
      </c>
      <c r="D26" s="3" t="s">
        <v>267</v>
      </c>
      <c r="E26" s="3" t="s">
        <v>268</v>
      </c>
      <c r="F26" s="3" t="s">
        <v>269</v>
      </c>
      <c r="G26" s="3" t="s">
        <v>270</v>
      </c>
      <c r="H26" s="3" t="s">
        <v>209</v>
      </c>
      <c r="I26" s="3" t="s">
        <v>271</v>
      </c>
      <c r="J26" s="3" t="s">
        <v>272</v>
      </c>
      <c r="K26" s="3" t="s">
        <v>204</v>
      </c>
      <c r="L26" s="3" t="s">
        <v>273</v>
      </c>
      <c r="M26" s="3" t="s">
        <v>274</v>
      </c>
    </row>
    <row r="27" spans="3:13" x14ac:dyDescent="0.2">
      <c r="C27" s="3" t="s">
        <v>275</v>
      </c>
      <c r="D27" s="3" t="s">
        <v>244</v>
      </c>
      <c r="E27" s="3" t="s">
        <v>244</v>
      </c>
      <c r="F27" s="3" t="s">
        <v>200</v>
      </c>
      <c r="G27" s="3" t="s">
        <v>230</v>
      </c>
      <c r="H27" s="3" t="s">
        <v>276</v>
      </c>
      <c r="I27" s="3" t="s">
        <v>277</v>
      </c>
      <c r="J27" s="3" t="s">
        <v>278</v>
      </c>
      <c r="K27" s="3" t="s">
        <v>230</v>
      </c>
      <c r="L27" s="3" t="s">
        <v>264</v>
      </c>
      <c r="M27" s="3" t="s">
        <v>264</v>
      </c>
    </row>
    <row r="29" spans="3:13" x14ac:dyDescent="0.2">
      <c r="C29" s="3" t="s">
        <v>279</v>
      </c>
      <c r="D29" s="3">
        <v>4.7</v>
      </c>
      <c r="E29" s="3">
        <v>7.9</v>
      </c>
      <c r="F29" s="3">
        <v>7.4</v>
      </c>
      <c r="G29" s="3">
        <v>6.3</v>
      </c>
      <c r="H29" s="3">
        <v>7.2</v>
      </c>
      <c r="I29" s="3">
        <v>8.1999999999999993</v>
      </c>
      <c r="J29" s="3">
        <v>7.3</v>
      </c>
      <c r="K29" s="3">
        <v>5.7</v>
      </c>
      <c r="L29" s="3">
        <v>6.1</v>
      </c>
      <c r="M29" s="3">
        <v>7.3</v>
      </c>
    </row>
    <row r="30" spans="3:13" x14ac:dyDescent="0.2">
      <c r="C30" s="3" t="s">
        <v>280</v>
      </c>
      <c r="D30" s="3">
        <v>6</v>
      </c>
      <c r="E30" s="3">
        <v>6</v>
      </c>
      <c r="F30" s="3">
        <v>4</v>
      </c>
      <c r="G30" s="3">
        <v>5</v>
      </c>
      <c r="H30" s="3">
        <v>8</v>
      </c>
      <c r="I30" s="3">
        <v>7</v>
      </c>
      <c r="J30" s="3">
        <v>3</v>
      </c>
      <c r="K30" s="3">
        <v>5</v>
      </c>
      <c r="L30" s="3">
        <v>6</v>
      </c>
      <c r="M30" s="3">
        <v>6</v>
      </c>
    </row>
    <row r="31" spans="3:13" x14ac:dyDescent="0.2">
      <c r="C31" s="3" t="s">
        <v>281</v>
      </c>
      <c r="D31" s="3" t="s">
        <v>3</v>
      </c>
      <c r="E31" s="3" t="s">
        <v>3</v>
      </c>
      <c r="F31" s="3">
        <v>0</v>
      </c>
      <c r="G31" s="3">
        <v>5.3710000000000001E-2</v>
      </c>
      <c r="H31" s="3">
        <v>1.257E-2</v>
      </c>
      <c r="I31" s="3">
        <v>5.4600000000000003E-2</v>
      </c>
      <c r="J31" s="3">
        <v>2.597E-2</v>
      </c>
      <c r="K31" s="3">
        <v>0</v>
      </c>
      <c r="L31" s="3">
        <v>0</v>
      </c>
      <c r="M31" s="3">
        <v>0</v>
      </c>
    </row>
    <row r="32" spans="3:13" x14ac:dyDescent="0.2">
      <c r="C32" s="3" t="s">
        <v>282</v>
      </c>
      <c r="D32" s="3" t="s">
        <v>283</v>
      </c>
      <c r="E32" s="3" t="s">
        <v>283</v>
      </c>
      <c r="F32" s="3" t="s">
        <v>283</v>
      </c>
      <c r="G32" s="3" t="s">
        <v>283</v>
      </c>
      <c r="H32" s="3" t="s">
        <v>283</v>
      </c>
      <c r="I32" s="3" t="s">
        <v>283</v>
      </c>
      <c r="J32" s="3" t="s">
        <v>283</v>
      </c>
      <c r="K32" s="3" t="s">
        <v>283</v>
      </c>
      <c r="L32" s="3" t="s">
        <v>283</v>
      </c>
      <c r="M32" s="3" t="s">
        <v>283</v>
      </c>
    </row>
    <row r="33" spans="3:13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3:13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3:13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7" spans="3:13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3:13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3:13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3:13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2" spans="3:13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3:13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3:13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3:13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3:13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3:13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3:13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3:13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3:13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3:13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3" spans="3:13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5" spans="3:13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B6F8-D0DF-4C68-BD91-DDD6A3EF4122}">
  <dimension ref="A3:BJ22"/>
  <sheetViews>
    <sheetView showGridLines="0" tabSelected="1" topLeftCell="X1" workbookViewId="0">
      <selection activeCell="AN20" sqref="AN20"/>
    </sheetView>
  </sheetViews>
  <sheetFormatPr defaultRowHeight="15.75" x14ac:dyDescent="0.2"/>
  <cols>
    <col min="1" max="1" width="21.42578125" style="8" customWidth="1"/>
    <col min="2" max="2" width="32.7109375" style="8" customWidth="1"/>
    <col min="3" max="3" width="32.7109375" style="28" customWidth="1"/>
    <col min="4" max="6" width="32.7109375" style="10" customWidth="1"/>
    <col min="7" max="7" width="10" style="10" customWidth="1"/>
    <col min="8" max="12" width="31.28515625" style="10" customWidth="1"/>
    <col min="13" max="13" width="8.5703125" style="10" customWidth="1"/>
    <col min="14" max="17" width="19.28515625" style="12" customWidth="1"/>
    <col min="18" max="20" width="19.5703125" style="12" customWidth="1"/>
    <col min="21" max="21" width="9.140625" style="12"/>
    <col min="22" max="25" width="21.28515625" style="12" customWidth="1"/>
    <col min="26" max="26" width="9.140625" style="12"/>
    <col min="27" max="35" width="16.140625" style="12" customWidth="1"/>
    <col min="36" max="36" width="2.85546875" style="12" customWidth="1"/>
    <col min="37" max="38" width="16.140625" style="12" customWidth="1"/>
    <col min="39" max="41" width="9.140625" style="12"/>
    <col min="42" max="16384" width="9.140625" style="13"/>
  </cols>
  <sheetData>
    <row r="3" spans="1:62" ht="18" x14ac:dyDescent="0.2">
      <c r="B3" s="9" t="s">
        <v>284</v>
      </c>
      <c r="C3" s="9"/>
      <c r="D3" s="9"/>
      <c r="E3" s="9"/>
      <c r="F3" s="9"/>
      <c r="H3" s="9" t="s">
        <v>285</v>
      </c>
      <c r="I3" s="9"/>
      <c r="J3" s="9"/>
      <c r="K3" s="9"/>
      <c r="L3" s="9"/>
      <c r="N3" s="11" t="s">
        <v>286</v>
      </c>
      <c r="O3" s="11"/>
      <c r="P3" s="11"/>
      <c r="Q3" s="11"/>
      <c r="R3" s="11"/>
      <c r="S3" s="11"/>
      <c r="T3" s="11"/>
      <c r="V3" s="9" t="s">
        <v>287</v>
      </c>
      <c r="W3" s="9"/>
      <c r="X3" s="9"/>
      <c r="Y3" s="9"/>
      <c r="AA3" s="9" t="s">
        <v>288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62" ht="47.25" x14ac:dyDescent="0.2">
      <c r="B4" s="14" t="s">
        <v>289</v>
      </c>
      <c r="C4" s="15" t="s">
        <v>290</v>
      </c>
      <c r="D4" s="14" t="s">
        <v>291</v>
      </c>
      <c r="E4" s="15" t="s">
        <v>292</v>
      </c>
      <c r="F4" s="14" t="s">
        <v>293</v>
      </c>
      <c r="H4" s="16" t="s">
        <v>294</v>
      </c>
      <c r="I4" s="17" t="s">
        <v>295</v>
      </c>
      <c r="J4" s="16" t="s">
        <v>296</v>
      </c>
      <c r="K4" s="17" t="s">
        <v>297</v>
      </c>
      <c r="L4" s="16" t="s">
        <v>298</v>
      </c>
      <c r="N4" s="18" t="s">
        <v>299</v>
      </c>
      <c r="O4" s="19" t="s">
        <v>300</v>
      </c>
      <c r="P4" s="18" t="s">
        <v>301</v>
      </c>
      <c r="Q4" s="19" t="s">
        <v>302</v>
      </c>
      <c r="R4" s="18" t="s">
        <v>303</v>
      </c>
      <c r="S4" s="19" t="s">
        <v>304</v>
      </c>
      <c r="T4" s="18" t="s">
        <v>305</v>
      </c>
      <c r="V4" s="19" t="s">
        <v>306</v>
      </c>
      <c r="W4" s="18" t="s">
        <v>307</v>
      </c>
      <c r="X4" s="19" t="s">
        <v>308</v>
      </c>
      <c r="Y4" s="18" t="s">
        <v>309</v>
      </c>
      <c r="AA4" s="20" t="s">
        <v>145</v>
      </c>
      <c r="AB4" s="21" t="s">
        <v>198</v>
      </c>
      <c r="AC4" s="20" t="s">
        <v>208</v>
      </c>
      <c r="AD4" s="21" t="s">
        <v>228</v>
      </c>
      <c r="AE4" s="20" t="s">
        <v>238</v>
      </c>
      <c r="AF4" s="21" t="s">
        <v>246</v>
      </c>
      <c r="AG4" s="20" t="s">
        <v>253</v>
      </c>
      <c r="AH4" s="21" t="s">
        <v>263</v>
      </c>
      <c r="AI4" s="20" t="s">
        <v>281</v>
      </c>
      <c r="AJ4" s="22"/>
      <c r="AK4" s="21" t="s">
        <v>279</v>
      </c>
      <c r="AL4" s="20" t="s">
        <v>280</v>
      </c>
    </row>
    <row r="5" spans="1:62" ht="63" x14ac:dyDescent="0.2">
      <c r="A5" s="23" t="s">
        <v>310</v>
      </c>
      <c r="B5" s="18" t="s">
        <v>311</v>
      </c>
      <c r="C5" s="24" t="s">
        <v>312</v>
      </c>
      <c r="D5" s="25" t="s">
        <v>313</v>
      </c>
      <c r="E5" s="19" t="s">
        <v>314</v>
      </c>
      <c r="F5" s="18" t="s">
        <v>311</v>
      </c>
      <c r="H5" s="19" t="s">
        <v>315</v>
      </c>
      <c r="I5" s="18" t="s">
        <v>316</v>
      </c>
      <c r="J5" s="19" t="s">
        <v>317</v>
      </c>
      <c r="K5" s="18" t="s">
        <v>318</v>
      </c>
      <c r="L5" s="19" t="s">
        <v>319</v>
      </c>
      <c r="N5" s="18" t="s">
        <v>320</v>
      </c>
      <c r="O5" s="19" t="s">
        <v>321</v>
      </c>
      <c r="P5" s="18" t="s">
        <v>322</v>
      </c>
      <c r="Q5" s="19" t="s">
        <v>323</v>
      </c>
      <c r="R5" s="18" t="s">
        <v>324</v>
      </c>
      <c r="S5" s="19" t="s">
        <v>325</v>
      </c>
      <c r="T5" s="18" t="s">
        <v>326</v>
      </c>
      <c r="V5" s="19" t="s">
        <v>327</v>
      </c>
      <c r="W5" s="18" t="s">
        <v>328</v>
      </c>
      <c r="X5" s="19" t="s">
        <v>329</v>
      </c>
      <c r="Y5" s="18" t="s">
        <v>330</v>
      </c>
      <c r="AA5" s="26"/>
      <c r="AB5" s="27"/>
      <c r="AC5" s="26"/>
      <c r="AD5" s="27"/>
      <c r="AE5" s="26"/>
      <c r="AF5" s="27"/>
      <c r="AG5" s="26"/>
      <c r="AH5" s="27"/>
      <c r="AI5" s="26"/>
      <c r="AK5" s="27"/>
      <c r="AL5" s="26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x14ac:dyDescent="0.2">
      <c r="G6" s="29"/>
      <c r="H6" s="29"/>
      <c r="I6" s="29"/>
      <c r="J6" s="29"/>
      <c r="K6" s="29"/>
      <c r="L6" s="29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ht="18" x14ac:dyDescent="0.2">
      <c r="A7" s="30">
        <v>2013</v>
      </c>
      <c r="B7" s="31">
        <f>sheet!D18/sheet!D35</f>
        <v>1.1676747702686985</v>
      </c>
      <c r="C7" s="31">
        <f>(sheet!D18-sheet!D15)/sheet!D35</f>
        <v>0.50974177038501811</v>
      </c>
      <c r="D7" s="31">
        <f>sheet!D12/sheet!D35</f>
        <v>0.19144759799930208</v>
      </c>
      <c r="E7" s="31">
        <f>Sheet2!D20/sheet!D35</f>
        <v>1.2313234267767827</v>
      </c>
      <c r="F7" s="31">
        <f>sheet!D18/sheet!D35</f>
        <v>1.1676747702686985</v>
      </c>
      <c r="G7" s="29"/>
      <c r="H7" s="32">
        <f>Sheet1!D33/sheet!D51</f>
        <v>-8.0875872930022435E-2</v>
      </c>
      <c r="I7" s="32">
        <f>Sheet1!D33/Sheet1!D12</f>
        <v>-8.6444438776811447E-2</v>
      </c>
      <c r="J7" s="32">
        <f>Sheet1!D12/sheet!D27</f>
        <v>0.61730124943322084</v>
      </c>
      <c r="K7" s="32">
        <f>Sheet1!D30/sheet!D27</f>
        <v>-5.3362260063479272E-2</v>
      </c>
      <c r="L7" s="32">
        <f>Sheet1!D38</f>
        <v>-0.17</v>
      </c>
      <c r="M7" s="29"/>
      <c r="N7" s="32">
        <f>sheet!D40/sheet!D27</f>
        <v>0.34019555980989807</v>
      </c>
      <c r="O7" s="32">
        <f>sheet!D51/sheet!D27</f>
        <v>0.65980444019010198</v>
      </c>
      <c r="P7" s="32">
        <f>sheet!D40/sheet!D51</f>
        <v>0.51560059176304029</v>
      </c>
      <c r="Q7" s="31">
        <f>Sheet1!D24/Sheet1!D26</f>
        <v>2.3107117934403347</v>
      </c>
      <c r="R7" s="31">
        <f>ABS(Sheet2!D20/(Sheet1!D26+Sheet2!D30))</f>
        <v>0.74177838313676203</v>
      </c>
      <c r="S7" s="31">
        <f>sheet!D40/Sheet1!D43</f>
        <v>1.1533154233458465</v>
      </c>
      <c r="T7" s="31">
        <f>Sheet2!D20/sheet!D40</f>
        <v>0.52255323612713733</v>
      </c>
      <c r="V7" s="31">
        <f>ABS(Sheet1!D15/sheet!D15)</f>
        <v>3.0597237569060769</v>
      </c>
      <c r="W7" s="31">
        <f>Sheet1!D12/sheet!D14</f>
        <v>25.579984342379955</v>
      </c>
      <c r="X7" s="31">
        <f>Sheet1!D12/sheet!D27</f>
        <v>0.61730124943322084</v>
      </c>
      <c r="Y7" s="31">
        <f>Sheet1!D12/(sheet!D18-sheet!D35)</f>
        <v>25.500130072840768</v>
      </c>
      <c r="AA7" s="17">
        <f>Sheet1!D43</f>
        <v>281.03500000000003</v>
      </c>
      <c r="AB7" s="17" t="str">
        <f>Sheet3!D17</f>
        <v>2.9x</v>
      </c>
      <c r="AC7" s="17" t="str">
        <f>Sheet3!D18</f>
        <v>6.1x</v>
      </c>
      <c r="AD7" s="17" t="str">
        <f>Sheet3!D20</f>
        <v>-6.0x</v>
      </c>
      <c r="AE7" s="17" t="str">
        <f>Sheet3!D21</f>
        <v>0.8x</v>
      </c>
      <c r="AF7" s="17" t="str">
        <f>Sheet3!D22</f>
        <v>1.4x</v>
      </c>
      <c r="AG7" s="17" t="str">
        <f>Sheet3!D24</f>
        <v>103.1x</v>
      </c>
      <c r="AH7" s="17" t="str">
        <f>Sheet3!D25</f>
        <v>0.8x</v>
      </c>
      <c r="AI7" s="17" t="str">
        <f>Sheet3!D31</f>
        <v/>
      </c>
      <c r="AK7" s="17">
        <f>Sheet3!D29</f>
        <v>4.7</v>
      </c>
      <c r="AL7" s="17">
        <f>Sheet3!D30</f>
        <v>6</v>
      </c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spans="1:62" s="37" customFormat="1" ht="18" x14ac:dyDescent="0.2">
      <c r="A8" s="33">
        <v>2014</v>
      </c>
      <c r="B8" s="34">
        <f>sheet!E18/sheet!E35</f>
        <v>2.075169507795843</v>
      </c>
      <c r="C8" s="34">
        <f>(sheet!E18-sheet!E15)/sheet!E35</f>
        <v>1.0795751947697625</v>
      </c>
      <c r="D8" s="34">
        <f>sheet!E12/sheet!E35</f>
        <v>0.599355314612532</v>
      </c>
      <c r="E8" s="34">
        <f>Sheet2!E20/sheet!E35</f>
        <v>2.5152531754292009</v>
      </c>
      <c r="F8" s="34">
        <f>sheet!E18/sheet!E35</f>
        <v>2.075169507795843</v>
      </c>
      <c r="G8" s="29"/>
      <c r="H8" s="35">
        <f>Sheet1!E33/sheet!E51</f>
        <v>0.16037213437164766</v>
      </c>
      <c r="I8" s="35">
        <f>Sheet1!E33/Sheet1!E12</f>
        <v>0.19799255947134536</v>
      </c>
      <c r="J8" s="35">
        <f>Sheet1!E12/sheet!E27</f>
        <v>0.61284855795200166</v>
      </c>
      <c r="K8" s="35">
        <f>Sheet1!E30/sheet!E27</f>
        <v>0.12133945455723992</v>
      </c>
      <c r="L8" s="35">
        <f>Sheet1!E38</f>
        <v>0.43</v>
      </c>
      <c r="M8" s="29"/>
      <c r="N8" s="35">
        <f>sheet!E40/sheet!E27</f>
        <v>0.24338910636331101</v>
      </c>
      <c r="O8" s="35">
        <f>sheet!E51/sheet!E27</f>
        <v>0.75661183305103941</v>
      </c>
      <c r="P8" s="35">
        <f>sheet!E40/sheet!E51</f>
        <v>0.32168292343756211</v>
      </c>
      <c r="Q8" s="34">
        <f>Sheet1!E24/Sheet1!E26</f>
        <v>-9.7591122755644601</v>
      </c>
      <c r="R8" s="34">
        <f>ABS(Sheet2!E20/(Sheet1!E26+Sheet2!E30))</f>
        <v>2.3673913870501408</v>
      </c>
      <c r="S8" s="34">
        <f>sheet!E40/Sheet1!E43</f>
        <v>0.93646444785009986</v>
      </c>
      <c r="T8" s="34">
        <f>Sheet2!E20/sheet!E40</f>
        <v>0.96075048439514288</v>
      </c>
      <c r="U8" s="12"/>
      <c r="V8" s="34">
        <f>ABS(Sheet1!E15/sheet!E15)</f>
        <v>3.4072995219584481</v>
      </c>
      <c r="W8" s="34">
        <f>Sheet1!E12/sheet!E14</f>
        <v>20.887298690487626</v>
      </c>
      <c r="X8" s="34">
        <f>Sheet1!E12/sheet!E27</f>
        <v>0.61284855795200166</v>
      </c>
      <c r="Y8" s="34">
        <f>Sheet1!E12/(sheet!E18-sheet!E35)</f>
        <v>6.1312099396627877</v>
      </c>
      <c r="Z8" s="12"/>
      <c r="AA8" s="36">
        <f>Sheet1!E43</f>
        <v>276.66399999999999</v>
      </c>
      <c r="AB8" s="36" t="str">
        <f>Sheet3!E17</f>
        <v>2.3x</v>
      </c>
      <c r="AC8" s="36" t="str">
        <f>Sheet3!E18</f>
        <v>-33.7x</v>
      </c>
      <c r="AD8" s="36" t="str">
        <f>Sheet3!E20</f>
        <v>2.8x</v>
      </c>
      <c r="AE8" s="36" t="str">
        <f>Sheet3!E21</f>
        <v>0.8x</v>
      </c>
      <c r="AF8" s="36" t="str">
        <f>Sheet3!E22</f>
        <v>1.1x</v>
      </c>
      <c r="AG8" s="36" t="str">
        <f>Sheet3!E24</f>
        <v>11.5x</v>
      </c>
      <c r="AH8" s="36" t="str">
        <f>Sheet3!E25</f>
        <v>0.8x</v>
      </c>
      <c r="AI8" s="36" t="str">
        <f>Sheet3!E31</f>
        <v/>
      </c>
      <c r="AK8" s="36">
        <f>Sheet3!E29</f>
        <v>7.9</v>
      </c>
      <c r="AL8" s="36">
        <f>Sheet3!E30</f>
        <v>6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ht="18" x14ac:dyDescent="0.2">
      <c r="A9" s="30">
        <v>2015</v>
      </c>
      <c r="B9" s="31">
        <f>sheet!F18/sheet!F35</f>
        <v>2.3882277208233358</v>
      </c>
      <c r="C9" s="31">
        <f>(sheet!F18-sheet!F15)/sheet!F35</f>
        <v>1.7093053567913516</v>
      </c>
      <c r="D9" s="31">
        <f>sheet!F12/sheet!F35</f>
        <v>1.3690169019029934</v>
      </c>
      <c r="E9" s="31">
        <f>Sheet2!F20/sheet!F35</f>
        <v>1.2654934110774763</v>
      </c>
      <c r="F9" s="31">
        <f>sheet!F18/sheet!F35</f>
        <v>2.3882277208233358</v>
      </c>
      <c r="G9" s="29"/>
      <c r="H9" s="32">
        <f>Sheet1!F33/sheet!F51</f>
        <v>4.6556920115690417E-2</v>
      </c>
      <c r="I9" s="32">
        <f>Sheet1!F33/Sheet1!F12</f>
        <v>0.1044636991908561</v>
      </c>
      <c r="J9" s="32">
        <f>Sheet1!F12/sheet!F27</f>
        <v>0.32903624576402929</v>
      </c>
      <c r="K9" s="32">
        <f>Sheet1!F30/sheet!F27</f>
        <v>3.4372343400382158E-2</v>
      </c>
      <c r="L9" s="32">
        <f>Sheet1!F38</f>
        <v>0.19</v>
      </c>
      <c r="M9" s="29"/>
      <c r="N9" s="32">
        <f>sheet!F40/sheet!F27</f>
        <v>0.26171354731005653</v>
      </c>
      <c r="O9" s="32">
        <f>sheet!F51/sheet!F27</f>
        <v>0.73828645268994353</v>
      </c>
      <c r="P9" s="32">
        <f>sheet!F40/sheet!F51</f>
        <v>0.35448780938144581</v>
      </c>
      <c r="Q9" s="31">
        <f>Sheet1!F24/Sheet1!F26</f>
        <v>-5.2400574128341608</v>
      </c>
      <c r="R9" s="31">
        <f>ABS(Sheet2!F20/(Sheet1!F26+Sheet2!F30))</f>
        <v>3.579321967588065</v>
      </c>
      <c r="S9" s="31">
        <f>sheet!F40/Sheet1!F43</f>
        <v>1.9602467227760512</v>
      </c>
      <c r="T9" s="31">
        <f>Sheet2!F20/sheet!F40</f>
        <v>0.42430820768128946</v>
      </c>
      <c r="V9" s="31">
        <f>ABS(Sheet1!F15/sheet!F15)</f>
        <v>2.881816400893312</v>
      </c>
      <c r="W9" s="31">
        <f>Sheet1!F12/sheet!F14</f>
        <v>21.565969034942778</v>
      </c>
      <c r="X9" s="31">
        <f>Sheet1!F12/sheet!F27</f>
        <v>0.32903624576402929</v>
      </c>
      <c r="Y9" s="31">
        <f>Sheet1!F12/(sheet!F18-sheet!F35)</f>
        <v>2.7010665246166754</v>
      </c>
      <c r="AA9" s="17">
        <f>Sheet1!F43</f>
        <v>285.98899999999998</v>
      </c>
      <c r="AB9" s="17" t="str">
        <f>Sheet3!F17</f>
        <v>5.7x</v>
      </c>
      <c r="AC9" s="17" t="str">
        <f>Sheet3!F18</f>
        <v>13.8x</v>
      </c>
      <c r="AD9" s="17" t="str">
        <f>Sheet3!F20</f>
        <v>11.2x</v>
      </c>
      <c r="AE9" s="17" t="str">
        <f>Sheet3!F21</f>
        <v>1.5x</v>
      </c>
      <c r="AF9" s="17" t="str">
        <f>Sheet3!F22</f>
        <v>2.4x</v>
      </c>
      <c r="AG9" s="17" t="str">
        <f>Sheet3!F24</f>
        <v>16.8x</v>
      </c>
      <c r="AH9" s="17" t="str">
        <f>Sheet3!F25</f>
        <v>1.7x</v>
      </c>
      <c r="AI9" s="17">
        <f>Sheet3!F31</f>
        <v>0</v>
      </c>
      <c r="AK9" s="17">
        <f>Sheet3!F29</f>
        <v>7.4</v>
      </c>
      <c r="AL9" s="17">
        <f>Sheet3!F30</f>
        <v>4</v>
      </c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2" s="37" customFormat="1" ht="18" x14ac:dyDescent="0.2">
      <c r="A10" s="33">
        <v>2016</v>
      </c>
      <c r="B10" s="34">
        <f>sheet!G18/sheet!G35</f>
        <v>0.78306413712928835</v>
      </c>
      <c r="C10" s="34">
        <f>(sheet!G18-sheet!G15)/sheet!G35</f>
        <v>0.49214363451977544</v>
      </c>
      <c r="D10" s="34">
        <f>sheet!G12/sheet!G35</f>
        <v>0.28588698706374138</v>
      </c>
      <c r="E10" s="34">
        <f>Sheet2!G20/sheet!G35</f>
        <v>0.96457678893863319</v>
      </c>
      <c r="F10" s="34">
        <f>sheet!G18/sheet!G35</f>
        <v>0.78306413712928835</v>
      </c>
      <c r="G10" s="29"/>
      <c r="H10" s="35">
        <f>Sheet1!G33/sheet!G51</f>
        <v>0.10219174323285751</v>
      </c>
      <c r="I10" s="35">
        <f>Sheet1!G33/Sheet1!G12</f>
        <v>0.21706063671751907</v>
      </c>
      <c r="J10" s="35">
        <f>Sheet1!G12/sheet!G27</f>
        <v>0.32814492858411792</v>
      </c>
      <c r="K10" s="35">
        <f>Sheet1!G30/sheet!G27</f>
        <v>7.1227347134093455E-2</v>
      </c>
      <c r="L10" s="35">
        <f>Sheet1!G38</f>
        <v>0.3</v>
      </c>
      <c r="M10" s="29"/>
      <c r="N10" s="35">
        <f>sheet!G40/sheet!G27</f>
        <v>0.30300291510056299</v>
      </c>
      <c r="O10" s="35">
        <f>sheet!G51/sheet!G27</f>
        <v>0.6969970848994369</v>
      </c>
      <c r="P10" s="35">
        <f>sheet!G40/sheet!G51</f>
        <v>0.43472623008786387</v>
      </c>
      <c r="Q10" s="34">
        <f>Sheet1!G24/Sheet1!G26</f>
        <v>-17.56393963463066</v>
      </c>
      <c r="R10" s="34">
        <f>ABS(Sheet2!G20/(Sheet1!G26+Sheet2!G30))</f>
        <v>10.812192416995911</v>
      </c>
      <c r="S10" s="34">
        <f>sheet!G40/Sheet1!G43</f>
        <v>2.0248263428877218</v>
      </c>
      <c r="T10" s="34">
        <f>Sheet2!G20/sheet!G40</f>
        <v>0.40024247400460572</v>
      </c>
      <c r="U10" s="12"/>
      <c r="V10" s="34">
        <f>ABS(Sheet1!G15/sheet!G15)</f>
        <v>4.1737642545141505</v>
      </c>
      <c r="W10" s="34">
        <f>Sheet1!G12/sheet!G14</f>
        <v>26.482886274509806</v>
      </c>
      <c r="X10" s="34">
        <f>Sheet1!G12/sheet!G27</f>
        <v>0.32814492858411792</v>
      </c>
      <c r="Y10" s="34">
        <f>Sheet1!G12/(sheet!G18-sheet!G35)</f>
        <v>-12.030984550481726</v>
      </c>
      <c r="Z10" s="12"/>
      <c r="AA10" s="36">
        <f>Sheet1!G43</f>
        <v>384.95400000000001</v>
      </c>
      <c r="AB10" s="36" t="str">
        <f>Sheet3!G17</f>
        <v>7.3x</v>
      </c>
      <c r="AC10" s="36" t="str">
        <f>Sheet3!G18</f>
        <v>13.8x</v>
      </c>
      <c r="AD10" s="36" t="str">
        <f>Sheet3!G20</f>
        <v>-19.7x</v>
      </c>
      <c r="AE10" s="36" t="str">
        <f>Sheet3!G21</f>
        <v>1.2x</v>
      </c>
      <c r="AF10" s="36" t="str">
        <f>Sheet3!G22</f>
        <v>3.2x</v>
      </c>
      <c r="AG10" s="36" t="str">
        <f>Sheet3!G24</f>
        <v>15.3x</v>
      </c>
      <c r="AH10" s="36" t="str">
        <f>Sheet3!G25</f>
        <v>1.3x</v>
      </c>
      <c r="AI10" s="36">
        <f>Sheet3!G31</f>
        <v>5.3710000000000001E-2</v>
      </c>
      <c r="AK10" s="36">
        <f>Sheet3!G29</f>
        <v>6.3</v>
      </c>
      <c r="AL10" s="36">
        <f>Sheet3!G30</f>
        <v>5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ht="18" x14ac:dyDescent="0.2">
      <c r="A11" s="30">
        <v>2017</v>
      </c>
      <c r="B11" s="31">
        <f>sheet!H18/sheet!H35</f>
        <v>1.0008861586259246</v>
      </c>
      <c r="C11" s="31">
        <f>(sheet!H18-sheet!H15)/sheet!H35</f>
        <v>0.56147151759077829</v>
      </c>
      <c r="D11" s="31">
        <f>sheet!H12/sheet!H35</f>
        <v>0.32489893908100759</v>
      </c>
      <c r="E11" s="31">
        <f>Sheet2!H20/sheet!H35</f>
        <v>1.58766085897368</v>
      </c>
      <c r="F11" s="31">
        <f>sheet!H18/sheet!H35</f>
        <v>1.0008861586259246</v>
      </c>
      <c r="G11" s="29"/>
      <c r="H11" s="32">
        <f>Sheet1!H33/sheet!H51</f>
        <v>0.11523225446756068</v>
      </c>
      <c r="I11" s="32">
        <f>Sheet1!H33/Sheet1!H12</f>
        <v>0.23716163688031733</v>
      </c>
      <c r="J11" s="32">
        <f>Sheet1!H12/sheet!H27</f>
        <v>0.35409118108025828</v>
      </c>
      <c r="K11" s="32">
        <f>Sheet1!H30/sheet!H27</f>
        <v>8.3976844109878906E-2</v>
      </c>
      <c r="L11" s="32">
        <f>Sheet1!H38</f>
        <v>0.35</v>
      </c>
      <c r="M11" s="29"/>
      <c r="N11" s="32">
        <f>sheet!H40/sheet!H27</f>
        <v>0.27123877169115063</v>
      </c>
      <c r="O11" s="32">
        <f>sheet!H51/sheet!H27</f>
        <v>0.72876161711753573</v>
      </c>
      <c r="P11" s="32">
        <f>sheet!H40/sheet!H51</f>
        <v>0.37219135217902788</v>
      </c>
      <c r="Q11" s="31">
        <f>Sheet1!H24/Sheet1!H26</f>
        <v>-10.87133686854591</v>
      </c>
      <c r="R11" s="31">
        <f>ABS(Sheet2!H20/(Sheet1!H26+Sheet2!H30))</f>
        <v>3.1158635025116928</v>
      </c>
      <c r="S11" s="31">
        <f>sheet!H40/Sheet1!H43</f>
        <v>1.3896823879074733</v>
      </c>
      <c r="T11" s="31">
        <f>Sheet2!H20/sheet!H40</f>
        <v>0.64462060018778267</v>
      </c>
      <c r="V11" s="31">
        <f>ABS(Sheet1!H15/sheet!H15)</f>
        <v>2.7818129228198165</v>
      </c>
      <c r="W11" s="31">
        <f>Sheet1!H12/sheet!H14</f>
        <v>23.519743808269414</v>
      </c>
      <c r="X11" s="31">
        <f>Sheet1!H12/sheet!H27</f>
        <v>0.35409118108025828</v>
      </c>
      <c r="Y11" s="31">
        <f>Sheet1!H12/(sheet!H18-sheet!H35)</f>
        <v>3628.3187250999431</v>
      </c>
      <c r="AA11" s="17">
        <f>Sheet1!H43</f>
        <v>501.99599999999998</v>
      </c>
      <c r="AB11" s="17" t="str">
        <f>Sheet3!H17</f>
        <v>5.6x</v>
      </c>
      <c r="AC11" s="17" t="str">
        <f>Sheet3!H18</f>
        <v>11.2x</v>
      </c>
      <c r="AD11" s="17" t="str">
        <f>Sheet3!H20</f>
        <v>-21.2x</v>
      </c>
      <c r="AE11" s="17" t="str">
        <f>Sheet3!H21</f>
        <v>1.1x</v>
      </c>
      <c r="AF11" s="17" t="str">
        <f>Sheet3!H22</f>
        <v>2.9x</v>
      </c>
      <c r="AG11" s="17" t="str">
        <f>Sheet3!H24</f>
        <v>12.6x</v>
      </c>
      <c r="AH11" s="17" t="str">
        <f>Sheet3!H25</f>
        <v>1.1x</v>
      </c>
      <c r="AI11" s="17">
        <f>Sheet3!H31</f>
        <v>1.257E-2</v>
      </c>
      <c r="AK11" s="17">
        <f>Sheet3!H29</f>
        <v>7.2</v>
      </c>
      <c r="AL11" s="17">
        <f>Sheet3!H30</f>
        <v>8</v>
      </c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2" s="37" customFormat="1" ht="18" x14ac:dyDescent="0.2">
      <c r="A12" s="33">
        <v>2018</v>
      </c>
      <c r="B12" s="34">
        <f>sheet!I18/sheet!I35</f>
        <v>1.3809497076773785</v>
      </c>
      <c r="C12" s="34">
        <f>(sheet!I18-sheet!I15)/sheet!I35</f>
        <v>0.78270284142400015</v>
      </c>
      <c r="D12" s="34">
        <f>sheet!I12/sheet!I35</f>
        <v>0.58948921734527759</v>
      </c>
      <c r="E12" s="34">
        <f>Sheet2!I20/sheet!I35</f>
        <v>1.8949082131027899</v>
      </c>
      <c r="F12" s="34">
        <f>sheet!I18/sheet!I35</f>
        <v>1.3809497076773785</v>
      </c>
      <c r="G12" s="29"/>
      <c r="H12" s="35">
        <f>Sheet1!I33/sheet!I51</f>
        <v>7.7679173482146938E-2</v>
      </c>
      <c r="I12" s="35">
        <f>Sheet1!I33/Sheet1!I12</f>
        <v>0.15754039795267094</v>
      </c>
      <c r="J12" s="35">
        <f>Sheet1!I12/sheet!I27</f>
        <v>0.38148153239916005</v>
      </c>
      <c r="K12" s="35">
        <f>Sheet1!I30/sheet!I27</f>
        <v>6.0098752425758406E-2</v>
      </c>
      <c r="L12" s="35">
        <f>Sheet1!I38</f>
        <v>0.27</v>
      </c>
      <c r="M12" s="29"/>
      <c r="N12" s="35">
        <f>sheet!I40/sheet!I27</f>
        <v>0.22632090775823024</v>
      </c>
      <c r="O12" s="35">
        <f>sheet!I51/sheet!I27</f>
        <v>0.77367909224176989</v>
      </c>
      <c r="P12" s="35">
        <f>sheet!I40/sheet!I51</f>
        <v>0.29252555746653985</v>
      </c>
      <c r="Q12" s="34">
        <f>Sheet1!I24/Sheet1!I26</f>
        <v>-11.971676211112831</v>
      </c>
      <c r="R12" s="34">
        <f>ABS(Sheet2!I20/(Sheet1!I26+Sheet2!I30))</f>
        <v>4.4327751981614369</v>
      </c>
      <c r="S12" s="34">
        <f>sheet!I40/Sheet1!I43</f>
        <v>1.289531945068582</v>
      </c>
      <c r="T12" s="34">
        <f>Sheet2!I20/sheet!I40</f>
        <v>0.75540067458477855</v>
      </c>
      <c r="U12" s="12"/>
      <c r="V12" s="34">
        <f>ABS(Sheet1!I15/sheet!I15)</f>
        <v>3.252520242372245</v>
      </c>
      <c r="W12" s="34">
        <f>Sheet1!I12/sheet!I14</f>
        <v>64.374053724053724</v>
      </c>
      <c r="X12" s="34">
        <f>Sheet1!I12/sheet!I27</f>
        <v>0.38148153239916005</v>
      </c>
      <c r="Y12" s="34">
        <f>Sheet1!I12/(sheet!I18-sheet!I35)</f>
        <v>11.099208437717099</v>
      </c>
      <c r="Z12" s="12"/>
      <c r="AA12" s="36">
        <f>Sheet1!I43</f>
        <v>485.11399999999998</v>
      </c>
      <c r="AB12" s="36" t="str">
        <f>Sheet3!I17</f>
        <v>5.5x</v>
      </c>
      <c r="AC12" s="36" t="str">
        <f>Sheet3!I18</f>
        <v>10.6x</v>
      </c>
      <c r="AD12" s="36" t="str">
        <f>Sheet3!I20</f>
        <v>16.0x</v>
      </c>
      <c r="AE12" s="36" t="str">
        <f>Sheet3!I21</f>
        <v>1.3x</v>
      </c>
      <c r="AF12" s="36" t="str">
        <f>Sheet3!I22</f>
        <v>2.8x</v>
      </c>
      <c r="AG12" s="36" t="str">
        <f>Sheet3!I24</f>
        <v>11.3x</v>
      </c>
      <c r="AH12" s="36" t="str">
        <f>Sheet3!I25</f>
        <v>1.4x</v>
      </c>
      <c r="AI12" s="36">
        <f>Sheet3!I31</f>
        <v>5.4600000000000003E-2</v>
      </c>
      <c r="AK12" s="36">
        <f>Sheet3!I29</f>
        <v>8.1999999999999993</v>
      </c>
      <c r="AL12" s="36">
        <f>Sheet3!I30</f>
        <v>7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2" ht="18" x14ac:dyDescent="0.2">
      <c r="A13" s="30">
        <v>2019</v>
      </c>
      <c r="B13" s="31">
        <f>sheet!J18/sheet!J35</f>
        <v>1.0667011650825298</v>
      </c>
      <c r="C13" s="31">
        <f>(sheet!J18-sheet!J15)/sheet!J35</f>
        <v>0.34832238769624135</v>
      </c>
      <c r="D13" s="31">
        <f>sheet!J12/sheet!J35</f>
        <v>0.24209516996811431</v>
      </c>
      <c r="E13" s="31">
        <f>Sheet2!J20/sheet!J35</f>
        <v>1.0093906717298164</v>
      </c>
      <c r="F13" s="31">
        <f>sheet!J18/sheet!J35</f>
        <v>1.0667011650825298</v>
      </c>
      <c r="G13" s="29"/>
      <c r="H13" s="32">
        <f>Sheet1!J33/sheet!J51</f>
        <v>9.2734195956398965E-3</v>
      </c>
      <c r="I13" s="32">
        <f>Sheet1!J33/Sheet1!J12</f>
        <v>2.226645237512373E-2</v>
      </c>
      <c r="J13" s="32">
        <f>Sheet1!J12/sheet!J27</f>
        <v>0.31433131034667344</v>
      </c>
      <c r="K13" s="32">
        <f>Sheet1!J30/sheet!J27</f>
        <v>6.9990431518444423E-3</v>
      </c>
      <c r="L13" s="32">
        <f>Sheet1!J38</f>
        <v>0.03</v>
      </c>
      <c r="M13" s="29"/>
      <c r="N13" s="32">
        <f>sheet!J40/sheet!J27</f>
        <v>0.24525757950872876</v>
      </c>
      <c r="O13" s="32">
        <f>sheet!J51/sheet!J27</f>
        <v>0.75474242049127127</v>
      </c>
      <c r="P13" s="32">
        <f>sheet!J40/sheet!J51</f>
        <v>0.32495533953038908</v>
      </c>
      <c r="Q13" s="31">
        <f>Sheet1!J24/Sheet1!J26</f>
        <v>-1.8560676779463243</v>
      </c>
      <c r="R13" s="31">
        <f>ABS(Sheet2!J20/(Sheet1!J26+Sheet2!J30))</f>
        <v>7.1433341411530273</v>
      </c>
      <c r="S13" s="31">
        <f>sheet!J40/Sheet1!J43</f>
        <v>2.5468656509000231</v>
      </c>
      <c r="T13" s="31">
        <f>Sheet2!J20/sheet!J40</f>
        <v>0.40208680996054641</v>
      </c>
      <c r="V13" s="31">
        <f>ABS(Sheet1!J15/sheet!J15)</f>
        <v>2.4800582627118644</v>
      </c>
      <c r="W13" s="31">
        <f>Sheet1!J12/sheet!J14</f>
        <v>342.75516822051071</v>
      </c>
      <c r="X13" s="31">
        <f>Sheet1!J12/sheet!J27</f>
        <v>0.31433131034667344</v>
      </c>
      <c r="Y13" s="31">
        <f>Sheet1!J12/(sheet!J18-sheet!J35)</f>
        <v>48.235995436394823</v>
      </c>
      <c r="AA13" s="17">
        <f>Sheet1!J43</f>
        <v>259.04899999999998</v>
      </c>
      <c r="AB13" s="17" t="str">
        <f>Sheet3!J17</f>
        <v>5.7x</v>
      </c>
      <c r="AC13" s="17" t="str">
        <f>Sheet3!J18</f>
        <v>19.1x</v>
      </c>
      <c r="AD13" s="17" t="str">
        <f>Sheet3!J20</f>
        <v>31.0x</v>
      </c>
      <c r="AE13" s="17" t="str">
        <f>Sheet3!J21</f>
        <v>0.8x</v>
      </c>
      <c r="AF13" s="17" t="str">
        <f>Sheet3!J22</f>
        <v>2.0x</v>
      </c>
      <c r="AG13" s="17" t="str">
        <f>Sheet3!J24</f>
        <v>73.2x</v>
      </c>
      <c r="AH13" s="17" t="str">
        <f>Sheet3!J25</f>
        <v>0.8x</v>
      </c>
      <c r="AI13" s="17">
        <f>Sheet3!J31</f>
        <v>2.597E-2</v>
      </c>
      <c r="AK13" s="17">
        <f>Sheet3!J29</f>
        <v>7.3</v>
      </c>
      <c r="AL13" s="17">
        <f>Sheet3!J30</f>
        <v>3</v>
      </c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2" s="37" customFormat="1" ht="18" x14ac:dyDescent="0.2">
      <c r="A14" s="33">
        <v>2020</v>
      </c>
      <c r="B14" s="34">
        <f>sheet!K18/sheet!K35</f>
        <v>1.1532116454426065</v>
      </c>
      <c r="C14" s="34">
        <f>(sheet!K18-sheet!K15)/sheet!K35</f>
        <v>0.74690197582965656</v>
      </c>
      <c r="D14" s="34">
        <f>sheet!K12/sheet!K35</f>
        <v>0.67217459310304117</v>
      </c>
      <c r="E14" s="34">
        <f>Sheet2!K20/sheet!K35</f>
        <v>0.74652717319128203</v>
      </c>
      <c r="F14" s="34">
        <f>sheet!K18/sheet!K35</f>
        <v>1.1532116454426065</v>
      </c>
      <c r="G14" s="29"/>
      <c r="H14" s="35">
        <f>Sheet1!K33/sheet!K51</f>
        <v>-9.6108396402187615E-2</v>
      </c>
      <c r="I14" s="35">
        <f>Sheet1!K33/Sheet1!K12</f>
        <v>-0.30074001668927003</v>
      </c>
      <c r="J14" s="35">
        <f>Sheet1!K12/sheet!K27</f>
        <v>0.22194106748736722</v>
      </c>
      <c r="K14" s="35">
        <f>Sheet1!K30/sheet!K27</f>
        <v>-6.6746560340185224E-2</v>
      </c>
      <c r="L14" s="35">
        <f>Sheet1!K38</f>
        <v>-0.3</v>
      </c>
      <c r="M14" s="29"/>
      <c r="N14" s="35">
        <f>sheet!K40/sheet!K27</f>
        <v>0.30550750154160378</v>
      </c>
      <c r="O14" s="35">
        <f>sheet!K51/sheet!K27</f>
        <v>0.69449249845839633</v>
      </c>
      <c r="P14" s="35">
        <f>sheet!K40/sheet!K51</f>
        <v>0.43990036209139166</v>
      </c>
      <c r="Q14" s="34">
        <f>Sheet1!K24/Sheet1!K26</f>
        <v>11.144010195412063</v>
      </c>
      <c r="R14" s="34">
        <f>ABS(Sheet2!K20/(Sheet1!K26+Sheet2!K30))</f>
        <v>5.8816266741071423</v>
      </c>
      <c r="S14" s="34">
        <f>sheet!K40/Sheet1!K43</f>
        <v>5.9396228462159169</v>
      </c>
      <c r="T14" s="34">
        <f>Sheet2!K20/sheet!K40</f>
        <v>0.28878545643849879</v>
      </c>
      <c r="U14" s="12"/>
      <c r="V14" s="34">
        <f>ABS(Sheet1!K15/sheet!K15)</f>
        <v>2.528646968244284</v>
      </c>
      <c r="W14" s="34">
        <f>Sheet1!K12/sheet!K14</f>
        <v>227.34440871739906</v>
      </c>
      <c r="X14" s="34">
        <f>Sheet1!K12/sheet!K27</f>
        <v>0.22194106748736722</v>
      </c>
      <c r="Y14" s="34">
        <f>Sheet1!K12/(sheet!K18-sheet!K35)</f>
        <v>12.25728594818454</v>
      </c>
      <c r="Z14" s="12"/>
      <c r="AA14" s="36">
        <f>Sheet1!K43</f>
        <v>147.47300000000001</v>
      </c>
      <c r="AB14" s="36" t="str">
        <f>Sheet3!K17</f>
        <v>15.5x</v>
      </c>
      <c r="AC14" s="36" t="str">
        <f>Sheet3!K18</f>
        <v>-10.3x</v>
      </c>
      <c r="AD14" s="36" t="str">
        <f>Sheet3!K20</f>
        <v>42.4x</v>
      </c>
      <c r="AE14" s="36" t="str">
        <f>Sheet3!K21</f>
        <v>0.9x</v>
      </c>
      <c r="AF14" s="36" t="str">
        <f>Sheet3!K22</f>
        <v>3.2x</v>
      </c>
      <c r="AG14" s="36" t="str">
        <f>Sheet3!K24</f>
        <v>-9.4x</v>
      </c>
      <c r="AH14" s="36" t="str">
        <f>Sheet3!K25</f>
        <v>1.0x</v>
      </c>
      <c r="AI14" s="36">
        <f>Sheet3!K31</f>
        <v>0</v>
      </c>
      <c r="AK14" s="36">
        <f>Sheet3!K29</f>
        <v>5.7</v>
      </c>
      <c r="AL14" s="36">
        <f>Sheet3!K30</f>
        <v>5</v>
      </c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ht="18" x14ac:dyDescent="0.2">
      <c r="A15" s="30">
        <v>2021</v>
      </c>
      <c r="B15" s="31">
        <f>sheet!L18/sheet!L35</f>
        <v>1.4715809142580156</v>
      </c>
      <c r="C15" s="31">
        <f>(sheet!L18-sheet!L15)/sheet!L35</f>
        <v>0.8433041193992511</v>
      </c>
      <c r="D15" s="31">
        <f>sheet!L12/sheet!L35</f>
        <v>0.65743860773843488</v>
      </c>
      <c r="E15" s="31">
        <f>Sheet2!L20/sheet!L35</f>
        <v>1.2921419468832824</v>
      </c>
      <c r="F15" s="31">
        <f>sheet!L18/sheet!L35</f>
        <v>1.4715809142580156</v>
      </c>
      <c r="G15" s="29"/>
      <c r="H15" s="32">
        <f>Sheet1!L33/sheet!L51</f>
        <v>-2.3890683909759697E-3</v>
      </c>
      <c r="I15" s="32">
        <f>Sheet1!L33/Sheet1!L12</f>
        <v>-4.9687000568124501E-3</v>
      </c>
      <c r="J15" s="32">
        <f>Sheet1!L12/sheet!L27</f>
        <v>0.32968820020165807</v>
      </c>
      <c r="K15" s="32">
        <f>Sheet1!L30/sheet!L27</f>
        <v>-1.6381217790723728E-3</v>
      </c>
      <c r="L15" s="32">
        <f>Sheet1!L38</f>
        <v>-6.6E-3</v>
      </c>
      <c r="M15" s="29"/>
      <c r="N15" s="32">
        <f>sheet!L40/sheet!L27</f>
        <v>0.31432612592426618</v>
      </c>
      <c r="O15" s="32">
        <f>sheet!L51/sheet!L27</f>
        <v>0.68567387407573377</v>
      </c>
      <c r="P15" s="32">
        <f>sheet!L40/sheet!L51</f>
        <v>0.45841928328969461</v>
      </c>
      <c r="Q15" s="31">
        <f>Sheet1!L24/Sheet1!L26</f>
        <v>1.8533642375076693</v>
      </c>
      <c r="R15" s="31">
        <f>ABS(Sheet2!L20/(Sheet1!L26+Sheet2!L30))</f>
        <v>6.7544239650169597</v>
      </c>
      <c r="S15" s="31">
        <f>sheet!L40/Sheet1!L43</f>
        <v>2.3044440223612819</v>
      </c>
      <c r="T15" s="31">
        <f>Sheet2!L20/sheet!L40</f>
        <v>0.36816897894446077</v>
      </c>
      <c r="V15" s="31">
        <f>ABS(Sheet1!L15/sheet!L15)</f>
        <v>2.5507460086360298</v>
      </c>
      <c r="W15" s="31">
        <f>Sheet1!L12/sheet!L14</f>
        <v>40.473417286285297</v>
      </c>
      <c r="X15" s="31">
        <f>Sheet1!L12/sheet!L27</f>
        <v>0.32968820020165807</v>
      </c>
      <c r="Y15" s="31">
        <f>Sheet1!L12/(sheet!L18-sheet!L35)</f>
        <v>7.8060213698948067</v>
      </c>
      <c r="AA15" s="17">
        <f>Sheet1!L43</f>
        <v>389.60199999999998</v>
      </c>
      <c r="AB15" s="17" t="str">
        <f>Sheet3!L17</f>
        <v>5.1x</v>
      </c>
      <c r="AC15" s="17" t="str">
        <f>Sheet3!L18</f>
        <v>11.3x</v>
      </c>
      <c r="AD15" s="17" t="str">
        <f>Sheet3!L20</f>
        <v>-6.7x</v>
      </c>
      <c r="AE15" s="17" t="str">
        <f>Sheet3!L21</f>
        <v>0.7x</v>
      </c>
      <c r="AF15" s="17" t="str">
        <f>Sheet3!L22</f>
        <v>2.1x</v>
      </c>
      <c r="AG15" s="17" t="str">
        <f>Sheet3!L24</f>
        <v>12.7x</v>
      </c>
      <c r="AH15" s="17" t="str">
        <f>Sheet3!L25</f>
        <v>0.7x</v>
      </c>
      <c r="AI15" s="17">
        <f>Sheet3!L31</f>
        <v>0</v>
      </c>
      <c r="AK15" s="17">
        <f>Sheet3!L29</f>
        <v>6.1</v>
      </c>
      <c r="AL15" s="17">
        <f>Sheet3!L30</f>
        <v>6</v>
      </c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 s="37" customFormat="1" ht="18" x14ac:dyDescent="0.2">
      <c r="A16" s="33">
        <v>2022</v>
      </c>
      <c r="B16" s="34">
        <f>sheet!M18/sheet!M35</f>
        <v>1.2582744389079574</v>
      </c>
      <c r="C16" s="34">
        <f>(sheet!M18-sheet!M15)/sheet!M35</f>
        <v>0.61759530603119661</v>
      </c>
      <c r="D16" s="34">
        <f>sheet!M12/sheet!M35</f>
        <v>0.36237040277675014</v>
      </c>
      <c r="E16" s="34">
        <f>Sheet2!M20/sheet!M35</f>
        <v>1.6058346495446605</v>
      </c>
      <c r="F16" s="34">
        <f>sheet!M18/sheet!M35</f>
        <v>1.2582744389079574</v>
      </c>
      <c r="G16" s="29"/>
      <c r="H16" s="35">
        <f>Sheet1!M33/sheet!M51</f>
        <v>7.9244691721491095E-2</v>
      </c>
      <c r="I16" s="35">
        <f>Sheet1!M33/Sheet1!M12</f>
        <v>0.13706863051234108</v>
      </c>
      <c r="J16" s="35">
        <f>Sheet1!M12/sheet!M27</f>
        <v>0.42233466758755356</v>
      </c>
      <c r="K16" s="35">
        <f>Sheet1!M30/sheet!M27</f>
        <v>5.7888834504110774E-2</v>
      </c>
      <c r="L16" s="35">
        <f>Sheet1!M38</f>
        <v>0.25</v>
      </c>
      <c r="M16" s="29"/>
      <c r="N16" s="35">
        <f>sheet!M40/sheet!M27</f>
        <v>0.26949259002024273</v>
      </c>
      <c r="O16" s="35">
        <f>sheet!M51/sheet!M27</f>
        <v>0.73050740997975727</v>
      </c>
      <c r="P16" s="35">
        <f>sheet!M40/sheet!M51</f>
        <v>0.36891150772544595</v>
      </c>
      <c r="Q16" s="34">
        <f>Sheet1!M24/Sheet1!M26</f>
        <v>-11.679291733737335</v>
      </c>
      <c r="R16" s="34">
        <f>ABS(Sheet2!M20/(Sheet1!M26+Sheet2!M30))</f>
        <v>2.5288035824645654</v>
      </c>
      <c r="S16" s="34">
        <f>sheet!M40/Sheet1!M43</f>
        <v>1.6893819494555649</v>
      </c>
      <c r="T16" s="34">
        <f>Sheet2!M20/sheet!M40</f>
        <v>0.59727827344809059</v>
      </c>
      <c r="U16" s="12"/>
      <c r="V16" s="34">
        <f>ABS(Sheet1!M15/sheet!M15)</f>
        <v>3.4425554562525731</v>
      </c>
      <c r="W16" s="34">
        <f>Sheet1!M12/sheet!M14</f>
        <v>39.974699383507293</v>
      </c>
      <c r="X16" s="34">
        <f>Sheet1!M12/sheet!M27</f>
        <v>0.42233466758755356</v>
      </c>
      <c r="Y16" s="34">
        <f>Sheet1!M12/(sheet!M18-sheet!M35)</f>
        <v>16.313704243420645</v>
      </c>
      <c r="Z16" s="12"/>
      <c r="AA16" s="36">
        <f>Sheet1!M43</f>
        <v>494.733</v>
      </c>
      <c r="AB16" s="36" t="str">
        <f>Sheet3!M17</f>
        <v>4.9x</v>
      </c>
      <c r="AC16" s="36" t="str">
        <f>Sheet3!M18</f>
        <v>9.6x</v>
      </c>
      <c r="AD16" s="36" t="str">
        <f>Sheet3!M20</f>
        <v>59.1x</v>
      </c>
      <c r="AE16" s="36" t="str">
        <f>Sheet3!M21</f>
        <v>0.9x</v>
      </c>
      <c r="AF16" s="36" t="str">
        <f>Sheet3!M22</f>
        <v>1.9x</v>
      </c>
      <c r="AG16" s="36" t="str">
        <f>Sheet3!M24</f>
        <v>12.3x</v>
      </c>
      <c r="AH16" s="36" t="str">
        <f>Sheet3!M25</f>
        <v>1.0x</v>
      </c>
      <c r="AI16" s="36">
        <f>Sheet3!M31</f>
        <v>0</v>
      </c>
      <c r="AK16" s="36">
        <f>Sheet3!M29</f>
        <v>7.3</v>
      </c>
      <c r="AL16" s="36">
        <f>Sheet3!M30</f>
        <v>6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2:62" x14ac:dyDescent="0.2">
      <c r="G17" s="29"/>
      <c r="K17" s="29"/>
      <c r="M17" s="29"/>
      <c r="R17" s="29"/>
      <c r="S17" s="29"/>
      <c r="AC17" s="38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2:62" x14ac:dyDescent="0.2"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2:62" x14ac:dyDescent="0.2">
      <c r="E19" s="29"/>
    </row>
    <row r="21" spans="2:62" x14ac:dyDescent="0.2">
      <c r="D21" s="29"/>
    </row>
    <row r="22" spans="2:62" x14ac:dyDescent="0.2">
      <c r="B22" s="28"/>
      <c r="J22" s="29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2023-04-24T08:16:50Z</dcterms:created>
  <dcterms:modified xsi:type="dcterms:W3CDTF">2023-05-07T16:09:18Z</dcterms:modified>
  <cp:category/>
  <dc:identifier/>
  <cp:version/>
</cp:coreProperties>
</file>