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30" documentId="8_{AA8C7320-5653-46CC-909E-E668C2F2E6EA}" xr6:coauthVersionLast="47" xr6:coauthVersionMax="47" xr10:uidLastSave="{45A51F73-3E14-4BFC-8521-125C2F19C709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E26" i="2"/>
  <c r="J15" i="1"/>
  <c r="I15" i="1" s="1"/>
  <c r="K15" i="1"/>
  <c r="C14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B7" i="5"/>
  <c r="E30" i="3"/>
  <c r="F30" i="3"/>
  <c r="H30" i="3"/>
  <c r="I30" i="3"/>
  <c r="E16" i="1"/>
  <c r="C12" i="5" l="1"/>
  <c r="H15" i="1"/>
  <c r="V12" i="5"/>
  <c r="V11" i="5" l="1"/>
  <c r="G15" i="1"/>
  <c r="C11" i="5"/>
  <c r="C10" i="5" l="1"/>
  <c r="F15" i="1"/>
  <c r="V10" i="5"/>
  <c r="E15" i="1" l="1"/>
  <c r="C9" i="5"/>
  <c r="V9" i="5"/>
  <c r="D15" i="1" l="1"/>
  <c r="V8" i="5"/>
  <c r="C8" i="5"/>
  <c r="C7" i="5" l="1"/>
  <c r="V7" i="5"/>
</calcChain>
</file>

<file path=xl/sharedStrings.xml><?xml version="1.0" encoding="utf-8"?>
<sst xmlns="http://schemas.openxmlformats.org/spreadsheetml/2006/main" count="682" uniqueCount="268">
  <si>
    <t>Orla Mining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</si>
  <si>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</si>
  <si>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</si>
  <si>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</si>
  <si>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</si>
  <si>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</si>
  <si>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</si>
  <si>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</si>
  <si>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</si>
  <si>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</si>
  <si>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</si>
  <si>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</si>
  <si>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</si>
  <si>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</si>
  <si>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</si>
  <si>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</si>
  <si>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</si>
  <si>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</si>
  <si>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</si>
  <si>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</si>
  <si>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</si>
  <si>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</si>
  <si>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</si>
  <si>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</si>
  <si>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</si>
  <si>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</si>
  <si>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</si>
  <si>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</si>
  <si>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</si>
  <si>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</si>
  <si>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</si>
  <si>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</si>
  <si>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</si>
  <si>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</si>
  <si>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</si>
  <si>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</si>
  <si>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</si>
  <si>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</si>
  <si>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</si>
  <si>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</si>
  <si>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</si>
  <si>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</si>
  <si>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</si>
  <si>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</si>
  <si>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</si>
  <si>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</si>
  <si>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</si>
  <si>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</si>
  <si>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</si>
  <si>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</si>
  <si>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</si>
  <si>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</si>
  <si>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</si>
  <si>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</si>
  <si>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</si>
  <si>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</si>
  <si>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</si>
  <si>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</si>
  <si>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</si>
  <si>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</si>
  <si>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</si>
  <si>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</si>
  <si>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</si>
  <si>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</si>
  <si>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</si>
  <si>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</si>
  <si>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</si>
  <si>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</si>
  <si>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</si>
  <si>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4,585.5%</t>
  </si>
  <si>
    <t>Cost of Revenues</t>
  </si>
  <si>
    <t>Gross Profit</t>
  </si>
  <si>
    <t>Gross Profit Margin</t>
  </si>
  <si>
    <t>66.3%</t>
  </si>
  <si>
    <t>73.9%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</si>
  <si>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</si>
  <si>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</si>
  <si>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</si>
  <si>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</si>
  <si>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</si>
  <si>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</si>
  <si>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</si>
  <si>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</si>
  <si>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</si>
  <si>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</si>
  <si>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</si>
  <si>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</si>
  <si>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</si>
  <si>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</si>
  <si>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</si>
  <si>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</si>
  <si>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</si>
  <si>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</si>
  <si>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</si>
  <si>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</si>
  <si>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</si>
  <si>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</si>
  <si>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</si>
  <si>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</si>
  <si>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</si>
  <si>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</si>
  <si>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</si>
  <si>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</si>
  <si>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</si>
  <si>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</si>
  <si>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</si>
  <si>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</si>
  <si>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</si>
  <si>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</si>
  <si>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</si>
  <si>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</si>
  <si>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</si>
  <si>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</si>
  <si>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</si>
  <si>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</si>
  <si>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</si>
  <si>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</si>
  <si>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</si>
  <si>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</si>
  <si>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</si>
  <si>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</si>
  <si>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</si>
  <si>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</si>
  <si>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</si>
  <si>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</si>
  <si>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</si>
  <si>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</si>
  <si>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</si>
  <si>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1,571.951</t>
  </si>
  <si>
    <t>1,195.908</t>
  </si>
  <si>
    <t>1,673.437</t>
  </si>
  <si>
    <t>Total Enterprise Value (TEV)</t>
  </si>
  <si>
    <t>1,545.094</t>
  </si>
  <si>
    <t>1,287.386</t>
  </si>
  <si>
    <t>1,783.649</t>
  </si>
  <si>
    <t>Enterprise Value (EV)</t>
  </si>
  <si>
    <t>2,034.039</t>
  </si>
  <si>
    <t>EV/EBITDA</t>
  </si>
  <si>
    <t>NA</t>
  </si>
  <si>
    <t>-35.7x</t>
  </si>
  <si>
    <t>-5.0x</t>
  </si>
  <si>
    <t>-13.0x</t>
  </si>
  <si>
    <t>-56.1x</t>
  </si>
  <si>
    <t>-39.9x</t>
  </si>
  <si>
    <t>13.7x</t>
  </si>
  <si>
    <t>EV / EBIT</t>
  </si>
  <si>
    <t>-0.4x</t>
  </si>
  <si>
    <t>-0.3x</t>
  </si>
  <si>
    <t>-22.2x</t>
  </si>
  <si>
    <t>-181.7x</t>
  </si>
  <si>
    <t>-4.9x</t>
  </si>
  <si>
    <t>-55.9x</t>
  </si>
  <si>
    <t>-39.7x</t>
  </si>
  <si>
    <t>15.7x</t>
  </si>
  <si>
    <t>EV / LTM EBITDA - CAPEX</t>
  </si>
  <si>
    <t>-1.2x</t>
  </si>
  <si>
    <t>-3.5x</t>
  </si>
  <si>
    <t>-51.7x</t>
  </si>
  <si>
    <t>-219,460.5x</t>
  </si>
  <si>
    <t>-38.6x</t>
  </si>
  <si>
    <t>-5.1x</t>
  </si>
  <si>
    <t>-12.8x</t>
  </si>
  <si>
    <t>-28.2x</t>
  </si>
  <si>
    <t>-8.3x</t>
  </si>
  <si>
    <t>16.3x</t>
  </si>
  <si>
    <t>EV / Free Cash Flow</t>
  </si>
  <si>
    <t>-0.5x</t>
  </si>
  <si>
    <t>-81.7x</t>
  </si>
  <si>
    <t>-218.9x</t>
  </si>
  <si>
    <t>-20.4x</t>
  </si>
  <si>
    <t>-6.2x</t>
  </si>
  <si>
    <t>-15.0x</t>
  </si>
  <si>
    <t>-32.2x</t>
  </si>
  <si>
    <t>-9.3x</t>
  </si>
  <si>
    <t>EV / Invested Capital</t>
  </si>
  <si>
    <t>0.1x</t>
  </si>
  <si>
    <t>0.5x</t>
  </si>
  <si>
    <t>2.1x</t>
  </si>
  <si>
    <t>19.5x</t>
  </si>
  <si>
    <t>2.2x</t>
  </si>
  <si>
    <t>0.8x</t>
  </si>
  <si>
    <t>2.3x</t>
  </si>
  <si>
    <t>6.7x</t>
  </si>
  <si>
    <t>3.3x</t>
  </si>
  <si>
    <t>2.8x</t>
  </si>
  <si>
    <t>EV / Revenue</t>
  </si>
  <si>
    <t>7.8x</t>
  </si>
  <si>
    <t>P/E Ratio</t>
  </si>
  <si>
    <t>-0.7x</t>
  </si>
  <si>
    <t>-13.3x</t>
  </si>
  <si>
    <t>-182.6x</t>
  </si>
  <si>
    <t>-30.3x</t>
  </si>
  <si>
    <t>-5.4x</t>
  </si>
  <si>
    <t>-12.2x</t>
  </si>
  <si>
    <t>-49.0x</t>
  </si>
  <si>
    <t>-32.7x</t>
  </si>
  <si>
    <t>31.7x</t>
  </si>
  <si>
    <t>Price/Book</t>
  </si>
  <si>
    <t>2.6x</t>
  </si>
  <si>
    <t>19.9x</t>
  </si>
  <si>
    <t>0.9x</t>
  </si>
  <si>
    <t>2.4x</t>
  </si>
  <si>
    <t>5.0x</t>
  </si>
  <si>
    <t>3.7x</t>
  </si>
  <si>
    <t>Price / Operating Cash Flow</t>
  </si>
  <si>
    <t>-1.4x</t>
  </si>
  <si>
    <t>-14.4x</t>
  </si>
  <si>
    <t>-308.7x</t>
  </si>
  <si>
    <t>-36.7x</t>
  </si>
  <si>
    <t>-6.0x</t>
  </si>
  <si>
    <t>-14.2x</t>
  </si>
  <si>
    <t>-72.8x</t>
  </si>
  <si>
    <t>-80.5x</t>
  </si>
  <si>
    <t>15.2x</t>
  </si>
  <si>
    <t>Price / LTM Sales</t>
  </si>
  <si>
    <t>7.5x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</si>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</sst>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A069206-8427-F4C3-E9A5-BC553AC20A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4" sqref="D14:M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0.04</v>
      </c>
      <c r="E12" s="3">
        <v>2E-3</v>
      </c>
      <c r="F12" s="3">
        <v>0.41899999999999998</v>
      </c>
      <c r="G12" s="3">
        <v>25.934999999999999</v>
      </c>
      <c r="H12" s="3">
        <v>6.1420000000000003</v>
      </c>
      <c r="I12" s="3">
        <v>16.686</v>
      </c>
      <c r="J12" s="3">
        <v>30.003</v>
      </c>
      <c r="K12" s="3">
        <v>91.843000000000004</v>
      </c>
      <c r="L12" s="3">
        <v>25.943000000000001</v>
      </c>
      <c r="M12" s="3">
        <v>130.35599999999999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3:13" ht="12.75" x14ac:dyDescent="0.2">
      <c r="C15" s="3" t="s">
        <v>29</v>
      </c>
      <c r="D15" s="8">
        <f t="shared" ref="D15:J15" si="0">(E15+F15)/2</f>
        <v>18.247996093749997</v>
      </c>
      <c r="E15" s="8">
        <f t="shared" si="0"/>
        <v>18.319007812499997</v>
      </c>
      <c r="F15" s="8">
        <f t="shared" si="0"/>
        <v>18.176984374999996</v>
      </c>
      <c r="G15" s="8">
        <f t="shared" si="0"/>
        <v>18.461031249999998</v>
      </c>
      <c r="H15" s="8">
        <f t="shared" si="0"/>
        <v>17.892937499999995</v>
      </c>
      <c r="I15" s="8">
        <f t="shared" si="0"/>
        <v>19.029124999999997</v>
      </c>
      <c r="J15" s="8">
        <f t="shared" si="0"/>
        <v>16.756749999999997</v>
      </c>
      <c r="K15" s="8">
        <f>(L15+M15)/2</f>
        <v>21.301499999999997</v>
      </c>
      <c r="L15" s="3">
        <v>12.212</v>
      </c>
      <c r="M15" s="3">
        <v>30.390999999999998</v>
      </c>
    </row>
    <row r="16" spans="3:13" ht="12.75" x14ac:dyDescent="0.2">
      <c r="C16" s="3" t="s">
        <v>30</v>
      </c>
      <c r="D16" s="3">
        <v>0</v>
      </c>
      <c r="E16" s="3">
        <f>(F16+G16)/2</f>
        <v>0.1835</v>
      </c>
      <c r="F16" s="3">
        <v>7.0000000000000001E-3</v>
      </c>
      <c r="G16" s="3">
        <v>0.36</v>
      </c>
      <c r="H16" s="3">
        <v>0.77100000000000002</v>
      </c>
      <c r="I16" s="3">
        <v>0.20599999999999999</v>
      </c>
      <c r="J16" s="3">
        <v>6.8000000000000005E-2</v>
      </c>
      <c r="K16" s="3">
        <v>0.91100000000000003</v>
      </c>
      <c r="L16" s="3">
        <v>1.3779999999999999</v>
      </c>
      <c r="M16" s="3">
        <v>3.8239999999999998</v>
      </c>
    </row>
    <row r="17" spans="3:13" ht="12.75" x14ac:dyDescent="0.2">
      <c r="C17" s="3" t="s">
        <v>31</v>
      </c>
      <c r="D17" s="3">
        <v>8.0000000000000002E-3</v>
      </c>
      <c r="E17" s="3">
        <v>0</v>
      </c>
      <c r="F17" s="3">
        <v>5.0000000000000001E-3</v>
      </c>
      <c r="G17" s="3">
        <v>0.40899999999999997</v>
      </c>
      <c r="H17" s="3">
        <v>0.14899999999999999</v>
      </c>
      <c r="I17" s="3">
        <v>0.38500000000000001</v>
      </c>
      <c r="J17" s="3">
        <v>0.122</v>
      </c>
      <c r="K17" s="3">
        <v>0.26</v>
      </c>
      <c r="L17" s="3">
        <v>21.600999999999999</v>
      </c>
      <c r="M17" s="3">
        <v>15.319000000000001</v>
      </c>
    </row>
    <row r="18" spans="3:13" ht="12.75" x14ac:dyDescent="0.2">
      <c r="C18" s="3" t="s">
        <v>32</v>
      </c>
      <c r="D18" s="3">
        <v>4.8000000000000001E-2</v>
      </c>
      <c r="E18" s="3">
        <v>3.0000000000000001E-3</v>
      </c>
      <c r="F18" s="3">
        <v>0.43099999999999999</v>
      </c>
      <c r="G18" s="3">
        <v>26.702999999999999</v>
      </c>
      <c r="H18" s="3">
        <v>7.0620000000000003</v>
      </c>
      <c r="I18" s="3">
        <v>17.277000000000001</v>
      </c>
      <c r="J18" s="3">
        <v>30.192</v>
      </c>
      <c r="K18" s="3">
        <v>93.013999999999996</v>
      </c>
      <c r="L18" s="3">
        <v>61.134</v>
      </c>
      <c r="M18" s="3">
        <v>179.88900000000001</v>
      </c>
    </row>
    <row r="19" spans="3:13" ht="12.75" x14ac:dyDescent="0.2"/>
    <row r="20" spans="3:13" ht="12.75" x14ac:dyDescent="0.2">
      <c r="C20" s="3" t="s">
        <v>33</v>
      </c>
      <c r="D20" s="3">
        <v>0.629</v>
      </c>
      <c r="E20" s="3">
        <v>0.59099999999999997</v>
      </c>
      <c r="F20" s="3">
        <v>0.59299999999999997</v>
      </c>
      <c r="G20" s="3">
        <v>112.14400000000001</v>
      </c>
      <c r="H20" s="3">
        <v>155.47499999999999</v>
      </c>
      <c r="I20" s="3">
        <v>169.626</v>
      </c>
      <c r="J20" s="3">
        <v>163.51499999999999</v>
      </c>
      <c r="K20" s="3">
        <v>196.875</v>
      </c>
      <c r="L20" s="3">
        <v>384.57799999999997</v>
      </c>
      <c r="M20" s="3">
        <v>632.51</v>
      </c>
    </row>
    <row r="21" spans="3:13" ht="12.75" x14ac:dyDescent="0.2">
      <c r="C21" s="3" t="s">
        <v>34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36</v>
      </c>
      <c r="D23" s="3">
        <v>2E-3</v>
      </c>
      <c r="E23" s="3">
        <v>1E-3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37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38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39</v>
      </c>
      <c r="D26" s="3">
        <v>0</v>
      </c>
      <c r="E26" s="3">
        <v>0</v>
      </c>
      <c r="F26" s="3">
        <v>0</v>
      </c>
      <c r="G26" s="3">
        <v>0.20100000000000001</v>
      </c>
      <c r="H26" s="3">
        <v>0.20399999999999999</v>
      </c>
      <c r="I26" s="3">
        <v>1.054</v>
      </c>
      <c r="J26" s="3">
        <v>2.4009999999999998</v>
      </c>
      <c r="K26" s="3">
        <v>14.467000000000001</v>
      </c>
      <c r="L26" s="3">
        <v>15.709</v>
      </c>
      <c r="M26" s="3">
        <v>18.678000000000001</v>
      </c>
    </row>
    <row r="27" spans="3:13" ht="12.75" x14ac:dyDescent="0.2">
      <c r="C27" s="3" t="s">
        <v>40</v>
      </c>
      <c r="D27" s="3">
        <v>0.67900000000000005</v>
      </c>
      <c r="E27" s="3">
        <v>0.59399999999999997</v>
      </c>
      <c r="F27" s="3">
        <v>1.024</v>
      </c>
      <c r="G27" s="3">
        <v>139.048</v>
      </c>
      <c r="H27" s="3">
        <v>162.74100000000001</v>
      </c>
      <c r="I27" s="3">
        <v>187.95699999999999</v>
      </c>
      <c r="J27" s="3">
        <v>196.108</v>
      </c>
      <c r="K27" s="3">
        <v>304.35700000000003</v>
      </c>
      <c r="L27" s="3">
        <v>461.42099999999999</v>
      </c>
      <c r="M27" s="3">
        <v>831.07600000000002</v>
      </c>
    </row>
    <row r="28" spans="3:13" ht="12.75" x14ac:dyDescent="0.2"/>
    <row r="29" spans="3:13" ht="12.75" x14ac:dyDescent="0.2">
      <c r="C29" s="3" t="s">
        <v>41</v>
      </c>
      <c r="D29" s="3">
        <v>0.156</v>
      </c>
      <c r="E29" s="3">
        <v>8.1000000000000003E-2</v>
      </c>
      <c r="F29" s="3">
        <v>1.2E-2</v>
      </c>
      <c r="G29" s="3">
        <v>1.774</v>
      </c>
      <c r="H29" s="3">
        <v>0.59799999999999998</v>
      </c>
      <c r="I29" s="3">
        <v>1.341</v>
      </c>
      <c r="J29" s="3">
        <v>0.63900000000000001</v>
      </c>
      <c r="K29" s="3">
        <v>3.2869999999999999</v>
      </c>
      <c r="L29" s="3">
        <v>7.5439999999999996</v>
      </c>
      <c r="M29" s="3">
        <v>9.0809999999999995</v>
      </c>
    </row>
    <row r="30" spans="3:13" ht="12.75" x14ac:dyDescent="0.2">
      <c r="C30" s="3" t="s">
        <v>42</v>
      </c>
      <c r="D30" s="3" t="s">
        <v>27</v>
      </c>
      <c r="E30" s="3" t="s">
        <v>27</v>
      </c>
      <c r="F30" s="3">
        <v>8.0000000000000002E-3</v>
      </c>
      <c r="G30" s="3">
        <v>0.72799999999999998</v>
      </c>
      <c r="H30" s="3">
        <v>1.659</v>
      </c>
      <c r="I30" s="3">
        <v>2.3180000000000001</v>
      </c>
      <c r="J30" s="3">
        <v>2.4220000000000002</v>
      </c>
      <c r="K30" s="3">
        <v>4.9870000000000001</v>
      </c>
      <c r="L30" s="3">
        <v>4.9989999999999997</v>
      </c>
      <c r="M30" s="3">
        <v>7.2080000000000002</v>
      </c>
    </row>
    <row r="31" spans="3:13" ht="12.75" x14ac:dyDescent="0.2">
      <c r="C31" s="3" t="s">
        <v>43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44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>
        <v>31.984000000000002</v>
      </c>
      <c r="M32" s="3">
        <v>60.927999999999997</v>
      </c>
    </row>
    <row r="33" spans="3:13" ht="12.75" x14ac:dyDescent="0.2">
      <c r="C33" s="3" t="s">
        <v>45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0.03</v>
      </c>
      <c r="K33" s="3">
        <v>0.16700000000000001</v>
      </c>
      <c r="L33" s="3">
        <v>0.47</v>
      </c>
      <c r="M33" s="3">
        <v>1.145</v>
      </c>
    </row>
    <row r="34" spans="3:13" ht="12.75" x14ac:dyDescent="0.2">
      <c r="C34" s="3" t="s">
        <v>46</v>
      </c>
      <c r="D34" s="3">
        <v>0.114</v>
      </c>
      <c r="E34" s="3">
        <v>0.123</v>
      </c>
      <c r="F34" s="3">
        <v>0.161</v>
      </c>
      <c r="G34" s="3">
        <v>0.19400000000000001</v>
      </c>
      <c r="H34" s="3">
        <v>0</v>
      </c>
      <c r="I34" s="3">
        <v>0</v>
      </c>
      <c r="J34" s="3">
        <v>0</v>
      </c>
      <c r="K34" s="3">
        <v>1.391</v>
      </c>
      <c r="L34" s="3">
        <v>2.762</v>
      </c>
      <c r="M34" s="3">
        <v>54.023000000000003</v>
      </c>
    </row>
    <row r="35" spans="3:13" ht="12.75" x14ac:dyDescent="0.2">
      <c r="C35" s="3" t="s">
        <v>47</v>
      </c>
      <c r="D35" s="3">
        <v>0.27</v>
      </c>
      <c r="E35" s="3">
        <v>0.20399999999999999</v>
      </c>
      <c r="F35" s="3">
        <v>0.18099999999999999</v>
      </c>
      <c r="G35" s="3">
        <v>2.6970000000000001</v>
      </c>
      <c r="H35" s="3">
        <v>2.2570000000000001</v>
      </c>
      <c r="I35" s="3">
        <v>3.6589999999999998</v>
      </c>
      <c r="J35" s="3">
        <v>3.09</v>
      </c>
      <c r="K35" s="3">
        <v>9.8309999999999995</v>
      </c>
      <c r="L35" s="3">
        <v>47.759</v>
      </c>
      <c r="M35" s="3">
        <v>132.38499999999999</v>
      </c>
    </row>
    <row r="36" spans="3:13" ht="12.75" x14ac:dyDescent="0.2"/>
    <row r="37" spans="3:13" ht="12.75" x14ac:dyDescent="0.2">
      <c r="C37" s="3" t="s">
        <v>48</v>
      </c>
      <c r="D37" s="3" t="s">
        <v>27</v>
      </c>
      <c r="E37" s="3" t="s">
        <v>27</v>
      </c>
      <c r="F37" s="3" t="s">
        <v>27</v>
      </c>
      <c r="G37" s="3" t="s">
        <v>27</v>
      </c>
      <c r="H37" s="3" t="s">
        <v>27</v>
      </c>
      <c r="I37" s="3">
        <v>6.1029999999999998</v>
      </c>
      <c r="J37" s="3">
        <v>29.356000000000002</v>
      </c>
      <c r="K37" s="3">
        <v>89.242000000000004</v>
      </c>
      <c r="L37" s="3">
        <v>172.05199999999999</v>
      </c>
      <c r="M37" s="3">
        <v>136.471</v>
      </c>
    </row>
    <row r="38" spans="3:13" ht="12.75" x14ac:dyDescent="0.2">
      <c r="C38" s="3" t="s">
        <v>49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5.7000000000000002E-2</v>
      </c>
      <c r="K38" s="3">
        <v>0.18099999999999999</v>
      </c>
      <c r="L38" s="3">
        <v>1.3009999999999999</v>
      </c>
      <c r="M38" s="3">
        <v>3.1509999999999998</v>
      </c>
    </row>
    <row r="39" spans="3:13" ht="12.75" x14ac:dyDescent="0.2">
      <c r="C39" s="3" t="s">
        <v>50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0.745</v>
      </c>
      <c r="J39" s="3">
        <v>1.0860000000000001</v>
      </c>
      <c r="K39" s="3">
        <v>0.77600000000000002</v>
      </c>
      <c r="L39" s="3">
        <v>7.1079999999999997</v>
      </c>
      <c r="M39" s="3">
        <v>21.571999999999999</v>
      </c>
    </row>
    <row r="40" spans="3:13" ht="12.75" x14ac:dyDescent="0.2">
      <c r="C40" s="3" t="s">
        <v>51</v>
      </c>
      <c r="D40" s="3">
        <v>0.27</v>
      </c>
      <c r="E40" s="3">
        <v>0.20399999999999999</v>
      </c>
      <c r="F40" s="3">
        <v>0.18099999999999999</v>
      </c>
      <c r="G40" s="3">
        <v>2.6970000000000001</v>
      </c>
      <c r="H40" s="3">
        <v>2.2570000000000001</v>
      </c>
      <c r="I40" s="3">
        <v>10.507</v>
      </c>
      <c r="J40" s="3">
        <v>33.588999999999999</v>
      </c>
      <c r="K40" s="3">
        <v>100.03</v>
      </c>
      <c r="L40" s="3">
        <v>228.22</v>
      </c>
      <c r="M40" s="3">
        <v>293.58</v>
      </c>
    </row>
    <row r="41" spans="3:13" ht="12.75" x14ac:dyDescent="0.2"/>
    <row r="42" spans="3:13" ht="12.75" x14ac:dyDescent="0.2">
      <c r="C42" s="3" t="s">
        <v>52</v>
      </c>
      <c r="D42" s="3">
        <v>1.9239999999999999</v>
      </c>
      <c r="E42" s="3">
        <v>1.9570000000000001</v>
      </c>
      <c r="F42" s="3">
        <v>2.23</v>
      </c>
      <c r="G42" s="3">
        <v>128.13999999999999</v>
      </c>
      <c r="H42" s="3">
        <v>174.43600000000001</v>
      </c>
      <c r="I42" s="3">
        <v>201.077</v>
      </c>
      <c r="J42" s="3">
        <v>206.75899999999999</v>
      </c>
      <c r="K42" s="3">
        <v>277.32100000000003</v>
      </c>
      <c r="L42" s="3">
        <v>340.40899999999999</v>
      </c>
      <c r="M42" s="3">
        <v>602.93600000000004</v>
      </c>
    </row>
    <row r="43" spans="3:13" ht="12.75" x14ac:dyDescent="0.2">
      <c r="C43" s="3" t="s">
        <v>53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54</v>
      </c>
      <c r="D44" s="3">
        <v>-1.7430000000000001</v>
      </c>
      <c r="E44" s="3">
        <v>-1.885</v>
      </c>
      <c r="F44" s="3">
        <v>-2.169</v>
      </c>
      <c r="G44" s="3">
        <v>-5.0590000000000002</v>
      </c>
      <c r="H44" s="3">
        <v>-24.471</v>
      </c>
      <c r="I44" s="3">
        <v>-54.384</v>
      </c>
      <c r="J44" s="3">
        <v>-81.227999999999994</v>
      </c>
      <c r="K44" s="3">
        <v>-114.836</v>
      </c>
      <c r="L44" s="3">
        <v>-147.35300000000001</v>
      </c>
      <c r="M44" s="3">
        <v>-95.802999999999997</v>
      </c>
    </row>
    <row r="45" spans="3:13" ht="12.75" x14ac:dyDescent="0.2">
      <c r="C45" s="3" t="s">
        <v>55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56</v>
      </c>
      <c r="D46" s="3">
        <v>0.22800000000000001</v>
      </c>
      <c r="E46" s="3">
        <v>0.32</v>
      </c>
      <c r="F46" s="3">
        <v>0.78300000000000003</v>
      </c>
      <c r="G46" s="3">
        <v>13.271000000000001</v>
      </c>
      <c r="H46" s="3">
        <v>10.519</v>
      </c>
      <c r="I46" s="3">
        <v>30.757000000000001</v>
      </c>
      <c r="J46" s="3">
        <v>36.988999999999997</v>
      </c>
      <c r="K46" s="3">
        <v>41.841000000000001</v>
      </c>
      <c r="L46" s="3">
        <v>40.145000000000003</v>
      </c>
      <c r="M46" s="3">
        <v>30.364000000000001</v>
      </c>
    </row>
    <row r="47" spans="3:13" ht="12.75" x14ac:dyDescent="0.2">
      <c r="C47" s="3" t="s">
        <v>57</v>
      </c>
      <c r="D47" s="3">
        <v>0.40899999999999997</v>
      </c>
      <c r="E47" s="3">
        <v>0.39100000000000001</v>
      </c>
      <c r="F47" s="3">
        <v>0.84399999999999997</v>
      </c>
      <c r="G47" s="3">
        <v>136.352</v>
      </c>
      <c r="H47" s="3">
        <v>160.48400000000001</v>
      </c>
      <c r="I47" s="3">
        <v>177.45</v>
      </c>
      <c r="J47" s="3">
        <v>162.51900000000001</v>
      </c>
      <c r="K47" s="3">
        <v>204.32599999999999</v>
      </c>
      <c r="L47" s="3">
        <v>233.20099999999999</v>
      </c>
      <c r="M47" s="3">
        <v>537.49599999999998</v>
      </c>
    </row>
    <row r="48" spans="3:13" ht="12.75" x14ac:dyDescent="0.2">
      <c r="C48" s="3" t="s">
        <v>58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59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60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61</v>
      </c>
      <c r="D51" s="3">
        <v>0.40899999999999997</v>
      </c>
      <c r="E51" s="3">
        <v>0.39100000000000001</v>
      </c>
      <c r="F51" s="3">
        <v>0.84399999999999997</v>
      </c>
      <c r="G51" s="3">
        <v>136.352</v>
      </c>
      <c r="H51" s="3">
        <v>160.48400000000001</v>
      </c>
      <c r="I51" s="3">
        <v>177.45</v>
      </c>
      <c r="J51" s="3">
        <v>162.51900000000001</v>
      </c>
      <c r="K51" s="3">
        <v>204.32599999999999</v>
      </c>
      <c r="L51" s="3">
        <v>233.20099999999999</v>
      </c>
      <c r="M51" s="3">
        <v>537.49599999999998</v>
      </c>
    </row>
    <row r="52" spans="3:13" ht="12.75" x14ac:dyDescent="0.2"/>
    <row r="53" spans="3:13" ht="12.75" x14ac:dyDescent="0.2">
      <c r="C53" s="3" t="s">
        <v>62</v>
      </c>
      <c r="D53" s="3">
        <v>0.67900000000000005</v>
      </c>
      <c r="E53" s="3">
        <v>0.59399999999999997</v>
      </c>
      <c r="F53" s="3">
        <v>1.024</v>
      </c>
      <c r="G53" s="3">
        <v>139.048</v>
      </c>
      <c r="H53" s="3">
        <v>162.74100000000001</v>
      </c>
      <c r="I53" s="3">
        <v>187.95699999999999</v>
      </c>
      <c r="J53" s="3">
        <v>196.108</v>
      </c>
      <c r="K53" s="3">
        <v>304.35700000000003</v>
      </c>
      <c r="L53" s="3">
        <v>461.42099999999999</v>
      </c>
      <c r="M53" s="3">
        <v>831.07600000000002</v>
      </c>
    </row>
    <row r="54" spans="3:13" ht="12.75" x14ac:dyDescent="0.2"/>
    <row r="55" spans="3:13" ht="12.75" x14ac:dyDescent="0.2">
      <c r="C55" s="3" t="s">
        <v>63</v>
      </c>
      <c r="D55" s="3">
        <v>0.04</v>
      </c>
      <c r="E55" s="3">
        <v>2E-3</v>
      </c>
      <c r="F55" s="3">
        <v>0.41899999999999998</v>
      </c>
      <c r="G55" s="3">
        <v>25.934999999999999</v>
      </c>
      <c r="H55" s="3">
        <v>6.1420000000000003</v>
      </c>
      <c r="I55" s="3">
        <v>16.686</v>
      </c>
      <c r="J55" s="3">
        <v>30.003</v>
      </c>
      <c r="K55" s="3">
        <v>91.843000000000004</v>
      </c>
      <c r="L55" s="3">
        <v>25.943000000000001</v>
      </c>
      <c r="M55" s="3">
        <v>130.35599999999999</v>
      </c>
    </row>
    <row r="56" spans="3:13" ht="12.75" x14ac:dyDescent="0.2">
      <c r="C56" s="3" t="s">
        <v>64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6.1029999999999998</v>
      </c>
      <c r="J56" s="3">
        <v>29.443000000000001</v>
      </c>
      <c r="K56" s="3">
        <v>89.59</v>
      </c>
      <c r="L56" s="3">
        <v>205.80699999999999</v>
      </c>
      <c r="M56" s="3">
        <v>201.69499999999999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906A-79B7-48D1-9AF0-ACCFACF7A46E}">
  <dimension ref="C2:M56"/>
  <sheetViews>
    <sheetView workbookViewId="0">
      <selection activeCell="D26" sqref="D2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66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3">
        <v>5.2149999999999999</v>
      </c>
      <c r="M12" s="3">
        <v>261.62400000000002</v>
      </c>
    </row>
    <row r="13" spans="3:13" x14ac:dyDescent="0.2">
      <c r="C13" s="3" t="s">
        <v>67</v>
      </c>
      <c r="D13" s="3" t="s">
        <v>68</v>
      </c>
      <c r="E13" s="3" t="s">
        <v>68</v>
      </c>
      <c r="F13" s="3" t="s">
        <v>68</v>
      </c>
      <c r="G13" s="3" t="s">
        <v>68</v>
      </c>
      <c r="H13" s="3" t="s">
        <v>68</v>
      </c>
      <c r="I13" s="3" t="s">
        <v>68</v>
      </c>
      <c r="J13" s="3" t="s">
        <v>68</v>
      </c>
      <c r="K13" s="3" t="s">
        <v>68</v>
      </c>
      <c r="L13" s="3" t="s">
        <v>68</v>
      </c>
      <c r="M13" s="3" t="s">
        <v>69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70</v>
      </c>
      <c r="D15" s="3">
        <v>0</v>
      </c>
      <c r="E15" s="3">
        <v>0</v>
      </c>
      <c r="F15" s="3">
        <v>0</v>
      </c>
      <c r="G15" s="3">
        <v>-0.14499999999999999</v>
      </c>
      <c r="H15" s="3">
        <v>0</v>
      </c>
      <c r="I15" s="3">
        <v>0</v>
      </c>
      <c r="J15" s="3">
        <v>0</v>
      </c>
      <c r="K15" s="3">
        <v>0</v>
      </c>
      <c r="L15" s="3">
        <v>-1.7589999999999999</v>
      </c>
      <c r="M15" s="3">
        <v>-68.260999999999996</v>
      </c>
    </row>
    <row r="16" spans="3:13" x14ac:dyDescent="0.2">
      <c r="C16" s="3" t="s">
        <v>71</v>
      </c>
      <c r="D16" s="3" t="s">
        <v>3</v>
      </c>
      <c r="E16" s="3" t="s">
        <v>3</v>
      </c>
      <c r="F16" s="3">
        <v>0</v>
      </c>
      <c r="G16" s="3">
        <v>-0.14499999999999999</v>
      </c>
      <c r="H16" s="3" t="s">
        <v>3</v>
      </c>
      <c r="I16" s="3" t="s">
        <v>3</v>
      </c>
      <c r="J16" s="3" t="s">
        <v>3</v>
      </c>
      <c r="K16" s="3" t="s">
        <v>3</v>
      </c>
      <c r="L16" s="3">
        <v>3.456</v>
      </c>
      <c r="M16" s="3">
        <v>193.363</v>
      </c>
    </row>
    <row r="17" spans="3:13" x14ac:dyDescent="0.2">
      <c r="C17" s="3" t="s">
        <v>72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73</v>
      </c>
      <c r="M17" s="3" t="s">
        <v>74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75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76</v>
      </c>
      <c r="D20" s="3">
        <v>-4.0000000000000001E-3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77</v>
      </c>
      <c r="D21" s="3">
        <v>-0.121</v>
      </c>
      <c r="E21" s="3">
        <v>-0.05</v>
      </c>
      <c r="F21" s="3">
        <v>-7.9000000000000001E-2</v>
      </c>
      <c r="G21" s="3">
        <v>-0.71499999999999997</v>
      </c>
      <c r="H21" s="3">
        <v>-0.61899999999999999</v>
      </c>
      <c r="I21" s="3">
        <v>-1.1539999999999999</v>
      </c>
      <c r="J21" s="3">
        <v>-1.387</v>
      </c>
      <c r="K21" s="3">
        <v>-2.5859999999999999</v>
      </c>
      <c r="L21" s="3">
        <v>-4.569</v>
      </c>
      <c r="M21" s="3">
        <v>-6.984</v>
      </c>
    </row>
    <row r="22" spans="3:13" x14ac:dyDescent="0.2">
      <c r="C22" s="3" t="s">
        <v>78</v>
      </c>
      <c r="D22" s="3">
        <v>-0.74399999999999999</v>
      </c>
      <c r="E22" s="3">
        <v>-9.2999999999999999E-2</v>
      </c>
      <c r="F22" s="3">
        <v>-0.20499999999999999</v>
      </c>
      <c r="G22" s="3">
        <v>-2.0960000000000001</v>
      </c>
      <c r="H22" s="3">
        <v>-18.268000000000001</v>
      </c>
      <c r="I22" s="3">
        <v>-29.201000000000001</v>
      </c>
      <c r="J22" s="3">
        <v>-25.885000000000002</v>
      </c>
      <c r="K22" s="3">
        <v>-27.696999999999999</v>
      </c>
      <c r="L22" s="3">
        <v>-30.478000000000002</v>
      </c>
      <c r="M22" s="3">
        <v>-71.13</v>
      </c>
    </row>
    <row r="23" spans="3:13" x14ac:dyDescent="0.2">
      <c r="C23" s="3" t="s">
        <v>79</v>
      </c>
      <c r="D23" s="3">
        <v>-0.86899999999999999</v>
      </c>
      <c r="E23" s="3">
        <v>-0.14199999999999999</v>
      </c>
      <c r="F23" s="3">
        <v>-0.28399999999999997</v>
      </c>
      <c r="G23" s="3">
        <v>-2.8109999999999999</v>
      </c>
      <c r="H23" s="3">
        <v>-18.887</v>
      </c>
      <c r="I23" s="3">
        <v>-30.355</v>
      </c>
      <c r="J23" s="3">
        <v>-27.271999999999998</v>
      </c>
      <c r="K23" s="3">
        <v>-30.282</v>
      </c>
      <c r="L23" s="3">
        <v>-35.045999999999999</v>
      </c>
      <c r="M23" s="3">
        <v>-78.113</v>
      </c>
    </row>
    <row r="24" spans="3:13" x14ac:dyDescent="0.2">
      <c r="C24" s="3" t="s">
        <v>80</v>
      </c>
      <c r="D24" s="3">
        <v>-0.86899999999999999</v>
      </c>
      <c r="E24" s="3">
        <v>-0.14199999999999999</v>
      </c>
      <c r="F24" s="3">
        <v>-0.28399999999999997</v>
      </c>
      <c r="G24" s="3">
        <v>-2.956</v>
      </c>
      <c r="H24" s="3">
        <v>-18.887</v>
      </c>
      <c r="I24" s="3">
        <v>-30.355</v>
      </c>
      <c r="J24" s="3">
        <v>-27.271999999999998</v>
      </c>
      <c r="K24" s="3">
        <v>-30.282</v>
      </c>
      <c r="L24" s="3">
        <v>-31.59</v>
      </c>
      <c r="M24" s="3">
        <v>115.25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81</v>
      </c>
      <c r="D26" s="8">
        <f>E26</f>
        <v>1E-3</v>
      </c>
      <c r="E26" s="8">
        <f>F26</f>
        <v>1E-3</v>
      </c>
      <c r="F26" s="3">
        <v>1E-3</v>
      </c>
      <c r="G26" s="3">
        <v>6.6000000000000003E-2</v>
      </c>
      <c r="H26" s="3">
        <v>0.187</v>
      </c>
      <c r="I26" s="3">
        <v>0.442</v>
      </c>
      <c r="J26" s="3">
        <v>-1.518</v>
      </c>
      <c r="K26" s="3">
        <v>-4.9560000000000004</v>
      </c>
      <c r="L26" s="3">
        <v>-1.639</v>
      </c>
      <c r="M26" s="3">
        <v>-9.1029999999999998</v>
      </c>
    </row>
    <row r="27" spans="3:13" x14ac:dyDescent="0.2">
      <c r="C27" s="3" t="s">
        <v>82</v>
      </c>
      <c r="D27" s="3">
        <v>-0.86899999999999999</v>
      </c>
      <c r="E27" s="3">
        <v>-0.14199999999999999</v>
      </c>
      <c r="F27" s="3">
        <v>-0.28299999999999997</v>
      </c>
      <c r="G27" s="3">
        <v>-2.89</v>
      </c>
      <c r="H27" s="3">
        <v>-18.7</v>
      </c>
      <c r="I27" s="3">
        <v>-29.913</v>
      </c>
      <c r="J27" s="3">
        <v>-28.79</v>
      </c>
      <c r="K27" s="3">
        <v>-35.238</v>
      </c>
      <c r="L27" s="3">
        <v>-33.228999999999999</v>
      </c>
      <c r="M27" s="3">
        <v>106.14700000000001</v>
      </c>
    </row>
    <row r="28" spans="3:13" x14ac:dyDescent="0.2">
      <c r="C28" t="s">
        <v>83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84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-44.177</v>
      </c>
    </row>
    <row r="30" spans="3:13" x14ac:dyDescent="0.2">
      <c r="C30" s="3" t="s">
        <v>85</v>
      </c>
      <c r="D30" s="3">
        <v>-0.86899999999999999</v>
      </c>
      <c r="E30" s="3">
        <v>-0.14199999999999999</v>
      </c>
      <c r="F30" s="3">
        <v>-0.28299999999999997</v>
      </c>
      <c r="G30" s="3">
        <v>-2.89</v>
      </c>
      <c r="H30" s="3">
        <v>-18.7</v>
      </c>
      <c r="I30" s="3">
        <v>-29.913</v>
      </c>
      <c r="J30" s="3">
        <v>-28.79</v>
      </c>
      <c r="K30" s="3">
        <v>-35.238</v>
      </c>
      <c r="L30" s="3">
        <v>-33.228999999999999</v>
      </c>
      <c r="M30" s="3">
        <v>61.97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86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87</v>
      </c>
      <c r="D33" s="3">
        <v>-0.86899999999999999</v>
      </c>
      <c r="E33" s="3">
        <v>-0.14199999999999999</v>
      </c>
      <c r="F33" s="3">
        <v>-0.28299999999999997</v>
      </c>
      <c r="G33" s="3">
        <v>-2.89</v>
      </c>
      <c r="H33" s="3">
        <v>-18.7</v>
      </c>
      <c r="I33" s="3">
        <v>-29.913</v>
      </c>
      <c r="J33" s="3">
        <v>-28.79</v>
      </c>
      <c r="K33" s="3">
        <v>-35.238</v>
      </c>
      <c r="L33" s="3">
        <v>-33.228999999999999</v>
      </c>
      <c r="M33" s="3">
        <v>61.97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88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89</v>
      </c>
      <c r="D36">
        <v>-0.86899999999999999</v>
      </c>
      <c r="E36">
        <v>-0.14199999999999999</v>
      </c>
      <c r="F36">
        <v>-0.28299999999999997</v>
      </c>
      <c r="G36">
        <v>-2.89</v>
      </c>
      <c r="H36">
        <v>-18.7</v>
      </c>
      <c r="I36">
        <v>-29.913</v>
      </c>
      <c r="J36">
        <v>-28.79</v>
      </c>
      <c r="K36">
        <v>-35.238</v>
      </c>
      <c r="L36">
        <v>-33.228999999999999</v>
      </c>
      <c r="M36">
        <v>61.97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90</v>
      </c>
      <c r="D38" s="3">
        <v>-0.19</v>
      </c>
      <c r="E38" s="3">
        <v>-2.8000000000000001E-2</v>
      </c>
      <c r="F38" s="3">
        <v>-1.9E-2</v>
      </c>
      <c r="G38" s="3">
        <v>-9.4E-2</v>
      </c>
      <c r="H38" s="3">
        <v>-0.15</v>
      </c>
      <c r="I38" s="3">
        <v>-0.17</v>
      </c>
      <c r="J38" s="3">
        <v>-0.16</v>
      </c>
      <c r="K38" s="3">
        <v>-0.16</v>
      </c>
      <c r="L38" s="3">
        <v>-0.14000000000000001</v>
      </c>
      <c r="M38" s="3">
        <v>0.23</v>
      </c>
    </row>
    <row r="39" spans="3:13" x14ac:dyDescent="0.2">
      <c r="C39" s="3" t="s">
        <v>91</v>
      </c>
      <c r="D39" s="3">
        <v>-0.19</v>
      </c>
      <c r="E39" s="3">
        <v>-2.8000000000000001E-2</v>
      </c>
      <c r="F39" s="3">
        <v>-1.9E-2</v>
      </c>
      <c r="G39" s="3">
        <v>-9.4E-2</v>
      </c>
      <c r="H39" s="3">
        <v>-0.15</v>
      </c>
      <c r="I39" s="3">
        <v>-0.17</v>
      </c>
      <c r="J39" s="3">
        <v>-0.16</v>
      </c>
      <c r="K39" s="3">
        <v>-0.16</v>
      </c>
      <c r="L39" s="3">
        <v>-0.14000000000000001</v>
      </c>
      <c r="M39" s="3">
        <v>0.22</v>
      </c>
    </row>
    <row r="40" spans="3:13" x14ac:dyDescent="0.2">
      <c r="C40" s="3" t="s">
        <v>92</v>
      </c>
      <c r="D40" s="3">
        <v>4.4580000000000002</v>
      </c>
      <c r="E40" s="3">
        <v>5.1379999999999999</v>
      </c>
      <c r="F40" s="3">
        <v>15.146000000000001</v>
      </c>
      <c r="G40" s="3">
        <v>30.9</v>
      </c>
      <c r="H40" s="3">
        <v>126.3</v>
      </c>
      <c r="I40" s="3">
        <v>176.7</v>
      </c>
      <c r="J40" s="3">
        <v>182.6</v>
      </c>
      <c r="K40" s="3">
        <v>217.1</v>
      </c>
      <c r="L40" s="3">
        <v>241.37899999999999</v>
      </c>
      <c r="M40" s="3">
        <v>272.202</v>
      </c>
    </row>
    <row r="41" spans="3:13" x14ac:dyDescent="0.2">
      <c r="C41" t="s">
        <v>93</v>
      </c>
      <c r="D41">
        <v>4.4580000000000002</v>
      </c>
      <c r="E41">
        <v>5.1379999999999999</v>
      </c>
      <c r="F41">
        <v>15.146000000000001</v>
      </c>
      <c r="G41">
        <v>30.9</v>
      </c>
      <c r="H41">
        <v>126.3</v>
      </c>
      <c r="I41">
        <v>176.7</v>
      </c>
      <c r="J41">
        <v>182.6</v>
      </c>
      <c r="K41">
        <v>217.1</v>
      </c>
      <c r="L41">
        <v>241.37899999999999</v>
      </c>
      <c r="M41">
        <v>292.81599999999997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94</v>
      </c>
      <c r="D43" s="3">
        <v>-0.16800000000000001</v>
      </c>
      <c r="E43" s="3">
        <v>-8.1000000000000003E-2</v>
      </c>
      <c r="F43" s="3">
        <v>-0.14399999999999999</v>
      </c>
      <c r="G43" s="3">
        <v>-1.8240000000000001</v>
      </c>
      <c r="H43" s="3">
        <v>-17.747</v>
      </c>
      <c r="I43" s="3">
        <v>-29.693999999999999</v>
      </c>
      <c r="J43" s="3">
        <v>-26.72</v>
      </c>
      <c r="K43" s="3">
        <v>-29.332000000000001</v>
      </c>
      <c r="L43" s="3">
        <v>-26.861999999999998</v>
      </c>
      <c r="M43" s="3">
        <v>149.005</v>
      </c>
    </row>
    <row r="44" spans="3:13" x14ac:dyDescent="0.2">
      <c r="C44" s="3" t="s">
        <v>95</v>
      </c>
      <c r="D44" s="3">
        <v>-0.79100000000000004</v>
      </c>
      <c r="E44" s="3">
        <v>-0.152</v>
      </c>
      <c r="F44" s="3">
        <v>-0.215</v>
      </c>
      <c r="G44" s="3">
        <v>-1.825</v>
      </c>
      <c r="H44" s="3">
        <v>-18.196999999999999</v>
      </c>
      <c r="I44" s="3">
        <v>-29.847000000000001</v>
      </c>
      <c r="J44" s="3">
        <v>-26.797999999999998</v>
      </c>
      <c r="K44" s="3">
        <v>-29.417000000000002</v>
      </c>
      <c r="L44" s="3">
        <v>-27.065000000000001</v>
      </c>
      <c r="M44" s="3">
        <v>129.41900000000001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96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>
        <v>5.2149999999999999</v>
      </c>
      <c r="M46" s="3">
        <v>261.62400000000002</v>
      </c>
    </row>
    <row r="47" spans="3:13" x14ac:dyDescent="0.2">
      <c r="C47" s="3" t="s">
        <v>97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98</v>
      </c>
      <c r="D48" s="3">
        <v>-0.79100000000000004</v>
      </c>
      <c r="E48" s="3">
        <v>-0.152</v>
      </c>
      <c r="F48" s="3">
        <v>-0.215</v>
      </c>
      <c r="G48" s="3">
        <v>-1.825</v>
      </c>
      <c r="H48" s="3">
        <v>-18.196999999999999</v>
      </c>
      <c r="I48" s="3">
        <v>-29.847000000000001</v>
      </c>
      <c r="J48" s="3">
        <v>-26.797999999999998</v>
      </c>
      <c r="K48" s="3">
        <v>-29.417000000000002</v>
      </c>
      <c r="L48" s="3">
        <v>-27.065000000000001</v>
      </c>
      <c r="M48" s="3">
        <v>129.41900000000001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FF18-424F-4391-BB76-D512A2BCE04B}">
  <dimension ref="C2:M56"/>
  <sheetViews>
    <sheetView workbookViewId="0">
      <selection activeCell="E28" sqref="E28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99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87</v>
      </c>
      <c r="D12" s="3">
        <v>-0.86899999999999999</v>
      </c>
      <c r="E12" s="3">
        <v>-0.14199999999999999</v>
      </c>
      <c r="F12" s="3">
        <v>-0.28299999999999997</v>
      </c>
      <c r="G12" s="3">
        <v>-2.89</v>
      </c>
      <c r="H12" s="3">
        <v>-18.7</v>
      </c>
      <c r="I12" s="3">
        <v>-29.913</v>
      </c>
      <c r="J12" s="3">
        <v>-28.79</v>
      </c>
      <c r="K12" s="3">
        <v>-35.238</v>
      </c>
      <c r="L12" s="3">
        <v>-33.228999999999999</v>
      </c>
      <c r="M12" s="3">
        <v>61.97</v>
      </c>
    </row>
    <row r="13" spans="3:13" x14ac:dyDescent="0.2">
      <c r="C13" s="3" t="s">
        <v>100</v>
      </c>
      <c r="D13" s="3">
        <v>0.623</v>
      </c>
      <c r="E13" s="3">
        <v>7.0999999999999994E-2</v>
      </c>
      <c r="F13" s="3" t="s">
        <v>3</v>
      </c>
      <c r="G13" s="3">
        <v>1E-3</v>
      </c>
      <c r="H13" s="3">
        <v>0.45</v>
      </c>
      <c r="I13" s="3">
        <v>0.153</v>
      </c>
      <c r="J13" s="3">
        <v>0.10100000000000001</v>
      </c>
      <c r="K13" s="3">
        <v>0.13500000000000001</v>
      </c>
      <c r="L13" s="3">
        <v>0.19500000000000001</v>
      </c>
      <c r="M13" s="3">
        <v>20.620999999999999</v>
      </c>
    </row>
    <row r="14" spans="3:13" x14ac:dyDescent="0.2">
      <c r="C14" s="3" t="s">
        <v>101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102</v>
      </c>
      <c r="D15" s="3">
        <v>2.5999999999999999E-2</v>
      </c>
      <c r="E15" s="3" t="s">
        <v>3</v>
      </c>
      <c r="F15" s="3">
        <v>0.108</v>
      </c>
      <c r="G15" s="3">
        <v>0.70699999999999996</v>
      </c>
      <c r="H15" s="3">
        <v>3.698</v>
      </c>
      <c r="I15" s="3">
        <v>3.9849999999999999</v>
      </c>
      <c r="J15" s="3">
        <v>3.379</v>
      </c>
      <c r="K15" s="3">
        <v>3.21</v>
      </c>
      <c r="L15" s="3">
        <v>2.9449999999999998</v>
      </c>
      <c r="M15" s="3">
        <v>0.53900000000000003</v>
      </c>
    </row>
    <row r="16" spans="3:13" x14ac:dyDescent="0.2">
      <c r="C16" s="3" t="s">
        <v>103</v>
      </c>
      <c r="D16" s="3" t="s">
        <v>3</v>
      </c>
      <c r="E16" s="3" t="s">
        <v>3</v>
      </c>
      <c r="F16" s="3" t="s">
        <v>3</v>
      </c>
      <c r="G16" s="3" t="s">
        <v>3</v>
      </c>
      <c r="H16" s="3">
        <v>0.25900000000000001</v>
      </c>
      <c r="I16" s="3">
        <v>0.1</v>
      </c>
      <c r="J16" s="3">
        <v>0.38300000000000001</v>
      </c>
      <c r="K16" s="3">
        <v>-0.89300000000000002</v>
      </c>
      <c r="L16" s="3">
        <v>-0.76400000000000001</v>
      </c>
      <c r="M16" s="3">
        <v>-6.4000000000000001E-2</v>
      </c>
    </row>
    <row r="17" spans="3:13" x14ac:dyDescent="0.2">
      <c r="C17" s="3" t="s">
        <v>104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>
        <v>-13.715</v>
      </c>
      <c r="M17" s="3">
        <v>-12.425000000000001</v>
      </c>
    </row>
    <row r="18" spans="3:13" x14ac:dyDescent="0.2">
      <c r="C18" s="3" t="s">
        <v>105</v>
      </c>
      <c r="D18" s="3">
        <v>1.6E-2</v>
      </c>
      <c r="E18" s="3">
        <v>8.0000000000000002E-3</v>
      </c>
      <c r="F18" s="3">
        <v>-1.2E-2</v>
      </c>
      <c r="G18" s="3">
        <v>-8.9999999999999993E-3</v>
      </c>
      <c r="H18" s="3">
        <v>-0.435</v>
      </c>
      <c r="I18" s="3">
        <v>1.369</v>
      </c>
      <c r="J18" s="3">
        <v>0.158</v>
      </c>
      <c r="K18" s="3">
        <v>3.0680000000000001</v>
      </c>
      <c r="L18" s="3">
        <v>1.859</v>
      </c>
      <c r="M18" s="3">
        <v>-13.451000000000001</v>
      </c>
    </row>
    <row r="19" spans="3:13" x14ac:dyDescent="0.2">
      <c r="C19" t="s">
        <v>106</v>
      </c>
      <c r="D19">
        <v>0.13100000000000001</v>
      </c>
      <c r="E19">
        <v>5.8999999999999997E-2</v>
      </c>
      <c r="F19">
        <v>-8.9999999999999993E-3</v>
      </c>
      <c r="G19">
        <v>-0.28499999999999998</v>
      </c>
      <c r="H19">
        <v>-0.36399999999999999</v>
      </c>
      <c r="I19">
        <v>-1.1379999999999999</v>
      </c>
      <c r="J19">
        <v>-0.36899999999999999</v>
      </c>
      <c r="K19">
        <v>6.6550000000000002</v>
      </c>
      <c r="L19">
        <v>11.422000000000001</v>
      </c>
      <c r="M19">
        <v>71.856999999999999</v>
      </c>
    </row>
    <row r="20" spans="3:13" x14ac:dyDescent="0.2">
      <c r="C20" s="3" t="s">
        <v>107</v>
      </c>
      <c r="D20" s="3">
        <v>-7.3999999999999996E-2</v>
      </c>
      <c r="E20" s="3">
        <v>-5.0000000000000001E-3</v>
      </c>
      <c r="F20" s="3">
        <v>-0.19600000000000001</v>
      </c>
      <c r="G20" s="3">
        <v>-2.476</v>
      </c>
      <c r="H20" s="3">
        <v>-15.092000000000001</v>
      </c>
      <c r="I20" s="3">
        <v>-25.443999999999999</v>
      </c>
      <c r="J20" s="3">
        <v>-25.137</v>
      </c>
      <c r="K20" s="3">
        <v>-23.064</v>
      </c>
      <c r="L20" s="3">
        <v>-31.286999999999999</v>
      </c>
      <c r="M20" s="3">
        <v>129.04599999999999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108</v>
      </c>
      <c r="D22" s="3">
        <v>-2.8000000000000001E-2</v>
      </c>
      <c r="E22" s="3">
        <v>-3.3000000000000002E-2</v>
      </c>
      <c r="F22" s="3">
        <v>-2E-3</v>
      </c>
      <c r="G22" s="3">
        <v>-0.36099999999999999</v>
      </c>
      <c r="H22" s="3">
        <v>-5.57</v>
      </c>
      <c r="I22" s="3">
        <v>-0.64100000000000001</v>
      </c>
      <c r="J22" s="3">
        <v>-1.9E-2</v>
      </c>
      <c r="K22" s="3">
        <v>-39.828000000000003</v>
      </c>
      <c r="L22" s="3">
        <v>-121.7</v>
      </c>
      <c r="M22" s="3">
        <v>-24.341000000000001</v>
      </c>
    </row>
    <row r="23" spans="3:13" x14ac:dyDescent="0.2">
      <c r="C23" s="3" t="s">
        <v>109</v>
      </c>
      <c r="D23" s="3" t="s">
        <v>3</v>
      </c>
      <c r="E23" s="3" t="s">
        <v>3</v>
      </c>
      <c r="F23" s="3" t="s">
        <v>3</v>
      </c>
      <c r="G23" s="3">
        <v>-3.1970000000000001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>
        <v>-1.66</v>
      </c>
    </row>
    <row r="24" spans="3:13" x14ac:dyDescent="0.2">
      <c r="C24" s="3" t="s">
        <v>110</v>
      </c>
      <c r="D24" s="3">
        <v>0</v>
      </c>
      <c r="E24" s="3">
        <v>0</v>
      </c>
      <c r="F24" s="3">
        <v>0</v>
      </c>
      <c r="G24" s="3">
        <v>0</v>
      </c>
      <c r="H24" s="3">
        <v>-1.6E-2</v>
      </c>
      <c r="I24" s="3">
        <v>-0.80700000000000005</v>
      </c>
      <c r="J24" s="3">
        <v>-1.353</v>
      </c>
      <c r="K24" s="3">
        <v>-7.1180000000000003</v>
      </c>
      <c r="L24" s="3">
        <v>-21.529</v>
      </c>
      <c r="M24" s="3">
        <v>7.9180000000000001</v>
      </c>
    </row>
    <row r="25" spans="3:13" x14ac:dyDescent="0.2">
      <c r="C25" s="3" t="s">
        <v>111</v>
      </c>
      <c r="D25" s="3">
        <v>-2.8000000000000001E-2</v>
      </c>
      <c r="E25" s="3">
        <v>-3.3000000000000002E-2</v>
      </c>
      <c r="F25" s="3">
        <v>-2E-3</v>
      </c>
      <c r="G25" s="3">
        <v>-3.5579999999999998</v>
      </c>
      <c r="H25" s="3">
        <v>-5.5860000000000003</v>
      </c>
      <c r="I25" s="3">
        <v>-1.448</v>
      </c>
      <c r="J25" s="3">
        <v>-1.373</v>
      </c>
      <c r="K25" s="3">
        <v>-46.945999999999998</v>
      </c>
      <c r="L25" s="3">
        <v>-143.22800000000001</v>
      </c>
      <c r="M25" s="3">
        <v>-18.082999999999998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112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113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114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>
        <v>8.2040000000000006</v>
      </c>
      <c r="J29" s="3">
        <v>38.543999999999997</v>
      </c>
      <c r="K29" s="3">
        <v>63.621000000000002</v>
      </c>
      <c r="L29" s="3">
        <v>63.226999999999997</v>
      </c>
      <c r="M29" s="3">
        <v>176.01300000000001</v>
      </c>
    </row>
    <row r="30" spans="3:13" x14ac:dyDescent="0.2">
      <c r="C30" s="3" t="s">
        <v>115</v>
      </c>
      <c r="D30" s="3">
        <v>0</v>
      </c>
      <c r="E30" s="8">
        <f>(F30+G30)/2</f>
        <v>-20.3166875</v>
      </c>
      <c r="F30" s="8">
        <f>(G30+H30)/2</f>
        <v>-17.422374999999999</v>
      </c>
      <c r="G30" s="3">
        <v>-23.210999999999999</v>
      </c>
      <c r="H30" s="8">
        <f>(G30+I30)/2</f>
        <v>-11.633749999999999</v>
      </c>
      <c r="I30" s="8">
        <f>(J30+K30)/2</f>
        <v>-5.6499999999999995E-2</v>
      </c>
      <c r="J30" s="3">
        <v>-6.2E-2</v>
      </c>
      <c r="K30" s="3">
        <v>-5.0999999999999997E-2</v>
      </c>
      <c r="L30" s="3">
        <v>-0.82099999999999995</v>
      </c>
      <c r="M30" s="3">
        <v>-195.59200000000001</v>
      </c>
    </row>
    <row r="31" spans="3:13" x14ac:dyDescent="0.2">
      <c r="C31" s="3" t="s">
        <v>116</v>
      </c>
      <c r="D31" s="3" t="s">
        <v>3</v>
      </c>
      <c r="E31" s="3" t="s">
        <v>3</v>
      </c>
      <c r="F31" s="3" t="s">
        <v>3</v>
      </c>
      <c r="G31" s="3">
        <v>-0.53700000000000003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117</v>
      </c>
      <c r="D32" s="3" t="s">
        <v>3</v>
      </c>
      <c r="E32" s="3" t="s">
        <v>3</v>
      </c>
      <c r="F32" s="3">
        <v>0.61499999999999999</v>
      </c>
      <c r="G32" s="3">
        <v>55.295000000000002</v>
      </c>
      <c r="H32" s="3">
        <v>1.0469999999999999</v>
      </c>
      <c r="I32" s="3">
        <v>29.233000000000001</v>
      </c>
      <c r="J32" s="3">
        <v>1.105</v>
      </c>
      <c r="K32" s="3">
        <v>64.418000000000006</v>
      </c>
      <c r="L32" s="3">
        <v>46.281999999999996</v>
      </c>
      <c r="M32" s="3">
        <v>12.295</v>
      </c>
    </row>
    <row r="33" spans="3:13" x14ac:dyDescent="0.2">
      <c r="C33" s="3" t="s">
        <v>118</v>
      </c>
      <c r="D33" s="3" t="s">
        <v>3</v>
      </c>
      <c r="E33" s="3" t="s">
        <v>3</v>
      </c>
      <c r="F33" s="3">
        <v>0.61499999999999999</v>
      </c>
      <c r="G33" s="3">
        <v>31.547999999999998</v>
      </c>
      <c r="H33" s="3">
        <v>1.0469999999999999</v>
      </c>
      <c r="I33" s="3">
        <v>37.436999999999998</v>
      </c>
      <c r="J33" s="3">
        <v>39.587000000000003</v>
      </c>
      <c r="K33" s="3">
        <v>127.988</v>
      </c>
      <c r="L33" s="3">
        <v>108.688</v>
      </c>
      <c r="M33" s="3">
        <v>-7.2830000000000004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119</v>
      </c>
      <c r="D35" s="3">
        <v>0.14199999999999999</v>
      </c>
      <c r="E35" s="3">
        <v>0.04</v>
      </c>
      <c r="F35" s="3">
        <v>2E-3</v>
      </c>
      <c r="G35" s="3">
        <v>0.41899999999999998</v>
      </c>
      <c r="H35" s="3">
        <v>25.934999999999999</v>
      </c>
      <c r="I35" s="3">
        <v>6.1420000000000003</v>
      </c>
      <c r="J35" s="3">
        <v>16.686</v>
      </c>
      <c r="K35" s="3">
        <v>30.003</v>
      </c>
      <c r="L35" s="3">
        <v>91.843000000000004</v>
      </c>
      <c r="M35" s="3">
        <v>25.943000000000001</v>
      </c>
    </row>
    <row r="36" spans="3:13" x14ac:dyDescent="0.2">
      <c r="C36" t="s">
        <v>120</v>
      </c>
      <c r="D36" t="s">
        <v>3</v>
      </c>
      <c r="E36" t="s">
        <v>3</v>
      </c>
      <c r="F36" t="s">
        <v>3</v>
      </c>
      <c r="G36">
        <v>3.0000000000000001E-3</v>
      </c>
      <c r="H36">
        <v>-0.16200000000000001</v>
      </c>
      <c r="I36">
        <v>-1E-3</v>
      </c>
      <c r="J36">
        <v>1.04</v>
      </c>
      <c r="K36">
        <v>4.4649999999999999</v>
      </c>
      <c r="L36">
        <v>0.497</v>
      </c>
      <c r="M36">
        <v>-1.1020000000000001</v>
      </c>
    </row>
    <row r="37" spans="3:13" x14ac:dyDescent="0.2">
      <c r="C37" s="3" t="s">
        <v>121</v>
      </c>
      <c r="D37" s="3">
        <v>-0.10199999999999999</v>
      </c>
      <c r="E37" s="3">
        <v>-3.6999999999999998E-2</v>
      </c>
      <c r="F37" s="3">
        <v>0.41599999999999998</v>
      </c>
      <c r="G37" s="3">
        <v>25.513000000000002</v>
      </c>
      <c r="H37" s="3">
        <v>-19.631</v>
      </c>
      <c r="I37" s="3">
        <v>10.545</v>
      </c>
      <c r="J37" s="3">
        <v>12.276999999999999</v>
      </c>
      <c r="K37" s="3">
        <v>57.375</v>
      </c>
      <c r="L37" s="3">
        <v>-66.397000000000006</v>
      </c>
      <c r="M37" s="3">
        <v>105.515</v>
      </c>
    </row>
    <row r="38" spans="3:13" x14ac:dyDescent="0.2">
      <c r="C38" s="3" t="s">
        <v>122</v>
      </c>
      <c r="D38" s="3">
        <v>0.04</v>
      </c>
      <c r="E38" s="3">
        <v>2E-3</v>
      </c>
      <c r="F38" s="3">
        <v>0.41899999999999998</v>
      </c>
      <c r="G38" s="3">
        <v>25.934999999999999</v>
      </c>
      <c r="H38" s="3">
        <v>6.1420000000000003</v>
      </c>
      <c r="I38" s="3">
        <v>16.686</v>
      </c>
      <c r="J38" s="3">
        <v>30.003</v>
      </c>
      <c r="K38" s="3">
        <v>91.843000000000004</v>
      </c>
      <c r="L38" s="3">
        <v>25.943000000000001</v>
      </c>
      <c r="M38" s="3">
        <v>130.35599999999999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123</v>
      </c>
      <c r="D40" s="3">
        <v>-0.10199999999999999</v>
      </c>
      <c r="E40" s="3">
        <v>-3.6999999999999998E-2</v>
      </c>
      <c r="F40" s="3">
        <v>-0.19900000000000001</v>
      </c>
      <c r="G40" s="3">
        <v>-2.8380000000000001</v>
      </c>
      <c r="H40" s="3">
        <v>-20.661999999999999</v>
      </c>
      <c r="I40" s="3">
        <v>-26.085000000000001</v>
      </c>
      <c r="J40" s="3">
        <v>-25.157</v>
      </c>
      <c r="K40" s="3">
        <v>-62.892000000000003</v>
      </c>
      <c r="L40" s="3">
        <v>-152.98699999999999</v>
      </c>
      <c r="M40" s="3">
        <v>104.705</v>
      </c>
    </row>
    <row r="41" spans="3:13" x14ac:dyDescent="0.2">
      <c r="C41" t="s">
        <v>124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>
        <v>3.7080000000000002</v>
      </c>
      <c r="L41">
        <v>14.298</v>
      </c>
      <c r="M41">
        <v>11.936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FA46-A85E-4E9C-9B34-4E65F03384DA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126</v>
      </c>
      <c r="D12" s="3" t="s">
        <v>3</v>
      </c>
      <c r="E12" s="3" t="s">
        <v>3</v>
      </c>
      <c r="F12" s="3" t="s">
        <v>3</v>
      </c>
      <c r="G12" s="3">
        <v>1.25</v>
      </c>
      <c r="H12" s="3">
        <v>1.78</v>
      </c>
      <c r="I12" s="3">
        <v>1.05</v>
      </c>
      <c r="J12" s="3">
        <v>2</v>
      </c>
      <c r="K12" s="3">
        <v>6.86</v>
      </c>
      <c r="L12" s="3">
        <v>4.83</v>
      </c>
      <c r="M12" s="3">
        <v>5.48</v>
      </c>
    </row>
    <row r="13" spans="3:13" x14ac:dyDescent="0.2">
      <c r="C13" s="3" t="s">
        <v>127</v>
      </c>
      <c r="D13" s="3">
        <v>0.112</v>
      </c>
      <c r="E13" s="3">
        <v>0.25700000000000001</v>
      </c>
      <c r="F13" s="3">
        <v>2.4409999999999998</v>
      </c>
      <c r="G13" s="3">
        <v>144.82499999999999</v>
      </c>
      <c r="H13" s="3">
        <v>285.298</v>
      </c>
      <c r="I13" s="3">
        <v>188.28</v>
      </c>
      <c r="J13" s="3">
        <v>372.2</v>
      </c>
      <c r="K13" s="3" t="s">
        <v>128</v>
      </c>
      <c r="L13" s="3" t="s">
        <v>129</v>
      </c>
      <c r="M13" s="3" t="s">
        <v>130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131</v>
      </c>
      <c r="D15" s="3">
        <v>7.0999999999999994E-2</v>
      </c>
      <c r="E15" s="3">
        <v>0.26300000000000001</v>
      </c>
      <c r="F15" s="3">
        <v>1.972</v>
      </c>
      <c r="G15" s="3">
        <v>141.76599999999999</v>
      </c>
      <c r="H15" s="3">
        <v>270.822</v>
      </c>
      <c r="I15" s="3">
        <v>172.06299999999999</v>
      </c>
      <c r="J15" s="3">
        <v>378.99599999999998</v>
      </c>
      <c r="K15" s="3" t="s">
        <v>132</v>
      </c>
      <c r="L15" s="3" t="s">
        <v>133</v>
      </c>
      <c r="M15" s="3" t="s">
        <v>134</v>
      </c>
    </row>
    <row r="16" spans="3:13" x14ac:dyDescent="0.2">
      <c r="C16" s="3" t="s">
        <v>135</v>
      </c>
      <c r="D16" s="3">
        <v>7.0999999999999994E-2</v>
      </c>
      <c r="E16" s="3">
        <v>0.26300000000000001</v>
      </c>
      <c r="F16" s="3">
        <v>1.972</v>
      </c>
      <c r="G16" s="3">
        <v>141.76599999999999</v>
      </c>
      <c r="H16" s="3">
        <v>270.822</v>
      </c>
      <c r="I16" s="3">
        <v>172.06299999999999</v>
      </c>
      <c r="J16" s="3">
        <v>378.99599999999998</v>
      </c>
      <c r="K16" s="3" t="s">
        <v>132</v>
      </c>
      <c r="L16" s="3" t="s">
        <v>133</v>
      </c>
      <c r="M16" s="3" t="s">
        <v>136</v>
      </c>
    </row>
    <row r="17" spans="3:13" x14ac:dyDescent="0.2">
      <c r="C17" s="3" t="s">
        <v>137</v>
      </c>
      <c r="D17" s="3" t="s">
        <v>138</v>
      </c>
      <c r="E17" s="3" t="s">
        <v>138</v>
      </c>
      <c r="F17" s="3" t="s">
        <v>139</v>
      </c>
      <c r="G17" s="3" t="s">
        <v>138</v>
      </c>
      <c r="H17" s="3" t="s">
        <v>138</v>
      </c>
      <c r="I17" s="3" t="s">
        <v>140</v>
      </c>
      <c r="J17" s="3" t="s">
        <v>141</v>
      </c>
      <c r="K17" s="3" t="s">
        <v>142</v>
      </c>
      <c r="L17" s="3" t="s">
        <v>143</v>
      </c>
      <c r="M17" s="3" t="s">
        <v>144</v>
      </c>
    </row>
    <row r="18" spans="3:13" x14ac:dyDescent="0.2">
      <c r="C18" s="3" t="s">
        <v>145</v>
      </c>
      <c r="D18" s="3" t="s">
        <v>146</v>
      </c>
      <c r="E18" s="3" t="s">
        <v>147</v>
      </c>
      <c r="F18" s="3" t="s">
        <v>148</v>
      </c>
      <c r="G18" s="3" t="s">
        <v>149</v>
      </c>
      <c r="H18" s="3" t="s">
        <v>139</v>
      </c>
      <c r="I18" s="3" t="s">
        <v>150</v>
      </c>
      <c r="J18" s="3" t="s">
        <v>141</v>
      </c>
      <c r="K18" s="3" t="s">
        <v>151</v>
      </c>
      <c r="L18" s="3" t="s">
        <v>152</v>
      </c>
      <c r="M18" s="3" t="s">
        <v>153</v>
      </c>
    </row>
    <row r="19" spans="3:13" x14ac:dyDescent="0.2">
      <c r="C19" t="s">
        <v>154</v>
      </c>
      <c r="D19" t="s">
        <v>155</v>
      </c>
      <c r="E19" t="s">
        <v>156</v>
      </c>
      <c r="F19" t="s">
        <v>157</v>
      </c>
      <c r="G19" t="s">
        <v>158</v>
      </c>
      <c r="H19" t="s">
        <v>159</v>
      </c>
      <c r="I19" t="s">
        <v>160</v>
      </c>
      <c r="J19" t="s">
        <v>161</v>
      </c>
      <c r="K19" t="s">
        <v>162</v>
      </c>
      <c r="L19" t="s">
        <v>163</v>
      </c>
      <c r="M19" t="s">
        <v>164</v>
      </c>
    </row>
    <row r="20" spans="3:13" x14ac:dyDescent="0.2">
      <c r="C20" s="3" t="s">
        <v>165</v>
      </c>
      <c r="D20" s="3" t="s">
        <v>166</v>
      </c>
      <c r="E20" s="3" t="s">
        <v>147</v>
      </c>
      <c r="F20" s="3" t="s">
        <v>167</v>
      </c>
      <c r="G20" s="3" t="s">
        <v>168</v>
      </c>
      <c r="H20" s="3" t="s">
        <v>169</v>
      </c>
      <c r="I20" s="3" t="s">
        <v>170</v>
      </c>
      <c r="J20" s="3" t="s">
        <v>171</v>
      </c>
      <c r="K20" s="3" t="s">
        <v>172</v>
      </c>
      <c r="L20" s="3" t="s">
        <v>173</v>
      </c>
      <c r="M20" s="3" t="s">
        <v>144</v>
      </c>
    </row>
    <row r="21" spans="3:13" x14ac:dyDescent="0.2">
      <c r="C21" s="3" t="s">
        <v>174</v>
      </c>
      <c r="D21" s="3" t="s">
        <v>175</v>
      </c>
      <c r="E21" s="3" t="s">
        <v>176</v>
      </c>
      <c r="F21" s="3" t="s">
        <v>177</v>
      </c>
      <c r="G21" s="3" t="s">
        <v>178</v>
      </c>
      <c r="H21" s="3" t="s">
        <v>179</v>
      </c>
      <c r="I21" s="3" t="s">
        <v>180</v>
      </c>
      <c r="J21" s="3" t="s">
        <v>181</v>
      </c>
      <c r="K21" s="3" t="s">
        <v>182</v>
      </c>
      <c r="L21" s="3" t="s">
        <v>183</v>
      </c>
      <c r="M21" s="3" t="s">
        <v>184</v>
      </c>
    </row>
    <row r="22" spans="3:13" x14ac:dyDescent="0.2">
      <c r="C22" s="3" t="s">
        <v>185</v>
      </c>
      <c r="D22" s="3" t="s">
        <v>138</v>
      </c>
      <c r="E22" s="3" t="s">
        <v>138</v>
      </c>
      <c r="F22" s="3" t="s">
        <v>138</v>
      </c>
      <c r="G22" s="3" t="s">
        <v>138</v>
      </c>
      <c r="H22" s="3" t="s">
        <v>138</v>
      </c>
      <c r="I22" s="3" t="s">
        <v>138</v>
      </c>
      <c r="J22" s="3" t="s">
        <v>138</v>
      </c>
      <c r="K22" s="3" t="s">
        <v>138</v>
      </c>
      <c r="L22" s="3" t="s">
        <v>138</v>
      </c>
      <c r="M22" s="3" t="s">
        <v>186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187</v>
      </c>
      <c r="D24" s="3" t="s">
        <v>188</v>
      </c>
      <c r="E24" s="3" t="s">
        <v>147</v>
      </c>
      <c r="F24" s="3" t="s">
        <v>189</v>
      </c>
      <c r="G24" s="3" t="s">
        <v>190</v>
      </c>
      <c r="H24" s="3" t="s">
        <v>191</v>
      </c>
      <c r="I24" s="3" t="s">
        <v>192</v>
      </c>
      <c r="J24" s="3" t="s">
        <v>193</v>
      </c>
      <c r="K24" s="3" t="s">
        <v>194</v>
      </c>
      <c r="L24" s="3" t="s">
        <v>195</v>
      </c>
      <c r="M24" s="3" t="s">
        <v>196</v>
      </c>
    </row>
    <row r="25" spans="3:13" x14ac:dyDescent="0.2">
      <c r="C25" s="3" t="s">
        <v>197</v>
      </c>
      <c r="D25" s="3" t="s">
        <v>175</v>
      </c>
      <c r="E25" s="3" t="s">
        <v>176</v>
      </c>
      <c r="F25" s="3" t="s">
        <v>198</v>
      </c>
      <c r="G25" s="3" t="s">
        <v>199</v>
      </c>
      <c r="H25" s="3" t="s">
        <v>181</v>
      </c>
      <c r="I25" s="3" t="s">
        <v>200</v>
      </c>
      <c r="J25" s="3" t="s">
        <v>201</v>
      </c>
      <c r="K25" s="3" t="s">
        <v>186</v>
      </c>
      <c r="L25" s="3" t="s">
        <v>202</v>
      </c>
      <c r="M25" s="3" t="s">
        <v>203</v>
      </c>
    </row>
    <row r="26" spans="3:13" x14ac:dyDescent="0.2">
      <c r="C26" s="3" t="s">
        <v>204</v>
      </c>
      <c r="D26" s="3" t="s">
        <v>205</v>
      </c>
      <c r="E26" s="3" t="s">
        <v>186</v>
      </c>
      <c r="F26" s="3" t="s">
        <v>206</v>
      </c>
      <c r="G26" s="3" t="s">
        <v>207</v>
      </c>
      <c r="H26" s="3" t="s">
        <v>208</v>
      </c>
      <c r="I26" s="3" t="s">
        <v>209</v>
      </c>
      <c r="J26" s="3" t="s">
        <v>210</v>
      </c>
      <c r="K26" s="3" t="s">
        <v>211</v>
      </c>
      <c r="L26" s="3" t="s">
        <v>212</v>
      </c>
      <c r="M26" s="3" t="s">
        <v>213</v>
      </c>
    </row>
    <row r="27" spans="3:13" x14ac:dyDescent="0.2">
      <c r="C27" s="3" t="s">
        <v>214</v>
      </c>
      <c r="D27" s="3" t="s">
        <v>138</v>
      </c>
      <c r="E27" s="3" t="s">
        <v>138</v>
      </c>
      <c r="F27" s="3" t="s">
        <v>138</v>
      </c>
      <c r="G27" s="3" t="s">
        <v>138</v>
      </c>
      <c r="H27" s="3" t="s">
        <v>138</v>
      </c>
      <c r="I27" s="3" t="s">
        <v>138</v>
      </c>
      <c r="J27" s="3" t="s">
        <v>138</v>
      </c>
      <c r="K27" s="3" t="s">
        <v>138</v>
      </c>
      <c r="L27" s="3" t="s">
        <v>138</v>
      </c>
      <c r="M27" s="3" t="s">
        <v>215</v>
      </c>
    </row>
    <row r="29" spans="3:13" x14ac:dyDescent="0.2">
      <c r="C29" s="3" t="s">
        <v>216</v>
      </c>
      <c r="D29" s="3">
        <v>-13.5</v>
      </c>
      <c r="E29" s="3">
        <v>-9</v>
      </c>
      <c r="F29" s="3">
        <v>1.4</v>
      </c>
      <c r="G29" s="3">
        <v>57.3</v>
      </c>
      <c r="H29" s="3">
        <v>76.900000000000006</v>
      </c>
      <c r="I29" s="3">
        <v>19.399999999999999</v>
      </c>
      <c r="J29" s="3">
        <v>7</v>
      </c>
      <c r="K29" s="3">
        <v>5.3</v>
      </c>
      <c r="L29" s="3">
        <v>3.1</v>
      </c>
      <c r="M29" s="3">
        <v>6.2</v>
      </c>
    </row>
    <row r="30" spans="3:13" x14ac:dyDescent="0.2">
      <c r="C30" s="3" t="s">
        <v>217</v>
      </c>
      <c r="D30" s="3">
        <v>3</v>
      </c>
      <c r="E30" s="3">
        <v>3</v>
      </c>
      <c r="F30" s="3">
        <v>2</v>
      </c>
      <c r="G30" s="3">
        <v>3</v>
      </c>
      <c r="H30" s="3">
        <v>1</v>
      </c>
      <c r="I30" s="3">
        <v>1</v>
      </c>
      <c r="J30" s="3">
        <v>2</v>
      </c>
      <c r="K30" s="3">
        <v>2</v>
      </c>
      <c r="L30" s="3">
        <v>3</v>
      </c>
      <c r="M30" s="3">
        <v>8</v>
      </c>
    </row>
    <row r="31" spans="3:13" x14ac:dyDescent="0.2">
      <c r="C31" s="3" t="s">
        <v>218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219</v>
      </c>
      <c r="D32" s="3" t="s">
        <v>3</v>
      </c>
      <c r="E32" s="3" t="s">
        <v>3</v>
      </c>
      <c r="F32" s="3" t="s">
        <v>3</v>
      </c>
      <c r="G32" s="3" t="s">
        <v>220</v>
      </c>
      <c r="H32" s="3" t="s">
        <v>220</v>
      </c>
      <c r="I32" s="3" t="s">
        <v>220</v>
      </c>
      <c r="J32" s="3" t="s">
        <v>220</v>
      </c>
      <c r="K32" s="3" t="s">
        <v>220</v>
      </c>
      <c r="L32" s="3" t="s">
        <v>220</v>
      </c>
      <c r="M32" s="3" t="s">
        <v>220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BD28-E455-420A-91B8-DBBD5425A5E3}">
  <dimension ref="A3:BJ22"/>
  <sheetViews>
    <sheetView showGridLines="0" tabSelected="1" topLeftCell="W1" workbookViewId="0">
      <selection activeCell="AM24" sqref="AM24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221</v>
      </c>
      <c r="C3" s="10"/>
      <c r="D3" s="10"/>
      <c r="E3" s="10"/>
      <c r="F3" s="10"/>
      <c r="H3" s="10" t="s">
        <v>222</v>
      </c>
      <c r="I3" s="10"/>
      <c r="J3" s="10"/>
      <c r="K3" s="10"/>
      <c r="L3" s="10"/>
      <c r="N3" s="12" t="s">
        <v>223</v>
      </c>
      <c r="O3" s="12"/>
      <c r="P3" s="12"/>
      <c r="Q3" s="12"/>
      <c r="R3" s="12"/>
      <c r="S3" s="12"/>
      <c r="T3" s="12"/>
      <c r="V3" s="10" t="s">
        <v>224</v>
      </c>
      <c r="W3" s="10"/>
      <c r="X3" s="10"/>
      <c r="Y3" s="10"/>
      <c r="AA3" s="10" t="s">
        <v>225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226</v>
      </c>
      <c r="C4" s="16" t="s">
        <v>227</v>
      </c>
      <c r="D4" s="15" t="s">
        <v>228</v>
      </c>
      <c r="E4" s="16" t="s">
        <v>229</v>
      </c>
      <c r="F4" s="15" t="s">
        <v>230</v>
      </c>
      <c r="H4" s="17" t="s">
        <v>231</v>
      </c>
      <c r="I4" s="18" t="s">
        <v>232</v>
      </c>
      <c r="J4" s="17" t="s">
        <v>233</v>
      </c>
      <c r="K4" s="18" t="s">
        <v>234</v>
      </c>
      <c r="L4" s="17" t="s">
        <v>235</v>
      </c>
      <c r="N4" s="19" t="s">
        <v>236</v>
      </c>
      <c r="O4" s="20" t="s">
        <v>237</v>
      </c>
      <c r="P4" s="19" t="s">
        <v>238</v>
      </c>
      <c r="Q4" s="20" t="s">
        <v>239</v>
      </c>
      <c r="R4" s="19" t="s">
        <v>240</v>
      </c>
      <c r="S4" s="20" t="s">
        <v>241</v>
      </c>
      <c r="T4" s="19" t="s">
        <v>242</v>
      </c>
      <c r="V4" s="20" t="s">
        <v>243</v>
      </c>
      <c r="W4" s="19" t="s">
        <v>244</v>
      </c>
      <c r="X4" s="20" t="s">
        <v>245</v>
      </c>
      <c r="Y4" s="19" t="s">
        <v>246</v>
      </c>
      <c r="AA4" s="21" t="s">
        <v>94</v>
      </c>
      <c r="AB4" s="22" t="s">
        <v>137</v>
      </c>
      <c r="AC4" s="21" t="s">
        <v>145</v>
      </c>
      <c r="AD4" s="22" t="s">
        <v>165</v>
      </c>
      <c r="AE4" s="21" t="s">
        <v>174</v>
      </c>
      <c r="AF4" s="22" t="s">
        <v>185</v>
      </c>
      <c r="AG4" s="21" t="s">
        <v>187</v>
      </c>
      <c r="AH4" s="22" t="s">
        <v>197</v>
      </c>
      <c r="AI4" s="21" t="s">
        <v>218</v>
      </c>
      <c r="AJ4" s="23"/>
      <c r="AK4" s="22" t="s">
        <v>216</v>
      </c>
      <c r="AL4" s="21" t="s">
        <v>217</v>
      </c>
    </row>
    <row r="5" spans="1:62" ht="63" x14ac:dyDescent="0.2">
      <c r="A5" s="24" t="s">
        <v>247</v>
      </c>
      <c r="B5" s="19" t="s">
        <v>248</v>
      </c>
      <c r="C5" s="25" t="s">
        <v>249</v>
      </c>
      <c r="D5" s="26" t="s">
        <v>250</v>
      </c>
      <c r="E5" s="20" t="s">
        <v>251</v>
      </c>
      <c r="F5" s="19" t="s">
        <v>248</v>
      </c>
      <c r="H5" s="20" t="s">
        <v>252</v>
      </c>
      <c r="I5" s="19" t="s">
        <v>253</v>
      </c>
      <c r="J5" s="20" t="s">
        <v>254</v>
      </c>
      <c r="K5" s="19" t="s">
        <v>255</v>
      </c>
      <c r="L5" s="20" t="s">
        <v>256</v>
      </c>
      <c r="N5" s="19" t="s">
        <v>257</v>
      </c>
      <c r="O5" s="20" t="s">
        <v>258</v>
      </c>
      <c r="P5" s="19" t="s">
        <v>259</v>
      </c>
      <c r="Q5" s="20" t="s">
        <v>260</v>
      </c>
      <c r="R5" s="19" t="s">
        <v>261</v>
      </c>
      <c r="S5" s="20" t="s">
        <v>262</v>
      </c>
      <c r="T5" s="19" t="s">
        <v>263</v>
      </c>
      <c r="V5" s="20" t="s">
        <v>264</v>
      </c>
      <c r="W5" s="19" t="s">
        <v>265</v>
      </c>
      <c r="X5" s="20" t="s">
        <v>266</v>
      </c>
      <c r="Y5" s="19" t="s">
        <v>267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0.17777777777777776</v>
      </c>
      <c r="C7" s="32">
        <f>(sheet!D18-sheet!D15)/sheet!D35</f>
        <v>-67.407392939814798</v>
      </c>
      <c r="D7" s="32">
        <f>sheet!D12/sheet!D35</f>
        <v>0.14814814814814814</v>
      </c>
      <c r="E7" s="32">
        <f>Sheet2!D20/sheet!D35</f>
        <v>-0.27407407407407403</v>
      </c>
      <c r="F7" s="32">
        <f>sheet!D18/sheet!D35</f>
        <v>0.17777777777777776</v>
      </c>
      <c r="G7" s="30"/>
      <c r="H7" s="33">
        <f>Sheet1!D33/sheet!D51</f>
        <v>-2.1246943765281174</v>
      </c>
      <c r="I7" s="33" t="e">
        <f>Sheet1!D33/Sheet1!D12</f>
        <v>#DIV/0!</v>
      </c>
      <c r="J7" s="33">
        <f>Sheet1!D12/sheet!D27</f>
        <v>0</v>
      </c>
      <c r="K7" s="33">
        <f>Sheet1!D30/sheet!D27</f>
        <v>-1.2798232695139911</v>
      </c>
      <c r="L7" s="33">
        <f>Sheet1!D38</f>
        <v>-0.19</v>
      </c>
      <c r="M7" s="30"/>
      <c r="N7" s="33">
        <f>sheet!D40/sheet!D27</f>
        <v>0.39764359351988215</v>
      </c>
      <c r="O7" s="33">
        <f>sheet!D51/sheet!D27</f>
        <v>0.60235640648011779</v>
      </c>
      <c r="P7" s="33">
        <f>sheet!D40/sheet!D51</f>
        <v>0.66014669926650371</v>
      </c>
      <c r="Q7" s="32">
        <f>Sheet1!D24/Sheet1!D26</f>
        <v>-869</v>
      </c>
      <c r="R7" s="32">
        <f>ABS(Sheet2!D20/(Sheet1!D26+Sheet2!D30))</f>
        <v>74</v>
      </c>
      <c r="S7" s="32">
        <f>sheet!D40/Sheet1!D43</f>
        <v>-1.6071428571428572</v>
      </c>
      <c r="T7" s="32">
        <f>Sheet2!D20/sheet!D40</f>
        <v>-0.27407407407407403</v>
      </c>
      <c r="V7" s="32">
        <f>ABS(Sheet1!D15/sheet!D15)</f>
        <v>0</v>
      </c>
      <c r="W7" s="32" t="e">
        <f>Sheet1!D12/sheet!D14</f>
        <v>#DIV/0!</v>
      </c>
      <c r="X7" s="32">
        <f>Sheet1!D12/sheet!D27</f>
        <v>0</v>
      </c>
      <c r="Y7" s="32">
        <f>Sheet1!D12/(sheet!D18-sheet!D35)</f>
        <v>0</v>
      </c>
      <c r="AA7" s="18">
        <f>Sheet1!D43</f>
        <v>-0.16800000000000001</v>
      </c>
      <c r="AB7" s="18" t="str">
        <f>Sheet3!D17</f>
        <v>NA</v>
      </c>
      <c r="AC7" s="18" t="str">
        <f>Sheet3!D18</f>
        <v>-0.4x</v>
      </c>
      <c r="AD7" s="18" t="str">
        <f>Sheet3!D20</f>
        <v>-0.5x</v>
      </c>
      <c r="AE7" s="18" t="str">
        <f>Sheet3!D21</f>
        <v>0.1x</v>
      </c>
      <c r="AF7" s="18" t="str">
        <f>Sheet3!D22</f>
        <v>NA</v>
      </c>
      <c r="AG7" s="18" t="str">
        <f>Sheet3!D24</f>
        <v>-0.7x</v>
      </c>
      <c r="AH7" s="18" t="str">
        <f>Sheet3!D25</f>
        <v>0.1x</v>
      </c>
      <c r="AI7" s="18" t="str">
        <f>Sheet3!D31</f>
        <v/>
      </c>
      <c r="AK7" s="18">
        <f>Sheet3!D29</f>
        <v>-13.5</v>
      </c>
      <c r="AL7" s="18">
        <f>Sheet3!D30</f>
        <v>3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1.4705882352941178E-2</v>
      </c>
      <c r="C8" s="35">
        <f>(sheet!E18-sheet!E15)/sheet!E35</f>
        <v>-89.784352022058812</v>
      </c>
      <c r="D8" s="35">
        <f>sheet!E12/sheet!E35</f>
        <v>9.8039215686274526E-3</v>
      </c>
      <c r="E8" s="35">
        <f>Sheet2!E20/sheet!E35</f>
        <v>-2.4509803921568631E-2</v>
      </c>
      <c r="F8" s="35">
        <f>sheet!E18/sheet!E35</f>
        <v>1.4705882352941178E-2</v>
      </c>
      <c r="G8" s="30"/>
      <c r="H8" s="36">
        <f>Sheet1!E33/sheet!E51</f>
        <v>-0.3631713554987212</v>
      </c>
      <c r="I8" s="36" t="e">
        <f>Sheet1!E33/Sheet1!E12</f>
        <v>#DIV/0!</v>
      </c>
      <c r="J8" s="36">
        <f>Sheet1!E12/sheet!E27</f>
        <v>0</v>
      </c>
      <c r="K8" s="36">
        <f>Sheet1!E30/sheet!E27</f>
        <v>-0.23905723905723905</v>
      </c>
      <c r="L8" s="36">
        <f>Sheet1!E38</f>
        <v>-2.8000000000000001E-2</v>
      </c>
      <c r="M8" s="30"/>
      <c r="N8" s="36">
        <f>sheet!E40/sheet!E27</f>
        <v>0.34343434343434343</v>
      </c>
      <c r="O8" s="36">
        <f>sheet!E51/sheet!E27</f>
        <v>0.65824915824915831</v>
      </c>
      <c r="P8" s="36">
        <f>sheet!E40/sheet!E51</f>
        <v>0.52173913043478259</v>
      </c>
      <c r="Q8" s="35">
        <f>Sheet1!E24/Sheet1!E26</f>
        <v>-141.99999999999997</v>
      </c>
      <c r="R8" s="35">
        <f>ABS(Sheet2!E20/(Sheet1!E26+Sheet2!E30))</f>
        <v>2.4611522499546224E-4</v>
      </c>
      <c r="S8" s="35">
        <f>sheet!E40/Sheet1!E43</f>
        <v>-2.5185185185185182</v>
      </c>
      <c r="T8" s="35">
        <f>Sheet2!E20/sheet!E40</f>
        <v>-2.4509803921568631E-2</v>
      </c>
      <c r="U8" s="13"/>
      <c r="V8" s="35">
        <f>ABS(Sheet1!E15/sheet!E15)</f>
        <v>0</v>
      </c>
      <c r="W8" s="35" t="e">
        <f>Sheet1!E12/sheet!E14</f>
        <v>#DIV/0!</v>
      </c>
      <c r="X8" s="35">
        <f>Sheet1!E12/sheet!E27</f>
        <v>0</v>
      </c>
      <c r="Y8" s="35">
        <f>Sheet1!E12/(sheet!E18-sheet!E35)</f>
        <v>0</v>
      </c>
      <c r="Z8" s="13"/>
      <c r="AA8" s="37">
        <f>Sheet1!E43</f>
        <v>-8.1000000000000003E-2</v>
      </c>
      <c r="AB8" s="37" t="str">
        <f>Sheet3!E17</f>
        <v>NA</v>
      </c>
      <c r="AC8" s="37" t="str">
        <f>Sheet3!E18</f>
        <v>-0.3x</v>
      </c>
      <c r="AD8" s="37" t="str">
        <f>Sheet3!E20</f>
        <v>-0.3x</v>
      </c>
      <c r="AE8" s="37" t="str">
        <f>Sheet3!E21</f>
        <v>0.5x</v>
      </c>
      <c r="AF8" s="37" t="str">
        <f>Sheet3!E22</f>
        <v>NA</v>
      </c>
      <c r="AG8" s="37" t="str">
        <f>Sheet3!E24</f>
        <v>-0.3x</v>
      </c>
      <c r="AH8" s="37" t="str">
        <f>Sheet3!E25</f>
        <v>0.5x</v>
      </c>
      <c r="AI8" s="37" t="str">
        <f>Sheet3!E31</f>
        <v/>
      </c>
      <c r="AK8" s="37">
        <f>Sheet3!E29</f>
        <v>-9</v>
      </c>
      <c r="AL8" s="37">
        <f>Sheet3!E30</f>
        <v>3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2.3812154696132599</v>
      </c>
      <c r="C9" s="32">
        <f>(sheet!F18-sheet!F15)/sheet!F35</f>
        <v>-98.044112569060758</v>
      </c>
      <c r="D9" s="32">
        <f>sheet!F12/sheet!F35</f>
        <v>2.3149171270718232</v>
      </c>
      <c r="E9" s="32">
        <f>Sheet2!F20/sheet!F35</f>
        <v>-1.0828729281767957</v>
      </c>
      <c r="F9" s="32">
        <f>sheet!F18/sheet!F35</f>
        <v>2.3812154696132599</v>
      </c>
      <c r="G9" s="30"/>
      <c r="H9" s="33">
        <f>Sheet1!F33/sheet!F51</f>
        <v>-0.33530805687203791</v>
      </c>
      <c r="I9" s="33" t="e">
        <f>Sheet1!F33/Sheet1!F12</f>
        <v>#DIV/0!</v>
      </c>
      <c r="J9" s="33">
        <f>Sheet1!F12/sheet!F27</f>
        <v>0</v>
      </c>
      <c r="K9" s="33">
        <f>Sheet1!F30/sheet!F27</f>
        <v>-0.27636718749999994</v>
      </c>
      <c r="L9" s="33">
        <f>Sheet1!F38</f>
        <v>-1.9E-2</v>
      </c>
      <c r="M9" s="30"/>
      <c r="N9" s="33">
        <f>sheet!F40/sheet!F27</f>
        <v>0.1767578125</v>
      </c>
      <c r="O9" s="33">
        <f>sheet!F51/sheet!F27</f>
        <v>0.82421875</v>
      </c>
      <c r="P9" s="33">
        <f>sheet!F40/sheet!F51</f>
        <v>0.21445497630331753</v>
      </c>
      <c r="Q9" s="32">
        <f>Sheet1!F24/Sheet1!F26</f>
        <v>-283.99999999999994</v>
      </c>
      <c r="R9" s="32">
        <f>ABS(Sheet2!F20/(Sheet1!F26+Sheet2!F30))</f>
        <v>1.1250547100903346E-2</v>
      </c>
      <c r="S9" s="32">
        <f>sheet!F40/Sheet1!F43</f>
        <v>-1.2569444444444444</v>
      </c>
      <c r="T9" s="32">
        <f>Sheet2!F20/sheet!F40</f>
        <v>-1.0828729281767957</v>
      </c>
      <c r="V9" s="32">
        <f>ABS(Sheet1!F15/sheet!F15)</f>
        <v>0</v>
      </c>
      <c r="W9" s="32" t="e">
        <f>Sheet1!F12/sheet!F14</f>
        <v>#DIV/0!</v>
      </c>
      <c r="X9" s="32">
        <f>Sheet1!F12/sheet!F27</f>
        <v>0</v>
      </c>
      <c r="Y9" s="32">
        <f>Sheet1!F12/(sheet!F18-sheet!F35)</f>
        <v>0</v>
      </c>
      <c r="AA9" s="18">
        <f>Sheet1!F43</f>
        <v>-0.14399999999999999</v>
      </c>
      <c r="AB9" s="18" t="str">
        <f>Sheet3!F17</f>
        <v>-35.7x</v>
      </c>
      <c r="AC9" s="18" t="str">
        <f>Sheet3!F18</f>
        <v>-22.2x</v>
      </c>
      <c r="AD9" s="18" t="str">
        <f>Sheet3!F20</f>
        <v>-81.7x</v>
      </c>
      <c r="AE9" s="18" t="str">
        <f>Sheet3!F21</f>
        <v>2.1x</v>
      </c>
      <c r="AF9" s="18" t="str">
        <f>Sheet3!F22</f>
        <v>NA</v>
      </c>
      <c r="AG9" s="18" t="str">
        <f>Sheet3!F24</f>
        <v>-13.3x</v>
      </c>
      <c r="AH9" s="18" t="str">
        <f>Sheet3!F25</f>
        <v>2.6x</v>
      </c>
      <c r="AI9" s="18" t="str">
        <f>Sheet3!F31</f>
        <v/>
      </c>
      <c r="AK9" s="18">
        <f>Sheet3!F29</f>
        <v>1.4</v>
      </c>
      <c r="AL9" s="18">
        <f>Sheet3!F30</f>
        <v>2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9.9010011123470516</v>
      </c>
      <c r="C10" s="35">
        <f>(sheet!G18-sheet!G15)/sheet!G35</f>
        <v>3.0559765480163148</v>
      </c>
      <c r="D10" s="35">
        <f>sheet!G12/sheet!G35</f>
        <v>9.6162402669632918</v>
      </c>
      <c r="E10" s="35">
        <f>Sheet2!G20/sheet!G35</f>
        <v>-0.91805710048201705</v>
      </c>
      <c r="F10" s="35">
        <f>sheet!G18/sheet!G35</f>
        <v>9.9010011123470516</v>
      </c>
      <c r="G10" s="30"/>
      <c r="H10" s="36">
        <f>Sheet1!G33/sheet!G51</f>
        <v>-2.1195141985449424E-2</v>
      </c>
      <c r="I10" s="36" t="e">
        <f>Sheet1!G33/Sheet1!G12</f>
        <v>#DIV/0!</v>
      </c>
      <c r="J10" s="36">
        <f>Sheet1!G12/sheet!G27</f>
        <v>0</v>
      </c>
      <c r="K10" s="36">
        <f>Sheet1!G30/sheet!G27</f>
        <v>-2.0784189632357172E-2</v>
      </c>
      <c r="L10" s="36">
        <f>Sheet1!G38</f>
        <v>-9.4E-2</v>
      </c>
      <c r="M10" s="30"/>
      <c r="N10" s="36">
        <f>sheet!G40/sheet!G27</f>
        <v>1.9396179736493872E-2</v>
      </c>
      <c r="O10" s="36">
        <f>sheet!G51/sheet!G27</f>
        <v>0.98061101202462464</v>
      </c>
      <c r="P10" s="36">
        <f>sheet!G40/sheet!G51</f>
        <v>1.9779687866697957E-2</v>
      </c>
      <c r="Q10" s="35">
        <f>Sheet1!G24/Sheet1!G26</f>
        <v>-44.787878787878782</v>
      </c>
      <c r="R10" s="35">
        <f>ABS(Sheet2!G20/(Sheet1!G26+Sheet2!G30))</f>
        <v>0.10697774897386045</v>
      </c>
      <c r="S10" s="35">
        <f>sheet!G40/Sheet1!G43</f>
        <v>-1.4786184210526316</v>
      </c>
      <c r="T10" s="35">
        <f>Sheet2!G20/sheet!G40</f>
        <v>-0.91805710048201705</v>
      </c>
      <c r="U10" s="13"/>
      <c r="V10" s="35">
        <f>ABS(Sheet1!G15/sheet!G15)</f>
        <v>7.8543824576430433E-3</v>
      </c>
      <c r="W10" s="35" t="e">
        <f>Sheet1!G12/sheet!G14</f>
        <v>#DIV/0!</v>
      </c>
      <c r="X10" s="35">
        <f>Sheet1!G12/sheet!G27</f>
        <v>0</v>
      </c>
      <c r="Y10" s="35">
        <f>Sheet1!G12/(sheet!G18-sheet!G35)</f>
        <v>0</v>
      </c>
      <c r="Z10" s="13"/>
      <c r="AA10" s="37">
        <f>Sheet1!G43</f>
        <v>-1.8240000000000001</v>
      </c>
      <c r="AB10" s="37" t="str">
        <f>Sheet3!G17</f>
        <v>NA</v>
      </c>
      <c r="AC10" s="37" t="str">
        <f>Sheet3!G18</f>
        <v>-181.7x</v>
      </c>
      <c r="AD10" s="37" t="str">
        <f>Sheet3!G20</f>
        <v>-218.9x</v>
      </c>
      <c r="AE10" s="37" t="str">
        <f>Sheet3!G21</f>
        <v>19.5x</v>
      </c>
      <c r="AF10" s="37" t="str">
        <f>Sheet3!G22</f>
        <v>NA</v>
      </c>
      <c r="AG10" s="37" t="str">
        <f>Sheet3!G24</f>
        <v>-182.6x</v>
      </c>
      <c r="AH10" s="37" t="str">
        <f>Sheet3!G25</f>
        <v>19.9x</v>
      </c>
      <c r="AI10" s="37" t="str">
        <f>Sheet3!G31</f>
        <v/>
      </c>
      <c r="AK10" s="37">
        <f>Sheet3!G29</f>
        <v>57.3</v>
      </c>
      <c r="AL10" s="37">
        <f>Sheet3!G30</f>
        <v>3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3.128932210899424</v>
      </c>
      <c r="C11" s="32">
        <f>(sheet!H18-sheet!H15)/sheet!H35</f>
        <v>-4.7988203367301701</v>
      </c>
      <c r="D11" s="32">
        <f>sheet!H12/sheet!H35</f>
        <v>2.721311475409836</v>
      </c>
      <c r="E11" s="32">
        <f>Sheet2!H20/sheet!H35</f>
        <v>-6.6867523260965882</v>
      </c>
      <c r="F11" s="32">
        <f>sheet!H18/sheet!H35</f>
        <v>3.128932210899424</v>
      </c>
      <c r="G11" s="30"/>
      <c r="H11" s="33">
        <f>Sheet1!H33/sheet!H51</f>
        <v>-0.11652251937887888</v>
      </c>
      <c r="I11" s="33" t="e">
        <f>Sheet1!H33/Sheet1!H12</f>
        <v>#DIV/0!</v>
      </c>
      <c r="J11" s="33">
        <f>Sheet1!H12/sheet!H27</f>
        <v>0</v>
      </c>
      <c r="K11" s="33">
        <f>Sheet1!H30/sheet!H27</f>
        <v>-0.11490650788676485</v>
      </c>
      <c r="L11" s="33">
        <f>Sheet1!H38</f>
        <v>-0.15</v>
      </c>
      <c r="M11" s="30"/>
      <c r="N11" s="33">
        <f>sheet!H40/sheet!H27</f>
        <v>1.3868662475958731E-2</v>
      </c>
      <c r="O11" s="33">
        <f>sheet!H51/sheet!H27</f>
        <v>0.98613133752404125</v>
      </c>
      <c r="P11" s="33">
        <f>sheet!H40/sheet!H51</f>
        <v>1.4063707285461479E-2</v>
      </c>
      <c r="Q11" s="32">
        <f>Sheet1!H24/Sheet1!H26</f>
        <v>-101</v>
      </c>
      <c r="R11" s="32">
        <f>ABS(Sheet2!H20/(Sheet1!H26+Sheet2!H30))</f>
        <v>1.3184528359578047</v>
      </c>
      <c r="S11" s="32">
        <f>sheet!H40/Sheet1!H43</f>
        <v>-0.1271764241843692</v>
      </c>
      <c r="T11" s="32">
        <f>Sheet2!H20/sheet!H40</f>
        <v>-6.6867523260965882</v>
      </c>
      <c r="V11" s="32">
        <f>ABS(Sheet1!H15/sheet!H15)</f>
        <v>0</v>
      </c>
      <c r="W11" s="32" t="e">
        <f>Sheet1!H12/sheet!H14</f>
        <v>#DIV/0!</v>
      </c>
      <c r="X11" s="32">
        <f>Sheet1!H12/sheet!H27</f>
        <v>0</v>
      </c>
      <c r="Y11" s="32">
        <f>Sheet1!H12/(sheet!H18-sheet!H35)</f>
        <v>0</v>
      </c>
      <c r="AA11" s="18">
        <f>Sheet1!H43</f>
        <v>-17.747</v>
      </c>
      <c r="AB11" s="18" t="str">
        <f>Sheet3!H17</f>
        <v>NA</v>
      </c>
      <c r="AC11" s="18" t="str">
        <f>Sheet3!H18</f>
        <v>-35.7x</v>
      </c>
      <c r="AD11" s="18" t="str">
        <f>Sheet3!H20</f>
        <v>-20.4x</v>
      </c>
      <c r="AE11" s="18" t="str">
        <f>Sheet3!H21</f>
        <v>2.2x</v>
      </c>
      <c r="AF11" s="18" t="str">
        <f>Sheet3!H22</f>
        <v>NA</v>
      </c>
      <c r="AG11" s="18" t="str">
        <f>Sheet3!H24</f>
        <v>-30.3x</v>
      </c>
      <c r="AH11" s="18" t="str">
        <f>Sheet3!H25</f>
        <v>2.3x</v>
      </c>
      <c r="AI11" s="18" t="str">
        <f>Sheet3!H31</f>
        <v/>
      </c>
      <c r="AK11" s="18">
        <f>Sheet3!H29</f>
        <v>76.900000000000006</v>
      </c>
      <c r="AL11" s="18">
        <f>Sheet3!H30</f>
        <v>1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4.7217819076250347</v>
      </c>
      <c r="C12" s="35">
        <f>(sheet!I18-sheet!I15)/sheet!I35</f>
        <v>-0.47885351188849301</v>
      </c>
      <c r="D12" s="35">
        <f>sheet!I12/sheet!I35</f>
        <v>4.5602623667668762</v>
      </c>
      <c r="E12" s="35">
        <f>Sheet2!I20/sheet!I35</f>
        <v>-6.95381251708117</v>
      </c>
      <c r="F12" s="35">
        <f>sheet!I18/sheet!I35</f>
        <v>4.7217819076250347</v>
      </c>
      <c r="G12" s="30"/>
      <c r="H12" s="36">
        <f>Sheet1!I33/sheet!I51</f>
        <v>-0.16857142857142859</v>
      </c>
      <c r="I12" s="36" t="e">
        <f>Sheet1!I33/Sheet1!I12</f>
        <v>#DIV/0!</v>
      </c>
      <c r="J12" s="36">
        <f>Sheet1!I12/sheet!I27</f>
        <v>0</v>
      </c>
      <c r="K12" s="36">
        <f>Sheet1!I30/sheet!I27</f>
        <v>-0.15914810302356391</v>
      </c>
      <c r="L12" s="36">
        <f>Sheet1!I38</f>
        <v>-0.17</v>
      </c>
      <c r="M12" s="30"/>
      <c r="N12" s="36">
        <f>sheet!I40/sheet!I27</f>
        <v>5.5901083758519238E-2</v>
      </c>
      <c r="O12" s="36">
        <f>sheet!I51/sheet!I27</f>
        <v>0.94409891624148079</v>
      </c>
      <c r="P12" s="36">
        <f>sheet!I40/sheet!I51</f>
        <v>5.9211045364891524E-2</v>
      </c>
      <c r="Q12" s="35">
        <f>Sheet1!I24/Sheet1!I26</f>
        <v>-68.67647058823529</v>
      </c>
      <c r="R12" s="35">
        <f>ABS(Sheet2!I20/(Sheet1!I26+Sheet2!I30))</f>
        <v>66.002594033722431</v>
      </c>
      <c r="S12" s="35">
        <f>sheet!I40/Sheet1!I43</f>
        <v>-0.35384252710985387</v>
      </c>
      <c r="T12" s="35">
        <f>Sheet2!I20/sheet!I40</f>
        <v>-2.4216236794517942</v>
      </c>
      <c r="U12" s="13"/>
      <c r="V12" s="35">
        <f>ABS(Sheet1!I15/sheet!I15)</f>
        <v>0</v>
      </c>
      <c r="W12" s="35" t="e">
        <f>Sheet1!I12/sheet!I14</f>
        <v>#DIV/0!</v>
      </c>
      <c r="X12" s="35">
        <f>Sheet1!I12/sheet!I27</f>
        <v>0</v>
      </c>
      <c r="Y12" s="35">
        <f>Sheet1!I12/(sheet!I18-sheet!I35)</f>
        <v>0</v>
      </c>
      <c r="Z12" s="13"/>
      <c r="AA12" s="37">
        <f>Sheet1!I43</f>
        <v>-29.693999999999999</v>
      </c>
      <c r="AB12" s="37" t="str">
        <f>Sheet3!I17</f>
        <v>-5.0x</v>
      </c>
      <c r="AC12" s="37" t="str">
        <f>Sheet3!I18</f>
        <v>-4.9x</v>
      </c>
      <c r="AD12" s="37" t="str">
        <f>Sheet3!I20</f>
        <v>-6.2x</v>
      </c>
      <c r="AE12" s="37" t="str">
        <f>Sheet3!I21</f>
        <v>0.8x</v>
      </c>
      <c r="AF12" s="37" t="str">
        <f>Sheet3!I22</f>
        <v>NA</v>
      </c>
      <c r="AG12" s="37" t="str">
        <f>Sheet3!I24</f>
        <v>-5.4x</v>
      </c>
      <c r="AH12" s="37" t="str">
        <f>Sheet3!I25</f>
        <v>0.9x</v>
      </c>
      <c r="AI12" s="37" t="str">
        <f>Sheet3!I31</f>
        <v/>
      </c>
      <c r="AK12" s="37">
        <f>Sheet3!I29</f>
        <v>19.399999999999999</v>
      </c>
      <c r="AL12" s="37">
        <f>Sheet3!I30</f>
        <v>1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9.7708737864077673</v>
      </c>
      <c r="C13" s="32">
        <f>(sheet!J18-sheet!J15)/sheet!J35</f>
        <v>4.3479773462783182</v>
      </c>
      <c r="D13" s="32">
        <f>sheet!J12/sheet!J35</f>
        <v>9.7097087378640783</v>
      </c>
      <c r="E13" s="32">
        <f>Sheet2!J20/sheet!J35</f>
        <v>-8.1349514563106808</v>
      </c>
      <c r="F13" s="32">
        <f>sheet!J18/sheet!J35</f>
        <v>9.7708737864077673</v>
      </c>
      <c r="G13" s="30"/>
      <c r="H13" s="33">
        <f>Sheet1!J33/sheet!J51</f>
        <v>-0.17714851801943157</v>
      </c>
      <c r="I13" s="33" t="e">
        <f>Sheet1!J33/Sheet1!J12</f>
        <v>#DIV/0!</v>
      </c>
      <c r="J13" s="33">
        <f>Sheet1!J12/sheet!J27</f>
        <v>0</v>
      </c>
      <c r="K13" s="33">
        <f>Sheet1!J30/sheet!J27</f>
        <v>-0.14680686152528197</v>
      </c>
      <c r="L13" s="33">
        <f>Sheet1!J38</f>
        <v>-0.16</v>
      </c>
      <c r="M13" s="30"/>
      <c r="N13" s="33">
        <f>sheet!J40/sheet!J27</f>
        <v>0.17127807126685296</v>
      </c>
      <c r="O13" s="33">
        <f>sheet!J51/sheet!J27</f>
        <v>0.8287219287331471</v>
      </c>
      <c r="P13" s="33">
        <f>sheet!J40/sheet!J51</f>
        <v>0.20667737310714437</v>
      </c>
      <c r="Q13" s="32">
        <f>Sheet1!J24/Sheet1!J26</f>
        <v>17.965744400527008</v>
      </c>
      <c r="R13" s="32">
        <f>ABS(Sheet2!J20/(Sheet1!J26+Sheet2!J30))</f>
        <v>15.909493670886075</v>
      </c>
      <c r="S13" s="32">
        <f>sheet!J40/Sheet1!J43</f>
        <v>-1.2570733532934131</v>
      </c>
      <c r="T13" s="32">
        <f>Sheet2!J20/sheet!J40</f>
        <v>-0.74837000208401561</v>
      </c>
      <c r="V13" s="32">
        <f>ABS(Sheet1!J15/sheet!J15)</f>
        <v>0</v>
      </c>
      <c r="W13" s="32" t="e">
        <f>Sheet1!J12/sheet!J14</f>
        <v>#DIV/0!</v>
      </c>
      <c r="X13" s="32">
        <f>Sheet1!J12/sheet!J27</f>
        <v>0</v>
      </c>
      <c r="Y13" s="32">
        <f>Sheet1!J12/(sheet!J18-sheet!J35)</f>
        <v>0</v>
      </c>
      <c r="AA13" s="18">
        <f>Sheet1!J43</f>
        <v>-26.72</v>
      </c>
      <c r="AB13" s="18" t="str">
        <f>Sheet3!J17</f>
        <v>-13.0x</v>
      </c>
      <c r="AC13" s="18" t="str">
        <f>Sheet3!J18</f>
        <v>-13.0x</v>
      </c>
      <c r="AD13" s="18" t="str">
        <f>Sheet3!J20</f>
        <v>-15.0x</v>
      </c>
      <c r="AE13" s="18" t="str">
        <f>Sheet3!J21</f>
        <v>2.3x</v>
      </c>
      <c r="AF13" s="18" t="str">
        <f>Sheet3!J22</f>
        <v>NA</v>
      </c>
      <c r="AG13" s="18" t="str">
        <f>Sheet3!J24</f>
        <v>-12.2x</v>
      </c>
      <c r="AH13" s="18" t="str">
        <f>Sheet3!J25</f>
        <v>2.4x</v>
      </c>
      <c r="AI13" s="18" t="str">
        <f>Sheet3!J31</f>
        <v/>
      </c>
      <c r="AK13" s="18">
        <f>Sheet3!J29</f>
        <v>7</v>
      </c>
      <c r="AL13" s="18">
        <f>Sheet3!J30</f>
        <v>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9.4612959007222059</v>
      </c>
      <c r="C14" s="35">
        <f>(sheet!K18-sheet!K15)/sheet!K35</f>
        <v>7.2945275150035611</v>
      </c>
      <c r="D14" s="35">
        <f>sheet!K12/sheet!K35</f>
        <v>9.3421828908554581</v>
      </c>
      <c r="E14" s="35">
        <f>Sheet2!K20/sheet!K35</f>
        <v>-2.3460482148306379</v>
      </c>
      <c r="F14" s="35">
        <f>sheet!K18/sheet!K35</f>
        <v>9.4612959007222059</v>
      </c>
      <c r="G14" s="30"/>
      <c r="H14" s="36">
        <f>Sheet1!K33/sheet!K51</f>
        <v>-0.17245969675910067</v>
      </c>
      <c r="I14" s="36" t="e">
        <f>Sheet1!K33/Sheet1!K12</f>
        <v>#DIV/0!</v>
      </c>
      <c r="J14" s="36">
        <f>Sheet1!K12/sheet!K27</f>
        <v>0</v>
      </c>
      <c r="K14" s="36">
        <f>Sheet1!K30/sheet!K27</f>
        <v>-0.11577851010490968</v>
      </c>
      <c r="L14" s="36">
        <f>Sheet1!K38</f>
        <v>-0.16</v>
      </c>
      <c r="M14" s="30"/>
      <c r="N14" s="36">
        <f>sheet!K40/sheet!K27</f>
        <v>0.32866009324576073</v>
      </c>
      <c r="O14" s="36">
        <f>sheet!K51/sheet!K27</f>
        <v>0.67133662113899129</v>
      </c>
      <c r="P14" s="36">
        <f>sheet!K40/sheet!K51</f>
        <v>0.48956079989820189</v>
      </c>
      <c r="Q14" s="35">
        <f>Sheet1!K24/Sheet1!K26</f>
        <v>6.110169491525423</v>
      </c>
      <c r="R14" s="35">
        <f>ABS(Sheet2!K20/(Sheet1!K26+Sheet2!K30))</f>
        <v>4.6063511084481723</v>
      </c>
      <c r="S14" s="35">
        <f>sheet!K40/Sheet1!K43</f>
        <v>-3.4102686485749354</v>
      </c>
      <c r="T14" s="35">
        <f>Sheet2!K20/sheet!K40</f>
        <v>-0.23057082875137458</v>
      </c>
      <c r="U14" s="13"/>
      <c r="V14" s="35">
        <f>ABS(Sheet1!K15/sheet!K15)</f>
        <v>0</v>
      </c>
      <c r="W14" s="35" t="e">
        <f>Sheet1!K12/sheet!K14</f>
        <v>#DIV/0!</v>
      </c>
      <c r="X14" s="35">
        <f>Sheet1!K12/sheet!K27</f>
        <v>0</v>
      </c>
      <c r="Y14" s="35">
        <f>Sheet1!K12/(sheet!K18-sheet!K35)</f>
        <v>0</v>
      </c>
      <c r="Z14" s="13"/>
      <c r="AA14" s="37">
        <f>Sheet1!K43</f>
        <v>-29.332000000000001</v>
      </c>
      <c r="AB14" s="37" t="str">
        <f>Sheet3!K17</f>
        <v>-56.1x</v>
      </c>
      <c r="AC14" s="37" t="str">
        <f>Sheet3!K18</f>
        <v>-55.9x</v>
      </c>
      <c r="AD14" s="37" t="str">
        <f>Sheet3!K20</f>
        <v>-32.2x</v>
      </c>
      <c r="AE14" s="37" t="str">
        <f>Sheet3!K21</f>
        <v>6.7x</v>
      </c>
      <c r="AF14" s="37" t="str">
        <f>Sheet3!K22</f>
        <v>NA</v>
      </c>
      <c r="AG14" s="37" t="str">
        <f>Sheet3!K24</f>
        <v>-49.0x</v>
      </c>
      <c r="AH14" s="37" t="str">
        <f>Sheet3!K25</f>
        <v>7.8x</v>
      </c>
      <c r="AI14" s="37" t="str">
        <f>Sheet3!K31</f>
        <v/>
      </c>
      <c r="AK14" s="37">
        <f>Sheet3!K29</f>
        <v>5.3</v>
      </c>
      <c r="AL14" s="37">
        <f>Sheet3!K30</f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1.2800519273854143</v>
      </c>
      <c r="C15" s="32">
        <f>(sheet!L18-sheet!L15)/sheet!L35</f>
        <v>1.0243514311438682</v>
      </c>
      <c r="D15" s="32">
        <f>sheet!L12/sheet!L35</f>
        <v>0.54320651604933101</v>
      </c>
      <c r="E15" s="32">
        <f>Sheet2!L20/sheet!L35</f>
        <v>-0.65510165623233318</v>
      </c>
      <c r="F15" s="32">
        <f>sheet!L18/sheet!L35</f>
        <v>1.2800519273854143</v>
      </c>
      <c r="G15" s="30"/>
      <c r="H15" s="33">
        <f>Sheet1!L33/sheet!L51</f>
        <v>-0.14249081264660099</v>
      </c>
      <c r="I15" s="33">
        <f>Sheet1!L33/Sheet1!L12</f>
        <v>-6.3718120805369125</v>
      </c>
      <c r="J15" s="33">
        <f>Sheet1!L12/sheet!L27</f>
        <v>1.1302043036619486E-2</v>
      </c>
      <c r="K15" s="33">
        <f>Sheet1!L30/sheet!L27</f>
        <v>-7.201449435548013E-2</v>
      </c>
      <c r="L15" s="33">
        <f>Sheet1!L38</f>
        <v>-0.14000000000000001</v>
      </c>
      <c r="M15" s="30"/>
      <c r="N15" s="33">
        <f>sheet!L40/sheet!L27</f>
        <v>0.49460254301386369</v>
      </c>
      <c r="O15" s="33">
        <f>sheet!L51/sheet!L27</f>
        <v>0.50539745698613625</v>
      </c>
      <c r="P15" s="33">
        <f>sheet!L40/sheet!L51</f>
        <v>0.97864074339303864</v>
      </c>
      <c r="Q15" s="32">
        <f>Sheet1!L24/Sheet1!L26</f>
        <v>19.273947528981086</v>
      </c>
      <c r="R15" s="32">
        <f>ABS(Sheet2!L20/(Sheet1!L26+Sheet2!L30))</f>
        <v>12.71829268292683</v>
      </c>
      <c r="S15" s="32">
        <f>sheet!L40/Sheet1!L43</f>
        <v>-8.4960166778348594</v>
      </c>
      <c r="T15" s="32">
        <f>Sheet2!L20/sheet!L40</f>
        <v>-0.13709140303216194</v>
      </c>
      <c r="V15" s="32">
        <f>ABS(Sheet1!L15/sheet!L15)</f>
        <v>0.14403865050769735</v>
      </c>
      <c r="W15" s="32" t="e">
        <f>Sheet1!L12/sheet!L14</f>
        <v>#DIV/0!</v>
      </c>
      <c r="X15" s="32">
        <f>Sheet1!L12/sheet!L27</f>
        <v>1.1302043036619486E-2</v>
      </c>
      <c r="Y15" s="32">
        <f>Sheet1!L12/(sheet!L18-sheet!L35)</f>
        <v>0.38990654205607478</v>
      </c>
      <c r="AA15" s="18">
        <f>Sheet1!L43</f>
        <v>-26.861999999999998</v>
      </c>
      <c r="AB15" s="18" t="str">
        <f>Sheet3!L17</f>
        <v>-39.9x</v>
      </c>
      <c r="AC15" s="18" t="str">
        <f>Sheet3!L18</f>
        <v>-39.7x</v>
      </c>
      <c r="AD15" s="18" t="str">
        <f>Sheet3!L20</f>
        <v>-9.3x</v>
      </c>
      <c r="AE15" s="18" t="str">
        <f>Sheet3!L21</f>
        <v>3.3x</v>
      </c>
      <c r="AF15" s="18" t="str">
        <f>Sheet3!L22</f>
        <v>NA</v>
      </c>
      <c r="AG15" s="18" t="str">
        <f>Sheet3!L24</f>
        <v>-32.7x</v>
      </c>
      <c r="AH15" s="18" t="str">
        <f>Sheet3!L25</f>
        <v>5.0x</v>
      </c>
      <c r="AI15" s="18" t="str">
        <f>Sheet3!L31</f>
        <v/>
      </c>
      <c r="AK15" s="18">
        <f>Sheet3!L29</f>
        <v>3.1</v>
      </c>
      <c r="AL15" s="18">
        <f>Sheet3!L30</f>
        <v>3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1.3588321939796806</v>
      </c>
      <c r="C16" s="35">
        <f>(sheet!M18-sheet!M15)/sheet!M35</f>
        <v>1.1292669109038036</v>
      </c>
      <c r="D16" s="35">
        <f>sheet!M12/sheet!M35</f>
        <v>0.98467349019904071</v>
      </c>
      <c r="E16" s="35">
        <f>Sheet2!M20/sheet!M35</f>
        <v>0.97477810930241338</v>
      </c>
      <c r="F16" s="35">
        <f>sheet!M18/sheet!M35</f>
        <v>1.3588321939796806</v>
      </c>
      <c r="G16" s="30"/>
      <c r="H16" s="36">
        <f>Sheet1!M33/sheet!M51</f>
        <v>0.11529388125679076</v>
      </c>
      <c r="I16" s="36">
        <f>Sheet1!M33/Sheet1!M12</f>
        <v>0.23686664831972598</v>
      </c>
      <c r="J16" s="36">
        <f>Sheet1!M12/sheet!M27</f>
        <v>0.31480153439637293</v>
      </c>
      <c r="K16" s="36">
        <f>Sheet1!M30/sheet!M27</f>
        <v>7.4565984338375788E-2</v>
      </c>
      <c r="L16" s="36">
        <f>Sheet1!M38</f>
        <v>0.23</v>
      </c>
      <c r="M16" s="30"/>
      <c r="N16" s="36">
        <f>sheet!M40/sheet!M27</f>
        <v>0.35325289143231181</v>
      </c>
      <c r="O16" s="36">
        <f>sheet!M51/sheet!M27</f>
        <v>0.64674710856768813</v>
      </c>
      <c r="P16" s="36">
        <f>sheet!M40/sheet!M51</f>
        <v>0.54619941357703128</v>
      </c>
      <c r="Q16" s="35">
        <f>Sheet1!M24/Sheet1!M26</f>
        <v>-12.660661320443809</v>
      </c>
      <c r="R16" s="35">
        <f>ABS(Sheet2!M20/(Sheet1!M26+Sheet2!M30))</f>
        <v>0.63043064070934796</v>
      </c>
      <c r="S16" s="35">
        <f>sheet!M40/Sheet1!M43</f>
        <v>1.9702694540451662</v>
      </c>
      <c r="T16" s="35">
        <f>Sheet2!M20/sheet!M40</f>
        <v>0.43955991552558077</v>
      </c>
      <c r="U16" s="13"/>
      <c r="V16" s="35">
        <f>ABS(Sheet1!M15/sheet!M15)</f>
        <v>2.2460925932019347</v>
      </c>
      <c r="W16" s="35" t="e">
        <f>Sheet1!M12/sheet!M14</f>
        <v>#DIV/0!</v>
      </c>
      <c r="X16" s="35">
        <f>Sheet1!M12/sheet!M27</f>
        <v>0.31480153439637293</v>
      </c>
      <c r="Y16" s="35">
        <f>Sheet1!M12/(sheet!M18-sheet!M35)</f>
        <v>5.5074099023240128</v>
      </c>
      <c r="Z16" s="13"/>
      <c r="AA16" s="37">
        <f>Sheet1!M43</f>
        <v>149.005</v>
      </c>
      <c r="AB16" s="37" t="str">
        <f>Sheet3!M17</f>
        <v>13.7x</v>
      </c>
      <c r="AC16" s="37" t="str">
        <f>Sheet3!M18</f>
        <v>15.7x</v>
      </c>
      <c r="AD16" s="37" t="str">
        <f>Sheet3!M20</f>
        <v>13.7x</v>
      </c>
      <c r="AE16" s="37" t="str">
        <f>Sheet3!M21</f>
        <v>2.8x</v>
      </c>
      <c r="AF16" s="37" t="str">
        <f>Sheet3!M22</f>
        <v>7.8x</v>
      </c>
      <c r="AG16" s="37" t="str">
        <f>Sheet3!M24</f>
        <v>31.7x</v>
      </c>
      <c r="AH16" s="37" t="str">
        <f>Sheet3!M25</f>
        <v>3.7x</v>
      </c>
      <c r="AI16" s="37" t="str">
        <f>Sheet3!M31</f>
        <v/>
      </c>
      <c r="AK16" s="37">
        <f>Sheet3!M29</f>
        <v>6.2</v>
      </c>
      <c r="AL16" s="37">
        <f>Sheet3!M30</f>
        <v>8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2023-04-24T08:38:14Z</dcterms:created>
  <dcterms:modified xsi:type="dcterms:W3CDTF">2023-05-07T16:08:56Z</dcterms:modified>
  <cp:category/>
  <dc:identifier/>
  <cp:version/>
</cp:coreProperties>
</file>