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11" documentId="8_{CC853B31-FB15-44FE-9F1D-C0DB4A5631C8}" xr6:coauthVersionLast="47" xr6:coauthVersionMax="47" xr10:uidLastSave="{8616C337-EA91-467F-8726-5FCA71A27D68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3" l="1"/>
  <c r="F30" i="3"/>
  <c r="G30" i="3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<sst xmlns="http://schemas.openxmlformats.org/spreadsheetml/2006/main" count="634" uniqueCount="301">
  <si>
    <t>Perseus Mining Ltd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</si>
  <si>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</si>
  <si>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</si>
  <si>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</si>
  <si>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</si>
  <si>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</si>
  <si>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</si>
  <si>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</si>
  <si>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</si>
  <si>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</si>
  <si>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</si>
  <si>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</si>
  <si>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</si>
  <si>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</si>
  <si>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</si>
  <si>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2013-06-30</t>
  </si>
  <si>
    <t>2014-06-30</t>
  </si>
  <si>
    <t>2015-06-30</t>
  </si>
  <si>
    <t>2016-06-30</t>
  </si>
  <si>
    <t>2017-06-30</t>
  </si>
  <si>
    <t>2018-06-30</t>
  </si>
  <si>
    <t>2019-06-30</t>
  </si>
  <si>
    <t>2020-06-30</t>
  </si>
  <si>
    <t>2021-06-30</t>
  </si>
  <si>
    <t>2022-06-30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</si>
  <si>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</si>
  <si>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</si>
  <si>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</si>
  <si>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</si>
  <si>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</si>
  <si>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</si>
  <si>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</si>
  <si>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</si>
  <si>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</si>
  <si>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1,139.503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</si>
  <si>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</si>
  <si>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</si>
  <si>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</si>
  <si>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</si>
  <si>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</si>
  <si>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</si>
  <si>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</si>
  <si>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1,213.966</t>
  </si>
  <si>
    <t>1,310.4</t>
  </si>
  <si>
    <t>1,767.466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</si>
  <si>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</si>
  <si>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</si>
  <si>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</si>
  <si>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</si>
  <si>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</si>
  <si>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</si>
  <si>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</si>
  <si>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</si>
  <si>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</si>
  <si>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</si>
  <si>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</si>
  <si>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</si>
  <si>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</si>
  <si>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</si>
  <si>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</si>
  <si>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Other Common Equity Adj</t>
  </si>
  <si>
    <t>Common Equity</t>
  </si>
  <si>
    <t>1,303.151</t>
  </si>
  <si>
    <t>Total Preferred Equity</t>
  </si>
  <si>
    <t>Minority Interest, Total</t>
  </si>
  <si>
    <t>Other Equity</t>
  </si>
  <si>
    <t>Total Equity</t>
  </si>
  <si>
    <t>1,459.483</t>
  </si>
  <si>
    <t>Total Liabilities And Equity</t>
  </si>
  <si>
    <t>Cash And Short Term Investments</t>
  </si>
  <si>
    <t>Total Debt</t>
  </si>
  <si>
    <t>Income Statement</t>
  </si>
  <si>
    <t>Revenue</t>
  </si>
  <si>
    <t>1,000.341</t>
  </si>
  <si>
    <t>Revenue Growth (YoY)</t>
  </si>
  <si>
    <t>101.6%</t>
  </si>
  <si>
    <t>-10.0%</t>
  </si>
  <si>
    <t>26.2%</t>
  </si>
  <si>
    <t>-26.2%</t>
  </si>
  <si>
    <t>12.6%</t>
  </si>
  <si>
    <t>36.5%</t>
  </si>
  <si>
    <t>34.5%</t>
  </si>
  <si>
    <t>16.2%</t>
  </si>
  <si>
    <t>15.0%</t>
  </si>
  <si>
    <t>65.6%</t>
  </si>
  <si>
    <t>Cost of Revenues</t>
  </si>
  <si>
    <t>Gross Profit</t>
  </si>
  <si>
    <t>Gross Profit Margin</t>
  </si>
  <si>
    <t>39.2%</t>
  </si>
  <si>
    <t>26.0%</t>
  </si>
  <si>
    <t>46.6%</t>
  </si>
  <si>
    <t>20.9%</t>
  </si>
  <si>
    <t>8.6%</t>
  </si>
  <si>
    <t>36.4%</t>
  </si>
  <si>
    <t>32.3%</t>
  </si>
  <si>
    <t>46.3%</t>
  </si>
  <si>
    <t>44.6%</t>
  </si>
  <si>
    <t>50.1%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</si>
  <si>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</si>
  <si>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</si>
  <si>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</si>
  <si>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</si>
  <si>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</si>
  <si>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</si>
  <si>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</si>
  <si>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</si>
  <si>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</si>
  <si>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</si>
  <si>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</si>
  <si>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</si>
  <si>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</si>
  <si>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</si>
  <si>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</si>
  <si>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</si>
  <si>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</si>
  <si>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</si>
  <si>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1,027.96</t>
  </si>
  <si>
    <t>1,033.696</t>
  </si>
  <si>
    <t>1,059.91</t>
  </si>
  <si>
    <t>1,167.973</t>
  </si>
  <si>
    <t>1,214.231</t>
  </si>
  <si>
    <t>1,244.683</t>
  </si>
  <si>
    <t>Weighted Average Diluted Shares Out.</t>
  </si>
  <si>
    <t>1,182.04</t>
  </si>
  <si>
    <t>1,197.594</t>
  </si>
  <si>
    <t>1,239.933</t>
  </si>
  <si>
    <t>1,267.784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</si>
  <si>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</si>
  <si>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</si>
  <si>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</si>
  <si>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</si>
  <si>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</si>
  <si>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</si>
  <si>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</si>
  <si>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</si>
  <si>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</si>
  <si>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</si>
  <si>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</si>
  <si>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</si>
  <si>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</si>
  <si>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</si>
  <si>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</si>
  <si>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</si>
  <si>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</si>
  <si>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</si>
  <si>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</si>
  <si>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</si>
  <si>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</si>
  <si>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</si>
  <si>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</si>
  <si>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</si>
  <si>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</si>
  <si>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</si>
  <si>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</si>
  <si>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</si>
  <si>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</si>
  <si>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</si>
  <si>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</si>
  <si>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</si>
  <si>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</si>
  <si>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</si>
  <si>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1,433.613</t>
  </si>
  <si>
    <t>1,664.614</t>
  </si>
  <si>
    <t>1,915.391</t>
  </si>
  <si>
    <t>Total Enterprise Value (TEV)</t>
  </si>
  <si>
    <t>1,448.385</t>
  </si>
  <si>
    <t>1,726.479</t>
  </si>
  <si>
    <t>1,780.139</t>
  </si>
  <si>
    <t>Enterprise Value (EV)</t>
  </si>
  <si>
    <t>EV/EBITDA</t>
  </si>
  <si>
    <t>1.3x</t>
  </si>
  <si>
    <t>10.6x</t>
  </si>
  <si>
    <t>2.2x</t>
  </si>
  <si>
    <t>5.6x</t>
  </si>
  <si>
    <t>-15.6x</t>
  </si>
  <si>
    <t>5.9x</t>
  </si>
  <si>
    <t>4.7x</t>
  </si>
  <si>
    <t>7.0x</t>
  </si>
  <si>
    <t>6.9x</t>
  </si>
  <si>
    <t>4.3x</t>
  </si>
  <si>
    <t>EV / EBIT</t>
  </si>
  <si>
    <t>1.6x</t>
  </si>
  <si>
    <t>-8.2x</t>
  </si>
  <si>
    <t>6.6x</t>
  </si>
  <si>
    <t>19.0x</t>
  </si>
  <si>
    <t>-2.8x</t>
  </si>
  <si>
    <t>-16.1x</t>
  </si>
  <si>
    <t>-47.6x</t>
  </si>
  <si>
    <t>20.5x</t>
  </si>
  <si>
    <t>11.6x</t>
  </si>
  <si>
    <t>7.8x</t>
  </si>
  <si>
    <t>EV / LTM EBITDA - CAPEX</t>
  </si>
  <si>
    <t>2.8x</t>
  </si>
  <si>
    <t>-3.2x</t>
  </si>
  <si>
    <t>4.4x</t>
  </si>
  <si>
    <t>31.6x</t>
  </si>
  <si>
    <t>-1.5x</t>
  </si>
  <si>
    <t>-158.6x</t>
  </si>
  <si>
    <t>281.6x</t>
  </si>
  <si>
    <t>6.3x</t>
  </si>
  <si>
    <t>EV / Free Cash Flow</t>
  </si>
  <si>
    <t>3.7x</t>
  </si>
  <si>
    <t>-2.3x</t>
  </si>
  <si>
    <t>-4.4x</t>
  </si>
  <si>
    <t>11.3x</t>
  </si>
  <si>
    <t>-2.4x</t>
  </si>
  <si>
    <t>21.6x</t>
  </si>
  <si>
    <t>4.6x</t>
  </si>
  <si>
    <t>369.0x</t>
  </si>
  <si>
    <t>-21.0x</t>
  </si>
  <si>
    <t>6.0x</t>
  </si>
  <si>
    <t>EV / Invested Capital</t>
  </si>
  <si>
    <t>0.4x</t>
  </si>
  <si>
    <t>0.3x</t>
  </si>
  <si>
    <t>0.8x</t>
  </si>
  <si>
    <t>0.6x</t>
  </si>
  <si>
    <t>1.4x</t>
  </si>
  <si>
    <t>1.2x</t>
  </si>
  <si>
    <t>EV / Revenue</t>
  </si>
  <si>
    <t>0.5x</t>
  </si>
  <si>
    <t>0.7x</t>
  </si>
  <si>
    <t>1.5x</t>
  </si>
  <si>
    <t>1.0x</t>
  </si>
  <si>
    <t>2.9x</t>
  </si>
  <si>
    <t>1.9x</t>
  </si>
  <si>
    <t>P/E Ratio</t>
  </si>
  <si>
    <t>-24.1x</t>
  </si>
  <si>
    <t>3.9x</t>
  </si>
  <si>
    <t>40.3x</t>
  </si>
  <si>
    <t>-3.7x</t>
  </si>
  <si>
    <t>-9.1x</t>
  </si>
  <si>
    <t>233.0x</t>
  </si>
  <si>
    <t>25.4x</t>
  </si>
  <si>
    <t>16.5x</t>
  </si>
  <si>
    <t>10.1x</t>
  </si>
  <si>
    <t>Price/Book</t>
  </si>
  <si>
    <t>0.9x</t>
  </si>
  <si>
    <t>1.8x</t>
  </si>
  <si>
    <t>1.7x</t>
  </si>
  <si>
    <t>Price / Operating Cash Flow</t>
  </si>
  <si>
    <t>5.3x</t>
  </si>
  <si>
    <t>9.6x</t>
  </si>
  <si>
    <t>49.4x</t>
  </si>
  <si>
    <t>NA</t>
  </si>
  <si>
    <t>8.8x</t>
  </si>
  <si>
    <t>4.5x</t>
  </si>
  <si>
    <t>Price / LTM Sales</t>
  </si>
  <si>
    <t>2.1x</t>
  </si>
  <si>
    <t>Altman Z-Score</t>
  </si>
  <si>
    <t>Piotroski Score</t>
  </si>
  <si>
    <t>Dividend Per Share</t>
  </si>
  <si>
    <t>Dividend Yield</t>
  </si>
  <si>
    <t>0.0%</t>
  </si>
  <si>
    <t>1.1%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</si>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</sst>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DCD5E7D8-9EBC-0010-4258-AD47CA01A72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sqref="A1:N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34.229999999999997</v>
      </c>
      <c r="E12" s="3">
        <v>37.154000000000003</v>
      </c>
      <c r="F12" s="3">
        <v>99.619</v>
      </c>
      <c r="G12" s="3">
        <v>146.25700000000001</v>
      </c>
      <c r="H12" s="3">
        <v>23.946000000000002</v>
      </c>
      <c r="I12" s="3">
        <v>30.324999999999999</v>
      </c>
      <c r="J12" s="3">
        <v>115.30500000000001</v>
      </c>
      <c r="K12" s="3">
        <v>204.40199999999999</v>
      </c>
      <c r="L12" s="3">
        <v>168.76900000000001</v>
      </c>
      <c r="M12" s="3">
        <v>379.36399999999998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</row>
    <row r="14" spans="3:13" ht="12.75" x14ac:dyDescent="0.2">
      <c r="C14" s="3" t="s">
        <v>28</v>
      </c>
      <c r="D14" s="3">
        <v>7.694</v>
      </c>
      <c r="E14" s="3">
        <v>12.132</v>
      </c>
      <c r="F14" s="3">
        <v>23.533999999999999</v>
      </c>
      <c r="G14" s="3">
        <v>14.754</v>
      </c>
      <c r="H14" s="3">
        <v>0.47899999999999998</v>
      </c>
      <c r="I14" s="3">
        <v>0.51900000000000002</v>
      </c>
      <c r="J14" s="3">
        <v>0.82399999999999995</v>
      </c>
      <c r="K14" s="3">
        <v>0.98699999999999999</v>
      </c>
      <c r="L14" s="3">
        <v>1.1739999999999999</v>
      </c>
      <c r="M14" s="3">
        <v>1.0269999999999999</v>
      </c>
    </row>
    <row r="15" spans="3:13" ht="12.75" x14ac:dyDescent="0.2">
      <c r="C15" s="3" t="s">
        <v>29</v>
      </c>
      <c r="D15" s="3">
        <v>29.963999999999999</v>
      </c>
      <c r="E15" s="3">
        <v>37.329000000000001</v>
      </c>
      <c r="F15" s="3">
        <v>42.213000000000001</v>
      </c>
      <c r="G15" s="3">
        <v>56.904000000000003</v>
      </c>
      <c r="H15" s="3">
        <v>58.167000000000002</v>
      </c>
      <c r="I15" s="3">
        <v>121.39400000000001</v>
      </c>
      <c r="J15" s="3">
        <v>116.678</v>
      </c>
      <c r="K15" s="3">
        <v>109.67700000000001</v>
      </c>
      <c r="L15" s="3">
        <v>165.976</v>
      </c>
      <c r="M15" s="3">
        <v>141.255</v>
      </c>
    </row>
    <row r="16" spans="3:13" ht="12.75" x14ac:dyDescent="0.2">
      <c r="C16" s="3" t="s">
        <v>30</v>
      </c>
      <c r="D16" s="3">
        <v>9.98</v>
      </c>
      <c r="E16" s="3">
        <v>5.9779999999999998</v>
      </c>
      <c r="F16" s="3">
        <v>5.7930000000000001</v>
      </c>
      <c r="G16" s="3">
        <v>4.1150000000000002</v>
      </c>
      <c r="H16" s="3">
        <v>4.2759999999999998</v>
      </c>
      <c r="I16" s="3">
        <v>14.503</v>
      </c>
      <c r="J16" s="3">
        <v>5.59</v>
      </c>
      <c r="K16" s="3">
        <v>10.917999999999999</v>
      </c>
      <c r="L16" s="3">
        <v>22.837</v>
      </c>
      <c r="M16" s="3">
        <v>11.914</v>
      </c>
    </row>
    <row r="17" spans="3:13" ht="12.75" x14ac:dyDescent="0.2">
      <c r="C17" s="3" t="s">
        <v>31</v>
      </c>
      <c r="D17" s="3">
        <v>2.6779999999999999</v>
      </c>
      <c r="E17" s="3">
        <v>30.66</v>
      </c>
      <c r="F17" s="3">
        <v>35.997999999999998</v>
      </c>
      <c r="G17" s="3">
        <v>39.334000000000003</v>
      </c>
      <c r="H17" s="3">
        <v>10.414999999999999</v>
      </c>
      <c r="I17" s="3">
        <v>25.706</v>
      </c>
      <c r="J17" s="3">
        <v>8.4529999999999994</v>
      </c>
      <c r="K17" s="3">
        <v>13.835000000000001</v>
      </c>
      <c r="L17" s="3">
        <v>16.161999999999999</v>
      </c>
      <c r="M17" s="3">
        <v>16.402999999999999</v>
      </c>
    </row>
    <row r="18" spans="3:13" ht="12.75" x14ac:dyDescent="0.2">
      <c r="C18" s="3" t="s">
        <v>32</v>
      </c>
      <c r="D18" s="3">
        <v>84.546000000000006</v>
      </c>
      <c r="E18" s="3">
        <v>123.253</v>
      </c>
      <c r="F18" s="3">
        <v>207.15799999999999</v>
      </c>
      <c r="G18" s="3">
        <v>261.36500000000001</v>
      </c>
      <c r="H18" s="3">
        <v>97.284000000000006</v>
      </c>
      <c r="I18" s="3">
        <v>192.446</v>
      </c>
      <c r="J18" s="3">
        <v>246.84899999999999</v>
      </c>
      <c r="K18" s="3">
        <v>339.81799999999998</v>
      </c>
      <c r="L18" s="3">
        <v>374.91699999999997</v>
      </c>
      <c r="M18" s="3">
        <v>549.96199999999999</v>
      </c>
    </row>
    <row r="19" spans="3:13" ht="12.75" x14ac:dyDescent="0.2"/>
    <row r="20" spans="3:13" ht="12.75" x14ac:dyDescent="0.2">
      <c r="C20" s="3" t="s">
        <v>33</v>
      </c>
      <c r="D20" s="3">
        <v>400.44</v>
      </c>
      <c r="E20" s="3">
        <v>409.483</v>
      </c>
      <c r="F20" s="3">
        <v>448.38499999999999</v>
      </c>
      <c r="G20" s="3">
        <v>630.92399999999998</v>
      </c>
      <c r="H20" s="3">
        <v>735.346</v>
      </c>
      <c r="I20" s="3">
        <v>711.32799999999997</v>
      </c>
      <c r="J20" s="3">
        <v>615.00199999999995</v>
      </c>
      <c r="K20" s="3">
        <v>813.25</v>
      </c>
      <c r="L20" s="3">
        <v>920.67899999999997</v>
      </c>
      <c r="M20" s="3" t="s">
        <v>34</v>
      </c>
    </row>
    <row r="21" spans="3:13" ht="12.75" x14ac:dyDescent="0.2">
      <c r="C21" s="3" t="s">
        <v>35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36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37</v>
      </c>
      <c r="D23" s="3">
        <v>3.8220000000000001</v>
      </c>
      <c r="E23" s="3">
        <v>3.4089999999999998</v>
      </c>
      <c r="F23" s="3">
        <v>2.7080000000000002</v>
      </c>
      <c r="G23" s="3">
        <v>4.8769999999999998</v>
      </c>
      <c r="H23" s="3">
        <v>3.3130000000000002</v>
      </c>
      <c r="I23" s="3">
        <v>1.3620000000000001</v>
      </c>
      <c r="J23" s="3">
        <v>0.40799999999999997</v>
      </c>
      <c r="K23" s="3">
        <v>0.625</v>
      </c>
      <c r="L23" s="3">
        <v>0.74099999999999999</v>
      </c>
      <c r="M23" s="3">
        <v>21.971</v>
      </c>
    </row>
    <row r="24" spans="3:13" ht="12.75" x14ac:dyDescent="0.2">
      <c r="C24" s="3" t="s">
        <v>38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</row>
    <row r="25" spans="3:13" ht="12.75" x14ac:dyDescent="0.2">
      <c r="C25" s="3" t="s">
        <v>39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</row>
    <row r="26" spans="3:13" ht="12.75" x14ac:dyDescent="0.2">
      <c r="C26" s="3" t="s">
        <v>40</v>
      </c>
      <c r="D26" s="3">
        <v>80.769000000000005</v>
      </c>
      <c r="E26" s="3">
        <v>29.178999999999998</v>
      </c>
      <c r="F26" s="3">
        <v>11.847</v>
      </c>
      <c r="G26" s="3">
        <v>14.737</v>
      </c>
      <c r="H26" s="3">
        <v>19.884</v>
      </c>
      <c r="I26" s="3">
        <v>32.052999999999997</v>
      </c>
      <c r="J26" s="3">
        <v>28.951000000000001</v>
      </c>
      <c r="K26" s="3">
        <v>60.271999999999998</v>
      </c>
      <c r="L26" s="3">
        <v>14.061999999999999</v>
      </c>
      <c r="M26" s="3">
        <v>56.03</v>
      </c>
    </row>
    <row r="27" spans="3:13" ht="12.75" x14ac:dyDescent="0.2">
      <c r="C27" s="3" t="s">
        <v>41</v>
      </c>
      <c r="D27" s="3">
        <v>569.577</v>
      </c>
      <c r="E27" s="3">
        <v>565.32399999999996</v>
      </c>
      <c r="F27" s="3">
        <v>670.09799999999996</v>
      </c>
      <c r="G27" s="3">
        <v>911.90300000000002</v>
      </c>
      <c r="H27" s="3">
        <v>855.82600000000002</v>
      </c>
      <c r="I27" s="3">
        <v>937.18899999999996</v>
      </c>
      <c r="J27" s="3">
        <v>891.21100000000001</v>
      </c>
      <c r="K27" s="3" t="s">
        <v>42</v>
      </c>
      <c r="L27" s="3" t="s">
        <v>43</v>
      </c>
      <c r="M27" s="3" t="s">
        <v>44</v>
      </c>
    </row>
    <row r="28" spans="3:13" ht="12.75" x14ac:dyDescent="0.2"/>
    <row r="29" spans="3:13" ht="12.75" x14ac:dyDescent="0.2">
      <c r="C29" s="3" t="s">
        <v>45</v>
      </c>
      <c r="D29" s="3">
        <v>49.627000000000002</v>
      </c>
      <c r="E29" s="3">
        <v>51.878999999999998</v>
      </c>
      <c r="F29" s="3">
        <v>34.988999999999997</v>
      </c>
      <c r="G29" s="3">
        <v>77.227999999999994</v>
      </c>
      <c r="H29" s="3">
        <v>71.962000000000003</v>
      </c>
      <c r="I29" s="3">
        <v>95.4</v>
      </c>
      <c r="J29" s="3">
        <v>62.048000000000002</v>
      </c>
      <c r="K29" s="3">
        <v>93.793999999999997</v>
      </c>
      <c r="L29" s="3">
        <v>111.595</v>
      </c>
      <c r="M29" s="3">
        <v>131.696</v>
      </c>
    </row>
    <row r="30" spans="3:13" ht="12.75" x14ac:dyDescent="0.2">
      <c r="C30" s="3" t="s">
        <v>46</v>
      </c>
      <c r="D30" s="3">
        <v>1.587</v>
      </c>
      <c r="E30" s="3">
        <v>1.51</v>
      </c>
      <c r="F30" s="3">
        <v>1.5529999999999999</v>
      </c>
      <c r="G30" s="3">
        <v>1.5289999999999999</v>
      </c>
      <c r="H30" s="3">
        <v>1.83</v>
      </c>
      <c r="I30" s="3">
        <v>1.9630000000000001</v>
      </c>
      <c r="J30" s="3">
        <v>1.8480000000000001</v>
      </c>
      <c r="K30" s="3">
        <v>2.141</v>
      </c>
      <c r="L30" s="3">
        <v>2.6269999999999998</v>
      </c>
      <c r="M30" s="3">
        <v>3.8210000000000002</v>
      </c>
    </row>
    <row r="31" spans="3:13" ht="12.75" x14ac:dyDescent="0.2">
      <c r="C31" s="3" t="s">
        <v>47</v>
      </c>
      <c r="D31" s="3" t="s">
        <v>27</v>
      </c>
      <c r="E31" s="3" t="s">
        <v>27</v>
      </c>
      <c r="F31" s="3" t="s">
        <v>27</v>
      </c>
      <c r="G31" s="3" t="s">
        <v>27</v>
      </c>
      <c r="H31" s="3">
        <v>19.449000000000002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48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>
        <v>31.751000000000001</v>
      </c>
      <c r="J32" s="3">
        <v>7.2</v>
      </c>
      <c r="K32" s="3" t="s">
        <v>27</v>
      </c>
      <c r="L32" s="3" t="s">
        <v>27</v>
      </c>
      <c r="M32" s="3" t="s">
        <v>27</v>
      </c>
    </row>
    <row r="33" spans="3:13" ht="12.75" x14ac:dyDescent="0.2">
      <c r="C33" s="3" t="s">
        <v>49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>
        <v>1.1850000000000001</v>
      </c>
      <c r="L33" s="3">
        <v>1.587</v>
      </c>
      <c r="M33" s="3">
        <v>9.2750000000000004</v>
      </c>
    </row>
    <row r="34" spans="3:13" ht="12.75" x14ac:dyDescent="0.2">
      <c r="C34" s="3" t="s">
        <v>50</v>
      </c>
      <c r="D34" s="3">
        <v>0</v>
      </c>
      <c r="E34" s="3">
        <v>0.11600000000000001</v>
      </c>
      <c r="F34" s="3">
        <v>0</v>
      </c>
      <c r="G34" s="3">
        <v>28.173999999999999</v>
      </c>
      <c r="H34" s="3">
        <v>0.156</v>
      </c>
      <c r="I34" s="3">
        <v>0</v>
      </c>
      <c r="J34" s="3">
        <v>7.8230000000000004</v>
      </c>
      <c r="K34" s="3">
        <v>5.72</v>
      </c>
      <c r="L34" s="3">
        <v>0</v>
      </c>
      <c r="M34" s="3">
        <v>4.5640000000000001</v>
      </c>
    </row>
    <row r="35" spans="3:13" ht="12.75" x14ac:dyDescent="0.2">
      <c r="C35" s="3" t="s">
        <v>51</v>
      </c>
      <c r="D35" s="3">
        <v>51.213999999999999</v>
      </c>
      <c r="E35" s="3">
        <v>53.505000000000003</v>
      </c>
      <c r="F35" s="3">
        <v>36.542000000000002</v>
      </c>
      <c r="G35" s="3">
        <v>106.931</v>
      </c>
      <c r="H35" s="3">
        <v>93.397000000000006</v>
      </c>
      <c r="I35" s="3">
        <v>129.114</v>
      </c>
      <c r="J35" s="3">
        <v>78.918999999999997</v>
      </c>
      <c r="K35" s="3">
        <v>102.84</v>
      </c>
      <c r="L35" s="3">
        <v>115.809</v>
      </c>
      <c r="M35" s="3">
        <v>149.35599999999999</v>
      </c>
    </row>
    <row r="36" spans="3:13" ht="12.75" x14ac:dyDescent="0.2"/>
    <row r="37" spans="3:13" ht="12.75" x14ac:dyDescent="0.2">
      <c r="C37" s="3" t="s">
        <v>52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>
        <v>50.969000000000001</v>
      </c>
      <c r="J37" s="3">
        <v>34.015999999999998</v>
      </c>
      <c r="K37" s="3">
        <v>203.934</v>
      </c>
      <c r="L37" s="3">
        <v>123.825</v>
      </c>
      <c r="M37" s="3">
        <v>64.471000000000004</v>
      </c>
    </row>
    <row r="38" spans="3:13" ht="12.75" x14ac:dyDescent="0.2">
      <c r="C38" s="3" t="s">
        <v>53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>
        <v>0.49099999999999999</v>
      </c>
      <c r="L38" s="3">
        <v>2.3210000000000002</v>
      </c>
      <c r="M38" s="3">
        <v>3.17</v>
      </c>
    </row>
    <row r="39" spans="3:13" ht="12.75" x14ac:dyDescent="0.2">
      <c r="C39" s="3" t="s">
        <v>54</v>
      </c>
      <c r="D39" s="3">
        <v>53.497</v>
      </c>
      <c r="E39" s="3">
        <v>42.469000000000001</v>
      </c>
      <c r="F39" s="3">
        <v>73.507999999999996</v>
      </c>
      <c r="G39" s="3">
        <v>61.064</v>
      </c>
      <c r="H39" s="3">
        <v>54.945999999999998</v>
      </c>
      <c r="I39" s="3">
        <v>62.073</v>
      </c>
      <c r="J39" s="3">
        <v>57.872</v>
      </c>
      <c r="K39" s="3">
        <v>86.388999999999996</v>
      </c>
      <c r="L39" s="3">
        <v>83.876999999999995</v>
      </c>
      <c r="M39" s="3">
        <v>90.986000000000004</v>
      </c>
    </row>
    <row r="40" spans="3:13" ht="12.75" x14ac:dyDescent="0.2">
      <c r="C40" s="3" t="s">
        <v>55</v>
      </c>
      <c r="D40" s="3">
        <v>104.712</v>
      </c>
      <c r="E40" s="3">
        <v>95.974000000000004</v>
      </c>
      <c r="F40" s="3">
        <v>110.05</v>
      </c>
      <c r="G40" s="3">
        <v>167.994</v>
      </c>
      <c r="H40" s="3">
        <v>148.34299999999999</v>
      </c>
      <c r="I40" s="3">
        <v>242.15600000000001</v>
      </c>
      <c r="J40" s="3">
        <v>170.80799999999999</v>
      </c>
      <c r="K40" s="3">
        <v>393.654</v>
      </c>
      <c r="L40" s="3">
        <v>325.83300000000003</v>
      </c>
      <c r="M40" s="3">
        <v>307.983</v>
      </c>
    </row>
    <row r="41" spans="3:13" ht="12.75" x14ac:dyDescent="0.2"/>
    <row r="42" spans="3:13" ht="12.75" x14ac:dyDescent="0.2">
      <c r="C42" s="3" t="s">
        <v>56</v>
      </c>
      <c r="D42" s="3">
        <v>429.71</v>
      </c>
      <c r="E42" s="3">
        <v>479.22800000000001</v>
      </c>
      <c r="F42" s="3">
        <v>457.49599999999998</v>
      </c>
      <c r="G42" s="3">
        <v>685.26700000000005</v>
      </c>
      <c r="H42" s="3">
        <v>718.32399999999996</v>
      </c>
      <c r="I42" s="3">
        <v>701.48299999999995</v>
      </c>
      <c r="J42" s="3">
        <v>714.01499999999999</v>
      </c>
      <c r="K42" s="3">
        <v>727.56899999999996</v>
      </c>
      <c r="L42" s="3">
        <v>790.56600000000003</v>
      </c>
      <c r="M42" s="3">
        <v>933.19200000000001</v>
      </c>
    </row>
    <row r="43" spans="3:13" ht="12.75" x14ac:dyDescent="0.2">
      <c r="C43" s="3" t="s">
        <v>57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</row>
    <row r="44" spans="3:13" ht="12.75" x14ac:dyDescent="0.2">
      <c r="C44" s="3" t="s">
        <v>58</v>
      </c>
      <c r="D44" s="3">
        <v>15.117000000000001</v>
      </c>
      <c r="E44" s="3">
        <v>-15.37</v>
      </c>
      <c r="F44" s="3">
        <v>69.656999999999996</v>
      </c>
      <c r="G44" s="3">
        <v>35.679000000000002</v>
      </c>
      <c r="H44" s="3">
        <v>-42.570999999999998</v>
      </c>
      <c r="I44" s="3">
        <v>-66.715999999999994</v>
      </c>
      <c r="J44" s="3">
        <v>-56.616</v>
      </c>
      <c r="K44" s="3">
        <v>30.712</v>
      </c>
      <c r="L44" s="3">
        <v>138.51499999999999</v>
      </c>
      <c r="M44" s="3">
        <v>331.16399999999999</v>
      </c>
    </row>
    <row r="45" spans="3:13" ht="12.75" x14ac:dyDescent="0.2">
      <c r="C45" s="3" t="s">
        <v>59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60</v>
      </c>
      <c r="D46" s="3">
        <v>11.247999999999999</v>
      </c>
      <c r="E46" s="3">
        <v>-1.117</v>
      </c>
      <c r="F46" s="3">
        <v>21.132999999999999</v>
      </c>
      <c r="G46" s="3">
        <v>15.041</v>
      </c>
      <c r="H46" s="3">
        <v>25.92</v>
      </c>
      <c r="I46" s="3">
        <v>53.014000000000003</v>
      </c>
      <c r="J46" s="3">
        <v>56.295999999999999</v>
      </c>
      <c r="K46" s="3">
        <v>53.838000000000001</v>
      </c>
      <c r="L46" s="3">
        <v>29.754999999999999</v>
      </c>
      <c r="M46" s="3">
        <v>38.795000000000002</v>
      </c>
    </row>
    <row r="47" spans="3:13" ht="12.75" x14ac:dyDescent="0.2">
      <c r="C47" s="3" t="s">
        <v>61</v>
      </c>
      <c r="D47" s="3">
        <v>456.07499999999999</v>
      </c>
      <c r="E47" s="3">
        <v>462.74200000000002</v>
      </c>
      <c r="F47" s="3">
        <v>548.28499999999997</v>
      </c>
      <c r="G47" s="3">
        <v>735.98699999999997</v>
      </c>
      <c r="H47" s="3">
        <v>701.673</v>
      </c>
      <c r="I47" s="3">
        <v>687.78099999999995</v>
      </c>
      <c r="J47" s="3">
        <v>713.69500000000005</v>
      </c>
      <c r="K47" s="3">
        <v>812.11900000000003</v>
      </c>
      <c r="L47" s="3">
        <v>958.83500000000004</v>
      </c>
      <c r="M47" s="3" t="s">
        <v>62</v>
      </c>
    </row>
    <row r="48" spans="3:13" ht="12.75" x14ac:dyDescent="0.2">
      <c r="C48" s="3" t="s">
        <v>63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64</v>
      </c>
      <c r="D49" s="3">
        <v>8.7910000000000004</v>
      </c>
      <c r="E49" s="3">
        <v>6.609</v>
      </c>
      <c r="F49" s="3">
        <v>11.762</v>
      </c>
      <c r="G49" s="3">
        <v>7.9210000000000003</v>
      </c>
      <c r="H49" s="3">
        <v>5.81</v>
      </c>
      <c r="I49" s="3">
        <v>7.2519999999999998</v>
      </c>
      <c r="J49" s="3">
        <v>6.7080000000000002</v>
      </c>
      <c r="K49" s="3">
        <v>8.1929999999999996</v>
      </c>
      <c r="L49" s="3">
        <v>25.731000000000002</v>
      </c>
      <c r="M49" s="3">
        <v>156.333</v>
      </c>
    </row>
    <row r="50" spans="3:13" ht="12.75" x14ac:dyDescent="0.2">
      <c r="C50" s="3" t="s">
        <v>65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66</v>
      </c>
      <c r="D51" s="3">
        <v>464.86599999999999</v>
      </c>
      <c r="E51" s="3">
        <v>469.351</v>
      </c>
      <c r="F51" s="3">
        <v>560.048</v>
      </c>
      <c r="G51" s="3">
        <v>743.90800000000002</v>
      </c>
      <c r="H51" s="3">
        <v>707.48299999999995</v>
      </c>
      <c r="I51" s="3">
        <v>695.03300000000002</v>
      </c>
      <c r="J51" s="3">
        <v>720.40300000000002</v>
      </c>
      <c r="K51" s="3">
        <v>820.31200000000001</v>
      </c>
      <c r="L51" s="3">
        <v>984.56700000000001</v>
      </c>
      <c r="M51" s="3" t="s">
        <v>67</v>
      </c>
    </row>
    <row r="52" spans="3:13" ht="12.75" x14ac:dyDescent="0.2"/>
    <row r="53" spans="3:13" ht="12.75" x14ac:dyDescent="0.2">
      <c r="C53" s="3" t="s">
        <v>68</v>
      </c>
      <c r="D53" s="3">
        <v>569.577</v>
      </c>
      <c r="E53" s="3">
        <v>565.32399999999996</v>
      </c>
      <c r="F53" s="3">
        <v>670.09799999999996</v>
      </c>
      <c r="G53" s="3">
        <v>911.90300000000002</v>
      </c>
      <c r="H53" s="3">
        <v>855.82600000000002</v>
      </c>
      <c r="I53" s="3">
        <v>937.18899999999996</v>
      </c>
      <c r="J53" s="3">
        <v>891.21100000000001</v>
      </c>
      <c r="K53" s="3" t="s">
        <v>42</v>
      </c>
      <c r="L53" s="3" t="s">
        <v>43</v>
      </c>
      <c r="M53" s="3" t="s">
        <v>44</v>
      </c>
    </row>
    <row r="54" spans="3:13" ht="12.75" x14ac:dyDescent="0.2"/>
    <row r="55" spans="3:13" ht="12.75" x14ac:dyDescent="0.2">
      <c r="C55" s="3" t="s">
        <v>69</v>
      </c>
      <c r="D55" s="3">
        <v>34.229999999999997</v>
      </c>
      <c r="E55" s="3">
        <v>37.154000000000003</v>
      </c>
      <c r="F55" s="3">
        <v>99.619</v>
      </c>
      <c r="G55" s="3">
        <v>146.25700000000001</v>
      </c>
      <c r="H55" s="3">
        <v>23.946000000000002</v>
      </c>
      <c r="I55" s="3">
        <v>30.324999999999999</v>
      </c>
      <c r="J55" s="3">
        <v>115.30500000000001</v>
      </c>
      <c r="K55" s="3">
        <v>204.40199999999999</v>
      </c>
      <c r="L55" s="3">
        <v>168.76900000000001</v>
      </c>
      <c r="M55" s="3">
        <v>379.36399999999998</v>
      </c>
    </row>
    <row r="56" spans="3:13" ht="12.75" x14ac:dyDescent="0.2">
      <c r="C56" s="3" t="s">
        <v>70</v>
      </c>
      <c r="D56" s="3">
        <v>0</v>
      </c>
      <c r="E56" s="3">
        <v>0</v>
      </c>
      <c r="F56" s="3">
        <v>0</v>
      </c>
      <c r="G56" s="3">
        <v>0</v>
      </c>
      <c r="H56" s="3">
        <v>19.449000000000002</v>
      </c>
      <c r="I56" s="3">
        <v>82.72</v>
      </c>
      <c r="J56" s="3">
        <v>41.216000000000001</v>
      </c>
      <c r="K56" s="3">
        <v>205.61</v>
      </c>
      <c r="L56" s="3">
        <v>127.733</v>
      </c>
      <c r="M56" s="3">
        <v>76.915999999999997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45A9-5174-4F16-8C8E-D2152FDAD3EE}">
  <dimension ref="C2:M56"/>
  <sheetViews>
    <sheetView workbookViewId="0">
      <selection activeCell="Q29" sqref="Q29"/>
    </sheetView>
  </sheetViews>
  <sheetFormatPr defaultRowHeight="12.75" x14ac:dyDescent="0.2"/>
  <cols>
    <col min="1" max="2" width="2" customWidth="1"/>
    <col min="3" max="3" width="25" customWidth="1"/>
    <col min="4" max="14" width="15"/>
    <col min="15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71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72</v>
      </c>
      <c r="D12" s="3">
        <v>283.38400000000001</v>
      </c>
      <c r="E12" s="3">
        <v>265.77</v>
      </c>
      <c r="F12" s="3">
        <v>320.25</v>
      </c>
      <c r="G12" s="3">
        <v>237.857</v>
      </c>
      <c r="H12" s="3">
        <v>275.99599999999998</v>
      </c>
      <c r="I12" s="3">
        <v>367.87099999999998</v>
      </c>
      <c r="J12" s="3">
        <v>467.67599999999999</v>
      </c>
      <c r="K12" s="3">
        <v>553.93600000000004</v>
      </c>
      <c r="L12" s="3">
        <v>631.89599999999996</v>
      </c>
      <c r="M12" s="3" t="s">
        <v>73</v>
      </c>
    </row>
    <row r="13" spans="3:13" x14ac:dyDescent="0.2"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79</v>
      </c>
      <c r="I13" s="3" t="s">
        <v>80</v>
      </c>
      <c r="J13" s="3" t="s">
        <v>81</v>
      </c>
      <c r="K13" s="3" t="s">
        <v>82</v>
      </c>
      <c r="L13" s="3" t="s">
        <v>83</v>
      </c>
      <c r="M13" s="3" t="s">
        <v>84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85</v>
      </c>
      <c r="D15" s="3">
        <v>-172.256</v>
      </c>
      <c r="E15" s="3">
        <v>-196.70500000000001</v>
      </c>
      <c r="F15" s="3">
        <v>-171.16499999999999</v>
      </c>
      <c r="G15" s="3">
        <v>-188.17400000000001</v>
      </c>
      <c r="H15" s="3">
        <v>-252.273</v>
      </c>
      <c r="I15" s="3">
        <v>-233.79599999999999</v>
      </c>
      <c r="J15" s="3">
        <v>-316.78500000000003</v>
      </c>
      <c r="K15" s="3">
        <v>-297.37700000000001</v>
      </c>
      <c r="L15" s="3">
        <v>-350.15899999999999</v>
      </c>
      <c r="M15" s="3">
        <v>-498.95800000000003</v>
      </c>
    </row>
    <row r="16" spans="3:13" x14ac:dyDescent="0.2">
      <c r="C16" s="3" t="s">
        <v>86</v>
      </c>
      <c r="D16" s="3">
        <v>111.128</v>
      </c>
      <c r="E16" s="3">
        <v>69.064999999999998</v>
      </c>
      <c r="F16" s="3">
        <v>149.08500000000001</v>
      </c>
      <c r="G16" s="3">
        <v>49.683</v>
      </c>
      <c r="H16" s="3">
        <v>23.722999999999999</v>
      </c>
      <c r="I16" s="3">
        <v>134.07499999999999</v>
      </c>
      <c r="J16" s="3">
        <v>150.892</v>
      </c>
      <c r="K16" s="3">
        <v>256.55900000000003</v>
      </c>
      <c r="L16" s="3">
        <v>281.73700000000002</v>
      </c>
      <c r="M16" s="3">
        <v>501.38299999999998</v>
      </c>
    </row>
    <row r="17" spans="3:13" x14ac:dyDescent="0.2">
      <c r="C17" s="3" t="s">
        <v>87</v>
      </c>
      <c r="D17" s="3" t="s">
        <v>88</v>
      </c>
      <c r="E17" s="3" t="s">
        <v>89</v>
      </c>
      <c r="F17" s="3" t="s">
        <v>90</v>
      </c>
      <c r="G17" s="3" t="s">
        <v>91</v>
      </c>
      <c r="H17" s="3" t="s">
        <v>92</v>
      </c>
      <c r="I17" s="3" t="s">
        <v>93</v>
      </c>
      <c r="J17" s="3" t="s">
        <v>94</v>
      </c>
      <c r="K17" s="3" t="s">
        <v>95</v>
      </c>
      <c r="L17" s="3" t="s">
        <v>96</v>
      </c>
      <c r="M17" s="3" t="s">
        <v>97</v>
      </c>
    </row>
    <row r="18" spans="3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">
      <c r="C19" t="s">
        <v>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3" x14ac:dyDescent="0.2">
      <c r="C20" s="3" t="s">
        <v>99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100</v>
      </c>
      <c r="D21" s="3">
        <v>0</v>
      </c>
      <c r="E21" s="3">
        <v>0</v>
      </c>
      <c r="F21" s="3">
        <v>0</v>
      </c>
      <c r="G21" s="3">
        <v>0</v>
      </c>
      <c r="H21" s="3">
        <v>-16.997</v>
      </c>
      <c r="I21" s="3">
        <v>-12.385</v>
      </c>
      <c r="J21" s="3">
        <v>-15.297000000000001</v>
      </c>
      <c r="K21" s="3">
        <v>-20.626999999999999</v>
      </c>
      <c r="L21" s="3">
        <v>-14.047000000000001</v>
      </c>
      <c r="M21" s="3">
        <v>-18.603999999999999</v>
      </c>
    </row>
    <row r="22" spans="3:13" x14ac:dyDescent="0.2">
      <c r="C22" s="3" t="s">
        <v>101</v>
      </c>
      <c r="D22" s="3">
        <v>-47.445999999999998</v>
      </c>
      <c r="E22" s="3">
        <v>-104.461</v>
      </c>
      <c r="F22" s="3">
        <v>-36.034999999999997</v>
      </c>
      <c r="G22" s="3">
        <v>-92.221000000000004</v>
      </c>
      <c r="H22" s="3">
        <v>-107.06</v>
      </c>
      <c r="I22" s="3">
        <v>-137.27699999999999</v>
      </c>
      <c r="J22" s="3">
        <v>-124.753</v>
      </c>
      <c r="K22" s="3">
        <v>-113.43</v>
      </c>
      <c r="L22" s="3">
        <v>-111.91</v>
      </c>
      <c r="M22" s="3">
        <v>-226.053</v>
      </c>
    </row>
    <row r="23" spans="3:13" x14ac:dyDescent="0.2">
      <c r="C23" s="3" t="s">
        <v>102</v>
      </c>
      <c r="D23" s="3">
        <v>-47.445999999999998</v>
      </c>
      <c r="E23" s="3">
        <v>-104.461</v>
      </c>
      <c r="F23" s="3">
        <v>-36.034999999999997</v>
      </c>
      <c r="G23" s="3">
        <v>-92.221000000000004</v>
      </c>
      <c r="H23" s="3">
        <v>-124.057</v>
      </c>
      <c r="I23" s="3">
        <v>-149.66200000000001</v>
      </c>
      <c r="J23" s="3">
        <v>-140.05000000000001</v>
      </c>
      <c r="K23" s="3">
        <v>-134.05699999999999</v>
      </c>
      <c r="L23" s="3">
        <v>-125.95699999999999</v>
      </c>
      <c r="M23" s="3">
        <v>-244.65600000000001</v>
      </c>
    </row>
    <row r="24" spans="3:13" x14ac:dyDescent="0.2">
      <c r="C24" s="3" t="s">
        <v>103</v>
      </c>
      <c r="D24" s="3">
        <v>63.682000000000002</v>
      </c>
      <c r="E24" s="3">
        <v>-35.396000000000001</v>
      </c>
      <c r="F24" s="3">
        <v>113.05</v>
      </c>
      <c r="G24" s="3">
        <v>-42.537999999999997</v>
      </c>
      <c r="H24" s="3">
        <v>-100.334</v>
      </c>
      <c r="I24" s="3">
        <v>-15.587999999999999</v>
      </c>
      <c r="J24" s="3">
        <v>10.840999999999999</v>
      </c>
      <c r="K24" s="3">
        <v>122.503</v>
      </c>
      <c r="L24" s="3">
        <v>155.78</v>
      </c>
      <c r="M24" s="3">
        <v>256.72699999999998</v>
      </c>
    </row>
    <row r="25" spans="3:13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2">
      <c r="C26" s="3" t="s">
        <v>104</v>
      </c>
      <c r="D26" s="3">
        <v>-2.98</v>
      </c>
      <c r="E26" s="3">
        <v>-1.597</v>
      </c>
      <c r="F26" s="3">
        <v>-0.71599999999999997</v>
      </c>
      <c r="G26" s="3">
        <v>-0.29599999999999999</v>
      </c>
      <c r="H26" s="3">
        <v>0.28299999999999997</v>
      </c>
      <c r="I26" s="3">
        <v>-3.01</v>
      </c>
      <c r="J26" s="3">
        <v>-5.5170000000000003</v>
      </c>
      <c r="K26" s="3">
        <v>-3.827</v>
      </c>
      <c r="L26" s="3">
        <v>-4.21</v>
      </c>
      <c r="M26" s="3">
        <v>-8.1289999999999996</v>
      </c>
    </row>
    <row r="27" spans="3:13" x14ac:dyDescent="0.2">
      <c r="C27" s="3" t="s">
        <v>105</v>
      </c>
      <c r="D27" s="3">
        <v>60.701999999999998</v>
      </c>
      <c r="E27" s="3">
        <v>-36.993000000000002</v>
      </c>
      <c r="F27" s="3">
        <v>112.334</v>
      </c>
      <c r="G27" s="3">
        <v>-42.834000000000003</v>
      </c>
      <c r="H27" s="3">
        <v>-100.051</v>
      </c>
      <c r="I27" s="3">
        <v>-18.597999999999999</v>
      </c>
      <c r="J27" s="3">
        <v>5.3250000000000002</v>
      </c>
      <c r="K27" s="3">
        <v>118.675</v>
      </c>
      <c r="L27" s="3">
        <v>151.57</v>
      </c>
      <c r="M27" s="3">
        <v>248.59899999999999</v>
      </c>
    </row>
    <row r="28" spans="3:13" x14ac:dyDescent="0.2">
      <c r="C28" t="s">
        <v>106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107</v>
      </c>
      <c r="D29" s="3">
        <v>-20.295999999999999</v>
      </c>
      <c r="E29" s="3">
        <v>4.7450000000000001</v>
      </c>
      <c r="F29" s="3">
        <v>-23.829000000000001</v>
      </c>
      <c r="G29" s="3">
        <v>6.5289999999999999</v>
      </c>
      <c r="H29" s="3">
        <v>17.207000000000001</v>
      </c>
      <c r="I29" s="3">
        <v>-5.6360000000000001</v>
      </c>
      <c r="J29" s="3">
        <v>1.643</v>
      </c>
      <c r="K29" s="3">
        <v>-30.21</v>
      </c>
      <c r="L29" s="3">
        <v>-22.001000000000001</v>
      </c>
      <c r="M29" s="3">
        <v>0.184</v>
      </c>
    </row>
    <row r="30" spans="3:13" x14ac:dyDescent="0.2">
      <c r="C30" s="3" t="s">
        <v>108</v>
      </c>
      <c r="D30" s="3">
        <v>40.405999999999999</v>
      </c>
      <c r="E30" s="3">
        <v>-32.247999999999998</v>
      </c>
      <c r="F30" s="3">
        <v>88.504999999999995</v>
      </c>
      <c r="G30" s="3">
        <v>-36.305</v>
      </c>
      <c r="H30" s="3">
        <v>-82.843000000000004</v>
      </c>
      <c r="I30" s="3">
        <v>-24.234000000000002</v>
      </c>
      <c r="J30" s="3">
        <v>6.968</v>
      </c>
      <c r="K30" s="3">
        <v>88.465999999999994</v>
      </c>
      <c r="L30" s="3">
        <v>129.56899999999999</v>
      </c>
      <c r="M30" s="3">
        <v>248.78299999999999</v>
      </c>
    </row>
    <row r="31" spans="3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3" x14ac:dyDescent="0.2">
      <c r="C32" s="3" t="s">
        <v>109</v>
      </c>
      <c r="D32" s="3">
        <v>-3.0009999999999999</v>
      </c>
      <c r="E32" s="3">
        <v>1.1180000000000001</v>
      </c>
      <c r="F32" s="3">
        <v>-4.1749999999999998</v>
      </c>
      <c r="G32" s="3">
        <v>1.843</v>
      </c>
      <c r="H32" s="3">
        <v>3.4969999999999999</v>
      </c>
      <c r="I32" s="3">
        <v>-0.92100000000000004</v>
      </c>
      <c r="J32" s="3">
        <v>-0.54</v>
      </c>
      <c r="K32" s="3">
        <v>-6.3E-2</v>
      </c>
      <c r="L32" s="3">
        <v>-21.527000000000001</v>
      </c>
      <c r="M32" s="3">
        <v>-41.173000000000002</v>
      </c>
    </row>
    <row r="33" spans="3:13" x14ac:dyDescent="0.2">
      <c r="C33" s="3" t="s">
        <v>110</v>
      </c>
      <c r="D33" s="3">
        <v>37.405000000000001</v>
      </c>
      <c r="E33" s="3">
        <v>-31.131</v>
      </c>
      <c r="F33" s="3">
        <v>84.328999999999994</v>
      </c>
      <c r="G33" s="3">
        <v>-34.462000000000003</v>
      </c>
      <c r="H33" s="3">
        <v>-79.346000000000004</v>
      </c>
      <c r="I33" s="3">
        <v>-25.155000000000001</v>
      </c>
      <c r="J33" s="3">
        <v>6.4279999999999999</v>
      </c>
      <c r="K33" s="3">
        <v>88.403000000000006</v>
      </c>
      <c r="L33" s="3">
        <v>108.042</v>
      </c>
      <c r="M33" s="3">
        <v>207.61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111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t="s">
        <v>112</v>
      </c>
      <c r="D36">
        <v>37.405000000000001</v>
      </c>
      <c r="E36">
        <v>-31.131</v>
      </c>
      <c r="F36">
        <v>84.328999999999994</v>
      </c>
      <c r="G36">
        <v>-34.462000000000003</v>
      </c>
      <c r="H36">
        <v>-79.346000000000004</v>
      </c>
      <c r="I36">
        <v>-25.155000000000001</v>
      </c>
      <c r="J36">
        <v>6.4279999999999999</v>
      </c>
      <c r="K36">
        <v>88.403000000000006</v>
      </c>
      <c r="L36">
        <v>108.042</v>
      </c>
      <c r="M36">
        <v>207.61</v>
      </c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 t="s">
        <v>113</v>
      </c>
      <c r="D38" s="3">
        <v>8.2000000000000003E-2</v>
      </c>
      <c r="E38" s="3">
        <v>-6.5000000000000002E-2</v>
      </c>
      <c r="F38" s="3">
        <v>0.16</v>
      </c>
      <c r="G38" s="3">
        <v>-5.5E-2</v>
      </c>
      <c r="H38" s="3">
        <v>-7.6999999999999999E-2</v>
      </c>
      <c r="I38" s="3">
        <v>-2.4E-2</v>
      </c>
      <c r="J38" s="3">
        <v>6.1000000000000004E-3</v>
      </c>
      <c r="K38" s="3">
        <v>7.5999999999999998E-2</v>
      </c>
      <c r="L38" s="3">
        <v>8.8999999999999996E-2</v>
      </c>
      <c r="M38" s="3">
        <v>0.17</v>
      </c>
    </row>
    <row r="39" spans="3:13" x14ac:dyDescent="0.2">
      <c r="C39" s="3" t="s">
        <v>114</v>
      </c>
      <c r="D39" s="3">
        <v>8.2000000000000003E-2</v>
      </c>
      <c r="E39" s="3">
        <v>-6.5000000000000002E-2</v>
      </c>
      <c r="F39" s="3">
        <v>0.16</v>
      </c>
      <c r="G39" s="3">
        <v>-5.6000000000000001E-2</v>
      </c>
      <c r="H39" s="3">
        <v>-7.6999999999999999E-2</v>
      </c>
      <c r="I39" s="3">
        <v>-2.4E-2</v>
      </c>
      <c r="J39" s="3">
        <v>5.4000000000000003E-3</v>
      </c>
      <c r="K39" s="3">
        <v>7.3999999999999996E-2</v>
      </c>
      <c r="L39" s="3">
        <v>8.6999999999999994E-2</v>
      </c>
      <c r="M39" s="3">
        <v>0.16</v>
      </c>
    </row>
    <row r="40" spans="3:13" x14ac:dyDescent="0.2">
      <c r="C40" s="3" t="s">
        <v>115</v>
      </c>
      <c r="D40" s="3">
        <v>457.96199999999999</v>
      </c>
      <c r="E40" s="3">
        <v>481.67599999999999</v>
      </c>
      <c r="F40" s="3">
        <v>526.65599999999995</v>
      </c>
      <c r="G40" s="3">
        <v>621.36400000000003</v>
      </c>
      <c r="H40" s="3" t="s">
        <v>116</v>
      </c>
      <c r="I40" s="3" t="s">
        <v>117</v>
      </c>
      <c r="J40" s="3" t="s">
        <v>118</v>
      </c>
      <c r="K40" s="3" t="s">
        <v>119</v>
      </c>
      <c r="L40" s="3" t="s">
        <v>120</v>
      </c>
      <c r="M40" s="3" t="s">
        <v>121</v>
      </c>
    </row>
    <row r="41" spans="3:13" x14ac:dyDescent="0.2">
      <c r="C41" t="s">
        <v>122</v>
      </c>
      <c r="D41">
        <v>457.96199999999999</v>
      </c>
      <c r="E41">
        <v>481.67599999999999</v>
      </c>
      <c r="F41">
        <v>534.52700000000004</v>
      </c>
      <c r="G41">
        <v>621.36400000000003</v>
      </c>
      <c r="H41" t="s">
        <v>116</v>
      </c>
      <c r="I41" t="s">
        <v>117</v>
      </c>
      <c r="J41" t="s">
        <v>123</v>
      </c>
      <c r="K41" t="s">
        <v>124</v>
      </c>
      <c r="L41" t="s">
        <v>125</v>
      </c>
      <c r="M41" t="s">
        <v>126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 t="s">
        <v>127</v>
      </c>
      <c r="D43" s="3">
        <v>80.882000000000005</v>
      </c>
      <c r="E43" s="3">
        <v>28.937999999999999</v>
      </c>
      <c r="F43" s="3">
        <v>115.593</v>
      </c>
      <c r="G43" s="3">
        <v>13.034000000000001</v>
      </c>
      <c r="H43" s="3">
        <v>3.0089999999999999</v>
      </c>
      <c r="I43" s="3">
        <v>118.128</v>
      </c>
      <c r="J43" s="3">
        <v>134.76499999999999</v>
      </c>
      <c r="K43" s="3">
        <v>235.68100000000001</v>
      </c>
      <c r="L43" s="3">
        <v>263.51100000000002</v>
      </c>
      <c r="M43" s="3">
        <v>472.58</v>
      </c>
    </row>
    <row r="44" spans="3:13" x14ac:dyDescent="0.2">
      <c r="C44" s="3" t="s">
        <v>128</v>
      </c>
      <c r="D44" s="3">
        <v>51.878</v>
      </c>
      <c r="E44" s="3">
        <v>-12.265000000000001</v>
      </c>
      <c r="F44" s="3">
        <v>63.332000000000001</v>
      </c>
      <c r="G44" s="3">
        <v>-50.762</v>
      </c>
      <c r="H44" s="3">
        <v>-69.031000000000006</v>
      </c>
      <c r="I44" s="3">
        <v>-13.721</v>
      </c>
      <c r="J44" s="3">
        <v>-6.28</v>
      </c>
      <c r="K44" s="3">
        <v>105.98</v>
      </c>
      <c r="L44" s="3">
        <v>159.72200000000001</v>
      </c>
      <c r="M44" s="3">
        <v>242.934</v>
      </c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 t="s">
        <v>129</v>
      </c>
      <c r="D46" s="3">
        <v>283.38400000000001</v>
      </c>
      <c r="E46" s="3">
        <v>265.77</v>
      </c>
      <c r="F46" s="3">
        <v>320.25</v>
      </c>
      <c r="G46" s="3">
        <v>237.857</v>
      </c>
      <c r="H46" s="3">
        <v>275.99599999999998</v>
      </c>
      <c r="I46" s="3">
        <v>367.87099999999998</v>
      </c>
      <c r="J46" s="3">
        <v>467.67599999999999</v>
      </c>
      <c r="K46" s="3">
        <v>553.93600000000004</v>
      </c>
      <c r="L46" s="3">
        <v>631.89599999999996</v>
      </c>
      <c r="M46" s="3" t="s">
        <v>73</v>
      </c>
    </row>
    <row r="47" spans="3:13" x14ac:dyDescent="0.2">
      <c r="C47" s="3" t="s">
        <v>130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131</v>
      </c>
      <c r="D48" s="3">
        <v>51.878</v>
      </c>
      <c r="E48" s="3">
        <v>-12.265000000000001</v>
      </c>
      <c r="F48" s="3">
        <v>63.332000000000001</v>
      </c>
      <c r="G48" s="3">
        <v>-50.762</v>
      </c>
      <c r="H48" s="3">
        <v>-69.031000000000006</v>
      </c>
      <c r="I48" s="3">
        <v>-13.721</v>
      </c>
      <c r="J48" s="3">
        <v>-6.28</v>
      </c>
      <c r="K48" s="3">
        <v>105.98</v>
      </c>
      <c r="L48" s="3">
        <v>159.72200000000001</v>
      </c>
      <c r="M48" s="3">
        <v>242.934</v>
      </c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DE67-2073-4316-B8E4-098D1AEA24E2}">
  <dimension ref="C2:M56"/>
  <sheetViews>
    <sheetView workbookViewId="0">
      <selection activeCell="K27" sqref="K27"/>
    </sheetView>
  </sheetViews>
  <sheetFormatPr defaultRowHeight="12.75" x14ac:dyDescent="0.2"/>
  <cols>
    <col min="1" max="2" width="2" customWidth="1"/>
    <col min="3" max="3" width="25" customWidth="1"/>
    <col min="15" max="16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132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110</v>
      </c>
      <c r="D12" s="3">
        <v>37.405000000000001</v>
      </c>
      <c r="E12" s="3">
        <v>-31.131</v>
      </c>
      <c r="F12" s="3">
        <v>84.328999999999994</v>
      </c>
      <c r="G12" s="3">
        <v>-34.462000000000003</v>
      </c>
      <c r="H12" s="3">
        <v>-79.346000000000004</v>
      </c>
      <c r="I12" s="3">
        <v>-25.155000000000001</v>
      </c>
      <c r="J12" s="3">
        <v>6.4279999999999999</v>
      </c>
      <c r="K12" s="3">
        <v>88.403000000000006</v>
      </c>
      <c r="L12" s="3">
        <v>108.042</v>
      </c>
      <c r="M12" s="3">
        <v>207.61</v>
      </c>
    </row>
    <row r="13" spans="3:13" x14ac:dyDescent="0.2">
      <c r="C13" s="3" t="s">
        <v>133</v>
      </c>
      <c r="D13" s="3">
        <v>29.004000000000001</v>
      </c>
      <c r="E13" s="3">
        <v>41.203000000000003</v>
      </c>
      <c r="F13" s="3">
        <v>52.26</v>
      </c>
      <c r="G13" s="3">
        <v>63.795999999999999</v>
      </c>
      <c r="H13" s="3">
        <v>72.040000000000006</v>
      </c>
      <c r="I13" s="3">
        <v>131.84899999999999</v>
      </c>
      <c r="J13" s="3">
        <v>141.04499999999999</v>
      </c>
      <c r="K13" s="3">
        <v>129.70099999999999</v>
      </c>
      <c r="L13" s="3">
        <v>103.789</v>
      </c>
      <c r="M13" s="3">
        <v>229.64699999999999</v>
      </c>
    </row>
    <row r="14" spans="3:13" x14ac:dyDescent="0.2">
      <c r="C14" s="3" t="s">
        <v>134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135</v>
      </c>
      <c r="D15" s="3">
        <v>0.45400000000000001</v>
      </c>
      <c r="E15" s="3">
        <v>0.17399999999999999</v>
      </c>
      <c r="F15" s="3">
        <v>0.58299999999999996</v>
      </c>
      <c r="G15" s="3">
        <v>0.70799999999999996</v>
      </c>
      <c r="H15" s="3">
        <v>2.7770000000000001</v>
      </c>
      <c r="I15" s="3">
        <v>1.67</v>
      </c>
      <c r="J15" s="3">
        <v>2.2069999999999999</v>
      </c>
      <c r="K15" s="3">
        <v>4.24</v>
      </c>
      <c r="L15" s="3">
        <v>4.1559999999999997</v>
      </c>
      <c r="M15" s="3">
        <v>4.0659999999999998</v>
      </c>
    </row>
    <row r="16" spans="3:13" x14ac:dyDescent="0.2">
      <c r="C16" s="3" t="s">
        <v>136</v>
      </c>
      <c r="D16" s="3">
        <v>-20.666</v>
      </c>
      <c r="E16" s="3">
        <v>-4.9269999999999996</v>
      </c>
      <c r="F16" s="3">
        <v>-11.180999999999999</v>
      </c>
      <c r="G16" s="3">
        <v>-14.643000000000001</v>
      </c>
      <c r="H16" s="3">
        <v>4.7590000000000003</v>
      </c>
      <c r="I16" s="3">
        <v>-3.101</v>
      </c>
      <c r="J16" s="3">
        <v>15.801</v>
      </c>
      <c r="K16" s="3">
        <v>0.50700000000000001</v>
      </c>
      <c r="L16" s="3">
        <v>-11.952</v>
      </c>
      <c r="M16" s="3">
        <v>-2.524</v>
      </c>
    </row>
    <row r="17" spans="3:13" x14ac:dyDescent="0.2">
      <c r="C17" s="3" t="s">
        <v>137</v>
      </c>
      <c r="D17" s="3">
        <v>6.056</v>
      </c>
      <c r="E17" s="3">
        <v>-8.1259999999999994</v>
      </c>
      <c r="F17" s="3">
        <v>-4.6310000000000002</v>
      </c>
      <c r="G17" s="3">
        <v>-16.824999999999999</v>
      </c>
      <c r="H17" s="3">
        <v>9.2040000000000006</v>
      </c>
      <c r="I17" s="3">
        <v>-77.984999999999999</v>
      </c>
      <c r="J17" s="3">
        <v>-1.43</v>
      </c>
      <c r="K17" s="3">
        <v>-21.86</v>
      </c>
      <c r="L17" s="3">
        <v>26.51</v>
      </c>
      <c r="M17" s="3">
        <v>-23.672000000000001</v>
      </c>
    </row>
    <row r="18" spans="3:13" x14ac:dyDescent="0.2">
      <c r="C18" s="3" t="s">
        <v>138</v>
      </c>
      <c r="D18" s="3">
        <v>2.04</v>
      </c>
      <c r="E18" s="3">
        <v>2.0379999999999998</v>
      </c>
      <c r="F18" s="3">
        <v>0.41199999999999998</v>
      </c>
      <c r="G18" s="3">
        <v>-0.79900000000000004</v>
      </c>
      <c r="H18" s="3">
        <v>1.05</v>
      </c>
      <c r="I18" s="3">
        <v>-8.0169999999999995</v>
      </c>
      <c r="J18" s="3">
        <v>3.7069999999999999</v>
      </c>
      <c r="K18" s="3">
        <v>-12.962999999999999</v>
      </c>
      <c r="L18" s="3">
        <v>-4.2130000000000001</v>
      </c>
      <c r="M18" s="3">
        <v>-8.1010000000000009</v>
      </c>
    </row>
    <row r="19" spans="3:13" x14ac:dyDescent="0.2">
      <c r="C19" t="s">
        <v>139</v>
      </c>
      <c r="D19">
        <v>18.242999999999999</v>
      </c>
      <c r="E19">
        <v>19.968</v>
      </c>
      <c r="F19">
        <v>-39.387999999999998</v>
      </c>
      <c r="G19">
        <v>31.614999999999998</v>
      </c>
      <c r="H19">
        <v>-9.6270000000000007</v>
      </c>
      <c r="I19">
        <v>47.186</v>
      </c>
      <c r="J19">
        <v>-33.311999999999998</v>
      </c>
      <c r="K19">
        <v>11.337999999999999</v>
      </c>
      <c r="L19">
        <v>54.430999999999997</v>
      </c>
      <c r="M19">
        <v>57.713999999999999</v>
      </c>
    </row>
    <row r="20" spans="3:13" x14ac:dyDescent="0.2">
      <c r="C20" s="3" t="s">
        <v>140</v>
      </c>
      <c r="D20" s="3">
        <v>72.536000000000001</v>
      </c>
      <c r="E20" s="3">
        <v>19.198</v>
      </c>
      <c r="F20" s="3">
        <v>82.384</v>
      </c>
      <c r="G20" s="3">
        <v>29.39</v>
      </c>
      <c r="H20" s="3">
        <v>0.85699999999999998</v>
      </c>
      <c r="I20" s="3">
        <v>66.447999999999993</v>
      </c>
      <c r="J20" s="3">
        <v>134.446</v>
      </c>
      <c r="K20" s="3">
        <v>199.36600000000001</v>
      </c>
      <c r="L20" s="3">
        <v>280.76400000000001</v>
      </c>
      <c r="M20" s="3">
        <v>464.74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141</v>
      </c>
      <c r="D22" s="3">
        <v>-77.471999999999994</v>
      </c>
      <c r="E22" s="3">
        <v>-48.243000000000002</v>
      </c>
      <c r="F22" s="3">
        <v>-37.386000000000003</v>
      </c>
      <c r="G22" s="3">
        <v>-71.715999999999994</v>
      </c>
      <c r="H22" s="3">
        <v>-159.05799999999999</v>
      </c>
      <c r="I22" s="3">
        <v>-116.44799999999999</v>
      </c>
      <c r="J22" s="3">
        <v>-59.966999999999999</v>
      </c>
      <c r="K22" s="3">
        <v>-255.95699999999999</v>
      </c>
      <c r="L22" s="3">
        <v>-231.93100000000001</v>
      </c>
      <c r="M22" s="3">
        <v>-124.31399999999999</v>
      </c>
    </row>
    <row r="23" spans="3:13" x14ac:dyDescent="0.2">
      <c r="C23" s="3" t="s">
        <v>142</v>
      </c>
      <c r="D23" s="3" t="s">
        <v>3</v>
      </c>
      <c r="E23" s="3" t="s">
        <v>3</v>
      </c>
      <c r="F23" s="3" t="s">
        <v>3</v>
      </c>
      <c r="G23" s="3">
        <v>2.238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1.827</v>
      </c>
      <c r="M23" s="3">
        <v>4.5609999999999999</v>
      </c>
    </row>
    <row r="24" spans="3:13" x14ac:dyDescent="0.2">
      <c r="C24" s="3" t="s">
        <v>143</v>
      </c>
      <c r="D24" s="3">
        <v>-6.67</v>
      </c>
      <c r="E24" s="3">
        <v>-6.5000000000000002E-2</v>
      </c>
      <c r="F24" s="3">
        <v>-0.27</v>
      </c>
      <c r="G24" s="3">
        <v>-0.04</v>
      </c>
      <c r="H24" s="3">
        <v>0.54900000000000004</v>
      </c>
      <c r="I24" s="3">
        <v>2.5999999999999999E-2</v>
      </c>
      <c r="J24" s="3">
        <v>4.8120000000000003</v>
      </c>
      <c r="K24" s="3">
        <v>3.097</v>
      </c>
      <c r="L24" s="3">
        <v>-1.5669999999999999</v>
      </c>
      <c r="M24" s="3">
        <v>-27.512</v>
      </c>
    </row>
    <row r="25" spans="3:13" x14ac:dyDescent="0.2">
      <c r="C25" s="3" t="s">
        <v>144</v>
      </c>
      <c r="D25" s="3">
        <v>-84.141999999999996</v>
      </c>
      <c r="E25" s="3">
        <v>-48.308</v>
      </c>
      <c r="F25" s="3">
        <v>-37.655999999999999</v>
      </c>
      <c r="G25" s="3">
        <v>-69.518000000000001</v>
      </c>
      <c r="H25" s="3">
        <v>-158.50899999999999</v>
      </c>
      <c r="I25" s="3">
        <v>-116.42100000000001</v>
      </c>
      <c r="J25" s="3">
        <v>-55.155000000000001</v>
      </c>
      <c r="K25" s="3">
        <v>-252.85900000000001</v>
      </c>
      <c r="L25" s="3">
        <v>-231.67099999999999</v>
      </c>
      <c r="M25" s="3">
        <v>-147.26599999999999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145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-8.8719999999999999</v>
      </c>
    </row>
    <row r="28" spans="3:13" x14ac:dyDescent="0.2">
      <c r="C28" t="s">
        <v>146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147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26.073</v>
      </c>
      <c r="I29" s="3">
        <v>68.468999999999994</v>
      </c>
      <c r="J29" s="3" t="s">
        <v>3</v>
      </c>
      <c r="K29" s="3">
        <v>212.24199999999999</v>
      </c>
      <c r="L29" s="3" t="s">
        <v>3</v>
      </c>
      <c r="M29" s="3" t="s">
        <v>3</v>
      </c>
    </row>
    <row r="30" spans="3:13" x14ac:dyDescent="0.2">
      <c r="C30" s="3" t="s">
        <v>148</v>
      </c>
      <c r="D30" s="3">
        <v>-58.42</v>
      </c>
      <c r="E30" s="39">
        <f>(F30+G30)/2</f>
        <v>-7.405875</v>
      </c>
      <c r="F30" s="39">
        <f>(G30+H30)/2</f>
        <v>-7.14025</v>
      </c>
      <c r="G30" s="39">
        <f>(I30+H30)/2</f>
        <v>-7.6715</v>
      </c>
      <c r="H30" s="3">
        <v>-6.609</v>
      </c>
      <c r="I30" s="3">
        <v>-8.734</v>
      </c>
      <c r="J30" s="3">
        <v>-40.314</v>
      </c>
      <c r="K30" s="3">
        <v>-42.646000000000001</v>
      </c>
      <c r="L30" s="3">
        <v>-62.415999999999997</v>
      </c>
      <c r="M30" s="3">
        <v>-64.978999999999999</v>
      </c>
    </row>
    <row r="31" spans="3:13" x14ac:dyDescent="0.2">
      <c r="C31" s="3" t="s">
        <v>149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>
        <v>-16.356000000000002</v>
      </c>
    </row>
    <row r="32" spans="3:13" x14ac:dyDescent="0.2">
      <c r="C32" s="3" t="s">
        <v>150</v>
      </c>
      <c r="D32" s="3">
        <v>-4.3999999999999997E-2</v>
      </c>
      <c r="E32" s="3">
        <v>31.207000000000001</v>
      </c>
      <c r="F32" s="3">
        <v>-2E-3</v>
      </c>
      <c r="G32" s="3">
        <v>87.24</v>
      </c>
      <c r="H32" s="3">
        <v>10.253</v>
      </c>
      <c r="I32" s="3">
        <v>-3.843</v>
      </c>
      <c r="J32" s="3">
        <v>45.895000000000003</v>
      </c>
      <c r="K32" s="3">
        <v>-14.337999999999999</v>
      </c>
      <c r="L32" s="3">
        <v>-13.209</v>
      </c>
      <c r="M32" s="3">
        <v>-10.573</v>
      </c>
    </row>
    <row r="33" spans="3:13" x14ac:dyDescent="0.2">
      <c r="C33" s="3" t="s">
        <v>151</v>
      </c>
      <c r="D33" s="3">
        <v>-58.465000000000003</v>
      </c>
      <c r="E33" s="3">
        <v>31.207000000000001</v>
      </c>
      <c r="F33" s="3">
        <v>-2E-3</v>
      </c>
      <c r="G33" s="3">
        <v>87.24</v>
      </c>
      <c r="H33" s="3">
        <v>29.716999999999999</v>
      </c>
      <c r="I33" s="3">
        <v>55.890999999999998</v>
      </c>
      <c r="J33" s="3">
        <v>5.5810000000000004</v>
      </c>
      <c r="K33" s="3">
        <v>155.25800000000001</v>
      </c>
      <c r="L33" s="3">
        <v>-75.625</v>
      </c>
      <c r="M33" s="3">
        <v>-100.78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152</v>
      </c>
      <c r="D35" s="3">
        <v>110.146</v>
      </c>
      <c r="E35" s="3">
        <v>34.229999999999997</v>
      </c>
      <c r="F35" s="3">
        <v>37.154000000000003</v>
      </c>
      <c r="G35" s="3">
        <v>99.619</v>
      </c>
      <c r="H35" s="3">
        <v>146.25700000000001</v>
      </c>
      <c r="I35" s="3">
        <v>23.946000000000002</v>
      </c>
      <c r="J35" s="3">
        <v>30.324999999999999</v>
      </c>
      <c r="K35" s="3">
        <v>115.30500000000001</v>
      </c>
      <c r="L35" s="3">
        <v>204.40199999999999</v>
      </c>
      <c r="M35" s="3">
        <v>168.76900000000001</v>
      </c>
    </row>
    <row r="36" spans="3:13" x14ac:dyDescent="0.2">
      <c r="C36" t="s">
        <v>153</v>
      </c>
      <c r="D36">
        <v>2.5209999999999999</v>
      </c>
      <c r="E36">
        <v>-0.63200000000000001</v>
      </c>
      <c r="F36">
        <v>19.422999999999998</v>
      </c>
      <c r="G36">
        <v>-1.167</v>
      </c>
      <c r="H36">
        <v>1.131</v>
      </c>
      <c r="I36">
        <v>1.028</v>
      </c>
      <c r="J36">
        <v>1.7769999999999999</v>
      </c>
      <c r="K36">
        <v>-14.856999999999999</v>
      </c>
      <c r="L36">
        <v>-7.5110000000000001</v>
      </c>
      <c r="M36">
        <v>1.32</v>
      </c>
    </row>
    <row r="37" spans="3:13" x14ac:dyDescent="0.2">
      <c r="C37" s="3" t="s">
        <v>154</v>
      </c>
      <c r="D37" s="3">
        <v>-78.438000000000002</v>
      </c>
      <c r="E37" s="3">
        <v>3.556</v>
      </c>
      <c r="F37" s="3">
        <v>43.042000000000002</v>
      </c>
      <c r="G37" s="3">
        <v>47.805999999999997</v>
      </c>
      <c r="H37" s="3">
        <v>-123.44199999999999</v>
      </c>
      <c r="I37" s="3">
        <v>5.35</v>
      </c>
      <c r="J37" s="3">
        <v>83.203000000000003</v>
      </c>
      <c r="K37" s="3">
        <v>103.953</v>
      </c>
      <c r="L37" s="3">
        <v>-28.120999999999999</v>
      </c>
      <c r="M37" s="3">
        <v>209.27500000000001</v>
      </c>
    </row>
    <row r="38" spans="3:13" x14ac:dyDescent="0.2">
      <c r="C38" s="3" t="s">
        <v>155</v>
      </c>
      <c r="D38" s="3">
        <v>34.229999999999997</v>
      </c>
      <c r="E38" s="3">
        <v>37.154000000000003</v>
      </c>
      <c r="F38" s="3">
        <v>99.619</v>
      </c>
      <c r="G38" s="3">
        <v>146.25700000000001</v>
      </c>
      <c r="H38" s="3">
        <v>23.946000000000002</v>
      </c>
      <c r="I38" s="3">
        <v>30.324999999999999</v>
      </c>
      <c r="J38" s="3">
        <v>115.30500000000001</v>
      </c>
      <c r="K38" s="3">
        <v>204.40199999999999</v>
      </c>
      <c r="L38" s="3">
        <v>168.76900000000001</v>
      </c>
      <c r="M38" s="3">
        <v>379.36399999999998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156</v>
      </c>
      <c r="D40" s="3">
        <v>-4.9359999999999999</v>
      </c>
      <c r="E40" s="3">
        <v>-29.045000000000002</v>
      </c>
      <c r="F40" s="3">
        <v>44.997999999999998</v>
      </c>
      <c r="G40" s="3">
        <v>-42.326000000000001</v>
      </c>
      <c r="H40" s="3">
        <v>-158.20099999999999</v>
      </c>
      <c r="I40" s="3">
        <v>-50</v>
      </c>
      <c r="J40" s="3">
        <v>74.478999999999999</v>
      </c>
      <c r="K40" s="3">
        <v>-56.591000000000001</v>
      </c>
      <c r="L40" s="3">
        <v>48.832999999999998</v>
      </c>
      <c r="M40" s="3">
        <v>340.42500000000001</v>
      </c>
    </row>
    <row r="41" spans="3:13" x14ac:dyDescent="0.2">
      <c r="C41" t="s">
        <v>157</v>
      </c>
      <c r="D41" t="s">
        <v>3</v>
      </c>
      <c r="E41" t="s">
        <v>3</v>
      </c>
      <c r="F41" t="s">
        <v>3</v>
      </c>
      <c r="G41" t="s">
        <v>3</v>
      </c>
      <c r="H41">
        <v>1.7549999999999999</v>
      </c>
      <c r="I41">
        <v>4.0419999999999998</v>
      </c>
      <c r="J41">
        <v>5.2460000000000004</v>
      </c>
      <c r="K41">
        <v>14.337999999999999</v>
      </c>
      <c r="L41">
        <v>11.08</v>
      </c>
      <c r="M41">
        <v>8.1300000000000008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8F42-EBA8-4F8D-9E2F-B6684C61BAE0}">
  <dimension ref="C2:M56"/>
  <sheetViews>
    <sheetView workbookViewId="0">
      <selection activeCell="Q31" sqref="Q31"/>
    </sheetView>
  </sheetViews>
  <sheetFormatPr defaultRowHeight="12.75" x14ac:dyDescent="0.2"/>
  <cols>
    <col min="1" max="2" width="2" customWidth="1"/>
    <col min="3" max="3" width="25" customWidth="1"/>
    <col min="15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158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159</v>
      </c>
      <c r="D12" s="3">
        <v>0.49</v>
      </c>
      <c r="E12" s="3">
        <v>0.45</v>
      </c>
      <c r="F12" s="3">
        <v>0.39</v>
      </c>
      <c r="G12" s="3">
        <v>0.5</v>
      </c>
      <c r="H12" s="3">
        <v>0.28999999999999998</v>
      </c>
      <c r="I12" s="3">
        <v>0.42</v>
      </c>
      <c r="J12" s="3">
        <v>0.52</v>
      </c>
      <c r="K12" s="3">
        <v>1.24</v>
      </c>
      <c r="L12" s="3">
        <v>1.39</v>
      </c>
      <c r="M12" s="3">
        <v>1.38</v>
      </c>
    </row>
    <row r="13" spans="3:13" x14ac:dyDescent="0.2">
      <c r="C13" s="3" t="s">
        <v>160</v>
      </c>
      <c r="D13" s="3">
        <v>192.19399999999999</v>
      </c>
      <c r="E13" s="3">
        <v>219.84700000000001</v>
      </c>
      <c r="F13" s="3">
        <v>217.464</v>
      </c>
      <c r="G13" s="3">
        <v>505.17500000000001</v>
      </c>
      <c r="H13" s="3">
        <v>298.62900000000002</v>
      </c>
      <c r="I13" s="3">
        <v>432.964</v>
      </c>
      <c r="J13" s="3">
        <v>627.947</v>
      </c>
      <c r="K13" s="3" t="s">
        <v>161</v>
      </c>
      <c r="L13" s="3" t="s">
        <v>162</v>
      </c>
      <c r="M13" s="3" t="s">
        <v>163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164</v>
      </c>
      <c r="D15" s="3">
        <v>159.98599999999999</v>
      </c>
      <c r="E15" s="3">
        <v>184.75399999999999</v>
      </c>
      <c r="F15" s="3">
        <v>152.851</v>
      </c>
      <c r="G15" s="3">
        <v>450.36900000000003</v>
      </c>
      <c r="H15" s="3">
        <v>250.62100000000001</v>
      </c>
      <c r="I15" s="3">
        <v>477.64100000000002</v>
      </c>
      <c r="J15" s="3">
        <v>640.09</v>
      </c>
      <c r="K15" s="3" t="s">
        <v>165</v>
      </c>
      <c r="L15" s="3" t="s">
        <v>166</v>
      </c>
      <c r="M15" s="3" t="s">
        <v>167</v>
      </c>
    </row>
    <row r="16" spans="3:13" x14ac:dyDescent="0.2">
      <c r="C16" s="3" t="s">
        <v>168</v>
      </c>
      <c r="D16" s="3">
        <v>159.98599999999999</v>
      </c>
      <c r="E16" s="3">
        <v>184.75399999999999</v>
      </c>
      <c r="F16" s="3">
        <v>152.851</v>
      </c>
      <c r="G16" s="3">
        <v>450.36900000000003</v>
      </c>
      <c r="H16" s="3">
        <v>250.62100000000001</v>
      </c>
      <c r="I16" s="3">
        <v>477.64100000000002</v>
      </c>
      <c r="J16" s="3">
        <v>640.09</v>
      </c>
      <c r="K16" s="3" t="s">
        <v>165</v>
      </c>
      <c r="L16" s="3" t="s">
        <v>166</v>
      </c>
      <c r="M16" s="3" t="s">
        <v>167</v>
      </c>
    </row>
    <row r="17" spans="3:13" x14ac:dyDescent="0.2">
      <c r="C17" s="3" t="s">
        <v>169</v>
      </c>
      <c r="D17" s="3" t="s">
        <v>170</v>
      </c>
      <c r="E17" s="3" t="s">
        <v>171</v>
      </c>
      <c r="F17" s="3" t="s">
        <v>172</v>
      </c>
      <c r="G17" s="3" t="s">
        <v>173</v>
      </c>
      <c r="H17" s="3" t="s">
        <v>174</v>
      </c>
      <c r="I17" s="3" t="s">
        <v>175</v>
      </c>
      <c r="J17" s="3" t="s">
        <v>176</v>
      </c>
      <c r="K17" s="3" t="s">
        <v>177</v>
      </c>
      <c r="L17" s="3" t="s">
        <v>178</v>
      </c>
      <c r="M17" s="3" t="s">
        <v>179</v>
      </c>
    </row>
    <row r="18" spans="3:13" x14ac:dyDescent="0.2">
      <c r="C18" s="3" t="s">
        <v>180</v>
      </c>
      <c r="D18" s="3" t="s">
        <v>181</v>
      </c>
      <c r="E18" s="3" t="s">
        <v>182</v>
      </c>
      <c r="F18" s="3" t="s">
        <v>183</v>
      </c>
      <c r="G18" s="3" t="s">
        <v>184</v>
      </c>
      <c r="H18" s="3" t="s">
        <v>185</v>
      </c>
      <c r="I18" s="3" t="s">
        <v>186</v>
      </c>
      <c r="J18" s="3" t="s">
        <v>187</v>
      </c>
      <c r="K18" s="3" t="s">
        <v>188</v>
      </c>
      <c r="L18" s="3" t="s">
        <v>189</v>
      </c>
      <c r="M18" s="3" t="s">
        <v>190</v>
      </c>
    </row>
    <row r="19" spans="3:13" x14ac:dyDescent="0.2"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175</v>
      </c>
      <c r="J19" t="s">
        <v>176</v>
      </c>
      <c r="K19" t="s">
        <v>197</v>
      </c>
      <c r="L19" t="s">
        <v>198</v>
      </c>
      <c r="M19" t="s">
        <v>199</v>
      </c>
    </row>
    <row r="20" spans="3:13" x14ac:dyDescent="0.2">
      <c r="C20" s="3" t="s">
        <v>200</v>
      </c>
      <c r="D20" s="3" t="s">
        <v>201</v>
      </c>
      <c r="E20" s="3" t="s">
        <v>202</v>
      </c>
      <c r="F20" s="3" t="s">
        <v>203</v>
      </c>
      <c r="G20" s="3" t="s">
        <v>204</v>
      </c>
      <c r="H20" s="3" t="s">
        <v>205</v>
      </c>
      <c r="I20" s="3" t="s">
        <v>206</v>
      </c>
      <c r="J20" s="3" t="s">
        <v>207</v>
      </c>
      <c r="K20" s="3" t="s">
        <v>208</v>
      </c>
      <c r="L20" s="3" t="s">
        <v>209</v>
      </c>
      <c r="M20" s="3" t="s">
        <v>210</v>
      </c>
    </row>
    <row r="21" spans="3:13" x14ac:dyDescent="0.2">
      <c r="C21" s="3" t="s">
        <v>211</v>
      </c>
      <c r="D21" s="3" t="s">
        <v>212</v>
      </c>
      <c r="E21" s="3" t="s">
        <v>212</v>
      </c>
      <c r="F21" s="3" t="s">
        <v>213</v>
      </c>
      <c r="G21" s="3" t="s">
        <v>214</v>
      </c>
      <c r="H21" s="3" t="s">
        <v>213</v>
      </c>
      <c r="I21" s="3" t="s">
        <v>215</v>
      </c>
      <c r="J21" s="3" t="s">
        <v>214</v>
      </c>
      <c r="K21" s="3" t="s">
        <v>216</v>
      </c>
      <c r="L21" s="3" t="s">
        <v>181</v>
      </c>
      <c r="M21" s="3" t="s">
        <v>217</v>
      </c>
    </row>
    <row r="22" spans="3:13" x14ac:dyDescent="0.2">
      <c r="C22" s="3" t="s">
        <v>218</v>
      </c>
      <c r="D22" s="3" t="s">
        <v>219</v>
      </c>
      <c r="E22" s="3" t="s">
        <v>220</v>
      </c>
      <c r="F22" s="3" t="s">
        <v>219</v>
      </c>
      <c r="G22" s="3" t="s">
        <v>221</v>
      </c>
      <c r="H22" s="3" t="s">
        <v>222</v>
      </c>
      <c r="I22" s="3" t="s">
        <v>216</v>
      </c>
      <c r="J22" s="3" t="s">
        <v>216</v>
      </c>
      <c r="K22" s="3" t="s">
        <v>192</v>
      </c>
      <c r="L22" s="3" t="s">
        <v>223</v>
      </c>
      <c r="M22" s="3" t="s">
        <v>224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225</v>
      </c>
      <c r="D24" s="3" t="s">
        <v>194</v>
      </c>
      <c r="E24" s="3" t="s">
        <v>226</v>
      </c>
      <c r="F24" s="3" t="s">
        <v>227</v>
      </c>
      <c r="G24" s="3" t="s">
        <v>228</v>
      </c>
      <c r="H24" s="3" t="s">
        <v>229</v>
      </c>
      <c r="I24" s="3" t="s">
        <v>230</v>
      </c>
      <c r="J24" s="3" t="s">
        <v>231</v>
      </c>
      <c r="K24" s="3" t="s">
        <v>232</v>
      </c>
      <c r="L24" s="3" t="s">
        <v>233</v>
      </c>
      <c r="M24" s="3" t="s">
        <v>234</v>
      </c>
    </row>
    <row r="25" spans="3:13" x14ac:dyDescent="0.2">
      <c r="C25" s="3" t="s">
        <v>235</v>
      </c>
      <c r="D25" s="3" t="s">
        <v>219</v>
      </c>
      <c r="E25" s="3" t="s">
        <v>219</v>
      </c>
      <c r="F25" s="3" t="s">
        <v>212</v>
      </c>
      <c r="G25" s="3" t="s">
        <v>222</v>
      </c>
      <c r="H25" s="3" t="s">
        <v>212</v>
      </c>
      <c r="I25" s="3" t="s">
        <v>215</v>
      </c>
      <c r="J25" s="3" t="s">
        <v>236</v>
      </c>
      <c r="K25" s="3" t="s">
        <v>237</v>
      </c>
      <c r="L25" s="3" t="s">
        <v>238</v>
      </c>
      <c r="M25" s="3" t="s">
        <v>221</v>
      </c>
    </row>
    <row r="26" spans="3:13" x14ac:dyDescent="0.2">
      <c r="C26" s="3" t="s">
        <v>239</v>
      </c>
      <c r="D26" s="3" t="s">
        <v>192</v>
      </c>
      <c r="E26" s="3" t="s">
        <v>240</v>
      </c>
      <c r="F26" s="3" t="s">
        <v>194</v>
      </c>
      <c r="G26" s="3" t="s">
        <v>241</v>
      </c>
      <c r="H26" s="3" t="s">
        <v>242</v>
      </c>
      <c r="I26" s="3" t="s">
        <v>243</v>
      </c>
      <c r="J26" s="3" t="s">
        <v>243</v>
      </c>
      <c r="K26" s="3" t="s">
        <v>244</v>
      </c>
      <c r="L26" s="3" t="s">
        <v>183</v>
      </c>
      <c r="M26" s="3" t="s">
        <v>245</v>
      </c>
    </row>
    <row r="27" spans="3:13" x14ac:dyDescent="0.2">
      <c r="C27" s="3" t="s">
        <v>246</v>
      </c>
      <c r="D27" s="3" t="s">
        <v>220</v>
      </c>
      <c r="E27" s="3" t="s">
        <v>214</v>
      </c>
      <c r="F27" s="3" t="s">
        <v>214</v>
      </c>
      <c r="G27" s="3" t="s">
        <v>238</v>
      </c>
      <c r="H27" s="3" t="s">
        <v>217</v>
      </c>
      <c r="I27" s="3" t="s">
        <v>170</v>
      </c>
      <c r="J27" s="3" t="s">
        <v>216</v>
      </c>
      <c r="K27" s="3" t="s">
        <v>192</v>
      </c>
      <c r="L27" s="3" t="s">
        <v>192</v>
      </c>
      <c r="M27" s="3" t="s">
        <v>247</v>
      </c>
    </row>
    <row r="29" spans="3:13" x14ac:dyDescent="0.2">
      <c r="C29" s="3" t="s">
        <v>248</v>
      </c>
      <c r="D29" s="3">
        <v>9</v>
      </c>
      <c r="E29" s="3">
        <v>9</v>
      </c>
      <c r="F29" s="3">
        <v>11.2</v>
      </c>
      <c r="G29" s="3">
        <v>8.8000000000000007</v>
      </c>
      <c r="H29" s="3">
        <v>7.6</v>
      </c>
      <c r="I29" s="3">
        <v>6.4</v>
      </c>
      <c r="J29" s="3">
        <v>8.6999999999999993</v>
      </c>
      <c r="K29" s="3">
        <v>7.4</v>
      </c>
      <c r="L29" s="3">
        <v>8.9</v>
      </c>
      <c r="M29" s="3">
        <v>11.2</v>
      </c>
    </row>
    <row r="30" spans="3:13" x14ac:dyDescent="0.2">
      <c r="C30" s="3" t="s">
        <v>249</v>
      </c>
      <c r="D30" s="3">
        <v>7</v>
      </c>
      <c r="E30" s="3">
        <v>3</v>
      </c>
      <c r="F30" s="3">
        <v>9</v>
      </c>
      <c r="G30" s="3">
        <v>2</v>
      </c>
      <c r="H30" s="3">
        <v>3</v>
      </c>
      <c r="I30" s="3">
        <v>7</v>
      </c>
      <c r="J30" s="3">
        <v>7</v>
      </c>
      <c r="K30" s="3">
        <v>6</v>
      </c>
      <c r="L30" s="3">
        <v>6</v>
      </c>
      <c r="M30" s="3">
        <v>8</v>
      </c>
    </row>
    <row r="31" spans="3:13" x14ac:dyDescent="0.2">
      <c r="C31" s="3" t="s">
        <v>250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>
        <v>1.52E-2</v>
      </c>
    </row>
    <row r="32" spans="3:13" x14ac:dyDescent="0.2">
      <c r="C32" s="3" t="s">
        <v>251</v>
      </c>
      <c r="D32" s="3" t="s">
        <v>252</v>
      </c>
      <c r="E32" s="3" t="s">
        <v>252</v>
      </c>
      <c r="F32" s="3" t="s">
        <v>252</v>
      </c>
      <c r="G32" s="3" t="s">
        <v>252</v>
      </c>
      <c r="H32" s="3" t="s">
        <v>252</v>
      </c>
      <c r="I32" s="3" t="s">
        <v>252</v>
      </c>
      <c r="J32" s="3" t="s">
        <v>252</v>
      </c>
      <c r="K32" s="3" t="s">
        <v>252</v>
      </c>
      <c r="L32" s="3" t="s">
        <v>252</v>
      </c>
      <c r="M32" s="3" t="s">
        <v>253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7636-D50D-43C6-876E-CABA54819D59}">
  <dimension ref="A3:BJ22"/>
  <sheetViews>
    <sheetView showGridLines="0" tabSelected="1" topLeftCell="W1" workbookViewId="0">
      <selection activeCell="AL24" sqref="AL24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254</v>
      </c>
      <c r="C3" s="9"/>
      <c r="D3" s="9"/>
      <c r="E3" s="9"/>
      <c r="F3" s="9"/>
      <c r="H3" s="9" t="s">
        <v>255</v>
      </c>
      <c r="I3" s="9"/>
      <c r="J3" s="9"/>
      <c r="K3" s="9"/>
      <c r="L3" s="9"/>
      <c r="N3" s="11" t="s">
        <v>256</v>
      </c>
      <c r="O3" s="11"/>
      <c r="P3" s="11"/>
      <c r="Q3" s="11"/>
      <c r="R3" s="11"/>
      <c r="S3" s="11"/>
      <c r="T3" s="11"/>
      <c r="V3" s="9" t="s">
        <v>257</v>
      </c>
      <c r="W3" s="9"/>
      <c r="X3" s="9"/>
      <c r="Y3" s="9"/>
      <c r="AA3" s="9" t="s">
        <v>258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259</v>
      </c>
      <c r="C4" s="15" t="s">
        <v>260</v>
      </c>
      <c r="D4" s="14" t="s">
        <v>261</v>
      </c>
      <c r="E4" s="15" t="s">
        <v>262</v>
      </c>
      <c r="F4" s="14" t="s">
        <v>263</v>
      </c>
      <c r="H4" s="16" t="s">
        <v>264</v>
      </c>
      <c r="I4" s="17" t="s">
        <v>265</v>
      </c>
      <c r="J4" s="16" t="s">
        <v>266</v>
      </c>
      <c r="K4" s="17" t="s">
        <v>267</v>
      </c>
      <c r="L4" s="16" t="s">
        <v>268</v>
      </c>
      <c r="N4" s="18" t="s">
        <v>269</v>
      </c>
      <c r="O4" s="19" t="s">
        <v>270</v>
      </c>
      <c r="P4" s="18" t="s">
        <v>271</v>
      </c>
      <c r="Q4" s="19" t="s">
        <v>272</v>
      </c>
      <c r="R4" s="18" t="s">
        <v>273</v>
      </c>
      <c r="S4" s="19" t="s">
        <v>274</v>
      </c>
      <c r="T4" s="18" t="s">
        <v>275</v>
      </c>
      <c r="V4" s="19" t="s">
        <v>276</v>
      </c>
      <c r="W4" s="18" t="s">
        <v>277</v>
      </c>
      <c r="X4" s="19" t="s">
        <v>278</v>
      </c>
      <c r="Y4" s="18" t="s">
        <v>279</v>
      </c>
      <c r="AA4" s="20" t="s">
        <v>127</v>
      </c>
      <c r="AB4" s="21" t="s">
        <v>169</v>
      </c>
      <c r="AC4" s="20" t="s">
        <v>180</v>
      </c>
      <c r="AD4" s="21" t="s">
        <v>200</v>
      </c>
      <c r="AE4" s="20" t="s">
        <v>211</v>
      </c>
      <c r="AF4" s="21" t="s">
        <v>218</v>
      </c>
      <c r="AG4" s="20" t="s">
        <v>225</v>
      </c>
      <c r="AH4" s="21" t="s">
        <v>235</v>
      </c>
      <c r="AI4" s="20" t="s">
        <v>250</v>
      </c>
      <c r="AJ4" s="22"/>
      <c r="AK4" s="21" t="s">
        <v>248</v>
      </c>
      <c r="AL4" s="20" t="s">
        <v>249</v>
      </c>
    </row>
    <row r="5" spans="1:62" ht="63" x14ac:dyDescent="0.2">
      <c r="A5" s="23" t="s">
        <v>280</v>
      </c>
      <c r="B5" s="18" t="s">
        <v>281</v>
      </c>
      <c r="C5" s="24" t="s">
        <v>282</v>
      </c>
      <c r="D5" s="25" t="s">
        <v>283</v>
      </c>
      <c r="E5" s="19" t="s">
        <v>284</v>
      </c>
      <c r="F5" s="18" t="s">
        <v>281</v>
      </c>
      <c r="H5" s="19" t="s">
        <v>285</v>
      </c>
      <c r="I5" s="18" t="s">
        <v>286</v>
      </c>
      <c r="J5" s="19" t="s">
        <v>287</v>
      </c>
      <c r="K5" s="18" t="s">
        <v>288</v>
      </c>
      <c r="L5" s="19" t="s">
        <v>289</v>
      </c>
      <c r="N5" s="18" t="s">
        <v>290</v>
      </c>
      <c r="O5" s="19" t="s">
        <v>291</v>
      </c>
      <c r="P5" s="18" t="s">
        <v>292</v>
      </c>
      <c r="Q5" s="19" t="s">
        <v>293</v>
      </c>
      <c r="R5" s="18" t="s">
        <v>294</v>
      </c>
      <c r="S5" s="19" t="s">
        <v>295</v>
      </c>
      <c r="T5" s="18" t="s">
        <v>296</v>
      </c>
      <c r="V5" s="19" t="s">
        <v>297</v>
      </c>
      <c r="W5" s="18" t="s">
        <v>298</v>
      </c>
      <c r="X5" s="19" t="s">
        <v>299</v>
      </c>
      <c r="Y5" s="18" t="s">
        <v>300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1.6508376615769127</v>
      </c>
      <c r="C7" s="31">
        <f>(sheet!D18-sheet!D15)/sheet!D35</f>
        <v>1.0657632678564457</v>
      </c>
      <c r="D7" s="31">
        <f>sheet!D12/sheet!D35</f>
        <v>0.6683719295505135</v>
      </c>
      <c r="E7" s="31">
        <f>Sheet2!D20/sheet!D35</f>
        <v>1.4163314718631625</v>
      </c>
      <c r="F7" s="31">
        <f>sheet!D18/sheet!D35</f>
        <v>1.6508376615769127</v>
      </c>
      <c r="G7" s="29"/>
      <c r="H7" s="32">
        <f>Sheet1!D33/sheet!D51</f>
        <v>8.0464047704069563E-2</v>
      </c>
      <c r="I7" s="32">
        <f>Sheet1!D33/Sheet1!D12</f>
        <v>0.13199404341811816</v>
      </c>
      <c r="J7" s="32">
        <f>Sheet1!D12/sheet!D27</f>
        <v>0.49753413498087179</v>
      </c>
      <c r="K7" s="32">
        <f>Sheet1!D30/sheet!D27</f>
        <v>7.0940364516123372E-2</v>
      </c>
      <c r="L7" s="32">
        <f>Sheet1!D38</f>
        <v>8.2000000000000003E-2</v>
      </c>
      <c r="M7" s="29"/>
      <c r="N7" s="32">
        <f>sheet!D40/sheet!D27</f>
        <v>0.18384169304589196</v>
      </c>
      <c r="O7" s="32">
        <f>sheet!D51/sheet!D27</f>
        <v>0.81616006264297891</v>
      </c>
      <c r="P7" s="32">
        <f>sheet!D40/sheet!D51</f>
        <v>0.22525200810556162</v>
      </c>
      <c r="Q7" s="31">
        <f>Sheet1!D24/Sheet1!D26</f>
        <v>-21.369798657718121</v>
      </c>
      <c r="R7" s="31">
        <f>ABS(Sheet2!D20/(Sheet1!D26+Sheet2!D30))</f>
        <v>1.1813680781758957</v>
      </c>
      <c r="S7" s="31">
        <f>sheet!D40/Sheet1!D43</f>
        <v>1.2946267401894116</v>
      </c>
      <c r="T7" s="31">
        <f>Sheet2!D20/sheet!D40</f>
        <v>0.69271907708763081</v>
      </c>
      <c r="V7" s="31">
        <f>ABS(Sheet1!D15/sheet!D15)</f>
        <v>5.7487651848885335</v>
      </c>
      <c r="W7" s="31">
        <f>Sheet1!D12/sheet!D14</f>
        <v>36.831817000259946</v>
      </c>
      <c r="X7" s="31">
        <f>Sheet1!D12/sheet!D27</f>
        <v>0.49753413498087179</v>
      </c>
      <c r="Y7" s="31">
        <f>Sheet1!D12/(sheet!D18-sheet!D35)</f>
        <v>8.5018600744029751</v>
      </c>
      <c r="AA7" s="17">
        <f>Sheet1!D43</f>
        <v>80.882000000000005</v>
      </c>
      <c r="AB7" s="17" t="str">
        <f>Sheet3!D17</f>
        <v>1.3x</v>
      </c>
      <c r="AC7" s="17" t="str">
        <f>Sheet3!D18</f>
        <v>1.6x</v>
      </c>
      <c r="AD7" s="17" t="str">
        <f>Sheet3!D20</f>
        <v>3.7x</v>
      </c>
      <c r="AE7" s="17" t="str">
        <f>Sheet3!D21</f>
        <v>0.4x</v>
      </c>
      <c r="AF7" s="17" t="str">
        <f>Sheet3!D22</f>
        <v>0.5x</v>
      </c>
      <c r="AG7" s="17" t="str">
        <f>Sheet3!D24</f>
        <v>4.4x</v>
      </c>
      <c r="AH7" s="17" t="str">
        <f>Sheet3!D25</f>
        <v>0.5x</v>
      </c>
      <c r="AI7" s="17" t="str">
        <f>Sheet3!D31</f>
        <v/>
      </c>
      <c r="AK7" s="17">
        <f>Sheet3!D29</f>
        <v>9</v>
      </c>
      <c r="AL7" s="17">
        <f>Sheet3!D30</f>
        <v>7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2.3035791047565648</v>
      </c>
      <c r="C8" s="34">
        <f>(sheet!E18-sheet!E15)/sheet!E35</f>
        <v>1.6059059900943837</v>
      </c>
      <c r="D8" s="34">
        <f>sheet!E12/sheet!E35</f>
        <v>0.69440239229978507</v>
      </c>
      <c r="E8" s="34">
        <f>Sheet2!E20/sheet!E35</f>
        <v>0.35880758807588076</v>
      </c>
      <c r="F8" s="34">
        <f>sheet!E18/sheet!E35</f>
        <v>2.3035791047565648</v>
      </c>
      <c r="G8" s="29"/>
      <c r="H8" s="35">
        <f>Sheet1!E33/sheet!E51</f>
        <v>-6.6327758969300168E-2</v>
      </c>
      <c r="I8" s="35">
        <f>Sheet1!E33/Sheet1!E12</f>
        <v>-0.11713511683034203</v>
      </c>
      <c r="J8" s="35">
        <f>Sheet1!E12/sheet!E27</f>
        <v>0.47011978971350943</v>
      </c>
      <c r="K8" s="35">
        <f>Sheet1!E30/sheet!E27</f>
        <v>-5.7043394584344556E-2</v>
      </c>
      <c r="L8" s="35">
        <f>Sheet1!E38</f>
        <v>-6.5000000000000002E-2</v>
      </c>
      <c r="M8" s="29"/>
      <c r="N8" s="35">
        <f>sheet!E40/sheet!E27</f>
        <v>0.16976813296445933</v>
      </c>
      <c r="O8" s="35">
        <f>sheet!E51/sheet!E27</f>
        <v>0.83023363593266875</v>
      </c>
      <c r="P8" s="35">
        <f>sheet!E40/sheet!E51</f>
        <v>0.20448235968390396</v>
      </c>
      <c r="Q8" s="34">
        <f>Sheet1!E24/Sheet1!E26</f>
        <v>22.164057608015028</v>
      </c>
      <c r="R8" s="34">
        <f>ABS(Sheet2!E20/(Sheet1!E26+Sheet2!E30))</f>
        <v>2.1324299182205686</v>
      </c>
      <c r="S8" s="34">
        <f>sheet!E40/Sheet1!E43</f>
        <v>3.3165388071048452</v>
      </c>
      <c r="T8" s="34">
        <f>Sheet2!E20/sheet!E40</f>
        <v>0.2000333423635568</v>
      </c>
      <c r="U8" s="12"/>
      <c r="V8" s="34">
        <f>ABS(Sheet1!E15/sheet!E15)</f>
        <v>5.2694955664496774</v>
      </c>
      <c r="W8" s="34">
        <f>Sheet1!E12/sheet!E14</f>
        <v>21.906528189910979</v>
      </c>
      <c r="X8" s="34">
        <f>Sheet1!E12/sheet!E27</f>
        <v>0.47011978971350943</v>
      </c>
      <c r="Y8" s="34">
        <f>Sheet1!E12/(sheet!E18-sheet!E35)</f>
        <v>3.8104318403395081</v>
      </c>
      <c r="Z8" s="12"/>
      <c r="AA8" s="36">
        <f>Sheet1!E43</f>
        <v>28.937999999999999</v>
      </c>
      <c r="AB8" s="36" t="str">
        <f>Sheet3!E17</f>
        <v>10.6x</v>
      </c>
      <c r="AC8" s="36" t="str">
        <f>Sheet3!E18</f>
        <v>-8.2x</v>
      </c>
      <c r="AD8" s="36" t="str">
        <f>Sheet3!E20</f>
        <v>-2.3x</v>
      </c>
      <c r="AE8" s="36" t="str">
        <f>Sheet3!E21</f>
        <v>0.4x</v>
      </c>
      <c r="AF8" s="36" t="str">
        <f>Sheet3!E22</f>
        <v>0.7x</v>
      </c>
      <c r="AG8" s="36" t="str">
        <f>Sheet3!E24</f>
        <v>-24.1x</v>
      </c>
      <c r="AH8" s="36" t="str">
        <f>Sheet3!E25</f>
        <v>0.5x</v>
      </c>
      <c r="AI8" s="36" t="str">
        <f>Sheet3!E31</f>
        <v/>
      </c>
      <c r="AK8" s="36">
        <f>Sheet3!E29</f>
        <v>9</v>
      </c>
      <c r="AL8" s="36">
        <f>Sheet3!E30</f>
        <v>3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5.6690383668107929</v>
      </c>
      <c r="C9" s="31">
        <f>(sheet!F18-sheet!F15)/sheet!F35</f>
        <v>4.513847080072245</v>
      </c>
      <c r="D9" s="31">
        <f>sheet!F12/sheet!F35</f>
        <v>2.7261507306660828</v>
      </c>
      <c r="E9" s="31">
        <f>Sheet2!F20/sheet!F35</f>
        <v>2.2545016693120243</v>
      </c>
      <c r="F9" s="31">
        <f>sheet!F18/sheet!F35</f>
        <v>5.6690383668107929</v>
      </c>
      <c r="G9" s="29"/>
      <c r="H9" s="32">
        <f>Sheet1!F33/sheet!F51</f>
        <v>0.1505745936062623</v>
      </c>
      <c r="I9" s="32">
        <f>Sheet1!F33/Sheet1!F12</f>
        <v>0.26332240437158466</v>
      </c>
      <c r="J9" s="32">
        <f>Sheet1!F12/sheet!F27</f>
        <v>0.47791517061683519</v>
      </c>
      <c r="K9" s="32">
        <f>Sheet1!F30/sheet!F27</f>
        <v>0.13207769609818265</v>
      </c>
      <c r="L9" s="32">
        <f>Sheet1!F38</f>
        <v>0.16</v>
      </c>
      <c r="M9" s="29"/>
      <c r="N9" s="32">
        <f>sheet!F40/sheet!F27</f>
        <v>0.16422970968425515</v>
      </c>
      <c r="O9" s="32">
        <f>sheet!F51/sheet!F27</f>
        <v>0.8357702903157449</v>
      </c>
      <c r="P9" s="32">
        <f>sheet!F40/sheet!F51</f>
        <v>0.19650101419878296</v>
      </c>
      <c r="Q9" s="31">
        <f>Sheet1!F24/Sheet1!F26</f>
        <v>-157.89106145251398</v>
      </c>
      <c r="R9" s="31">
        <f>ABS(Sheet2!F20/(Sheet1!F26+Sheet2!F30))</f>
        <v>10.48642800318218</v>
      </c>
      <c r="S9" s="31">
        <f>sheet!F40/Sheet1!F43</f>
        <v>0.95204726929831385</v>
      </c>
      <c r="T9" s="31">
        <f>Sheet2!F20/sheet!F40</f>
        <v>0.74860517946388005</v>
      </c>
      <c r="V9" s="31">
        <f>ABS(Sheet1!F15/sheet!F15)</f>
        <v>4.0547935470115837</v>
      </c>
      <c r="W9" s="31">
        <f>Sheet1!F12/sheet!F14</f>
        <v>13.607971445568115</v>
      </c>
      <c r="X9" s="31">
        <f>Sheet1!F12/sheet!F27</f>
        <v>0.47791517061683519</v>
      </c>
      <c r="Y9" s="31">
        <f>Sheet1!F12/(sheet!F18-sheet!F35)</f>
        <v>1.8770220846813899</v>
      </c>
      <c r="AA9" s="17">
        <f>Sheet1!F43</f>
        <v>115.593</v>
      </c>
      <c r="AB9" s="17" t="str">
        <f>Sheet3!F17</f>
        <v>2.2x</v>
      </c>
      <c r="AC9" s="17" t="str">
        <f>Sheet3!F18</f>
        <v>6.6x</v>
      </c>
      <c r="AD9" s="17" t="str">
        <f>Sheet3!F20</f>
        <v>-4.4x</v>
      </c>
      <c r="AE9" s="17" t="str">
        <f>Sheet3!F21</f>
        <v>0.3x</v>
      </c>
      <c r="AF9" s="17" t="str">
        <f>Sheet3!F22</f>
        <v>0.5x</v>
      </c>
      <c r="AG9" s="17" t="str">
        <f>Sheet3!F24</f>
        <v>3.9x</v>
      </c>
      <c r="AH9" s="17" t="str">
        <f>Sheet3!F25</f>
        <v>0.4x</v>
      </c>
      <c r="AI9" s="17" t="str">
        <f>Sheet3!F31</f>
        <v/>
      </c>
      <c r="AK9" s="17">
        <f>Sheet3!F29</f>
        <v>11.2</v>
      </c>
      <c r="AL9" s="17">
        <f>Sheet3!F30</f>
        <v>9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2.4442397433859218</v>
      </c>
      <c r="C10" s="34">
        <f>(sheet!G18-sheet!G15)/sheet!G35</f>
        <v>1.9120834930936774</v>
      </c>
      <c r="D10" s="34">
        <f>sheet!G12/sheet!G35</f>
        <v>1.3677698702901873</v>
      </c>
      <c r="E10" s="34">
        <f>Sheet2!G20/sheet!G35</f>
        <v>0.27485013700423638</v>
      </c>
      <c r="F10" s="34">
        <f>sheet!G18/sheet!G35</f>
        <v>2.4442397433859218</v>
      </c>
      <c r="G10" s="29"/>
      <c r="H10" s="35">
        <f>Sheet1!G33/sheet!G51</f>
        <v>-4.6325620910112546E-2</v>
      </c>
      <c r="I10" s="35">
        <f>Sheet1!G33/Sheet1!G12</f>
        <v>-0.14488537230352691</v>
      </c>
      <c r="J10" s="35">
        <f>Sheet1!G12/sheet!G27</f>
        <v>0.26083585644525786</v>
      </c>
      <c r="K10" s="35">
        <f>Sheet1!G30/sheet!G27</f>
        <v>-3.9812348462500945E-2</v>
      </c>
      <c r="L10" s="35">
        <f>Sheet1!G38</f>
        <v>-5.5E-2</v>
      </c>
      <c r="M10" s="29"/>
      <c r="N10" s="35">
        <f>sheet!G40/sheet!G27</f>
        <v>0.18422354131963598</v>
      </c>
      <c r="O10" s="35">
        <f>sheet!G51/sheet!G27</f>
        <v>0.81577536207250112</v>
      </c>
      <c r="P10" s="35">
        <f>sheet!G40/sheet!G51</f>
        <v>0.2258263118557671</v>
      </c>
      <c r="Q10" s="34">
        <f>Sheet1!G24/Sheet1!G26</f>
        <v>143.70945945945945</v>
      </c>
      <c r="R10" s="34">
        <f>ABS(Sheet2!G20/(Sheet1!G26+Sheet2!G30))</f>
        <v>3.6887354879196734</v>
      </c>
      <c r="S10" s="34">
        <f>sheet!G40/Sheet1!G43</f>
        <v>12.888905938315174</v>
      </c>
      <c r="T10" s="34">
        <f>Sheet2!G20/sheet!G40</f>
        <v>0.17494672428777219</v>
      </c>
      <c r="U10" s="12"/>
      <c r="V10" s="34">
        <f>ABS(Sheet1!G15/sheet!G15)</f>
        <v>3.3068677070153241</v>
      </c>
      <c r="W10" s="34">
        <f>Sheet1!G12/sheet!G14</f>
        <v>16.121526365731327</v>
      </c>
      <c r="X10" s="34">
        <f>Sheet1!G12/sheet!G27</f>
        <v>0.26083585644525786</v>
      </c>
      <c r="Y10" s="34">
        <f>Sheet1!G12/(sheet!G18-sheet!G35)</f>
        <v>1.5401854513902375</v>
      </c>
      <c r="Z10" s="12"/>
      <c r="AA10" s="36">
        <f>Sheet1!G43</f>
        <v>13.034000000000001</v>
      </c>
      <c r="AB10" s="36" t="str">
        <f>Sheet3!G17</f>
        <v>5.6x</v>
      </c>
      <c r="AC10" s="36" t="str">
        <f>Sheet3!G18</f>
        <v>19.0x</v>
      </c>
      <c r="AD10" s="36" t="str">
        <f>Sheet3!G20</f>
        <v>11.3x</v>
      </c>
      <c r="AE10" s="36" t="str">
        <f>Sheet3!G21</f>
        <v>0.8x</v>
      </c>
      <c r="AF10" s="36" t="str">
        <f>Sheet3!G22</f>
        <v>1.5x</v>
      </c>
      <c r="AG10" s="36" t="str">
        <f>Sheet3!G24</f>
        <v>40.3x</v>
      </c>
      <c r="AH10" s="36" t="str">
        <f>Sheet3!G25</f>
        <v>1.0x</v>
      </c>
      <c r="AI10" s="36" t="str">
        <f>Sheet3!G31</f>
        <v/>
      </c>
      <c r="AK10" s="36">
        <f>Sheet3!G29</f>
        <v>8.8000000000000007</v>
      </c>
      <c r="AL10" s="36">
        <f>Sheet3!G30</f>
        <v>2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1.0416180391233123</v>
      </c>
      <c r="C11" s="31">
        <f>(sheet!H18-sheet!H15)/sheet!H35</f>
        <v>0.41882501579279852</v>
      </c>
      <c r="D11" s="31">
        <f>sheet!H12/sheet!H35</f>
        <v>0.25638939152221163</v>
      </c>
      <c r="E11" s="31">
        <f>Sheet2!H20/sheet!H35</f>
        <v>9.175883593691446E-3</v>
      </c>
      <c r="F11" s="31">
        <f>sheet!H18/sheet!H35</f>
        <v>1.0416180391233123</v>
      </c>
      <c r="G11" s="29"/>
      <c r="H11" s="32">
        <f>Sheet1!H33/sheet!H51</f>
        <v>-0.11215251815237964</v>
      </c>
      <c r="I11" s="32">
        <f>Sheet1!H33/Sheet1!H12</f>
        <v>-0.28748967376338791</v>
      </c>
      <c r="J11" s="32">
        <f>Sheet1!H12/sheet!H27</f>
        <v>0.32249078667860054</v>
      </c>
      <c r="K11" s="32">
        <f>Sheet1!H30/sheet!H27</f>
        <v>-9.6798882015736845E-2</v>
      </c>
      <c r="L11" s="32">
        <f>Sheet1!H38</f>
        <v>-7.6999999999999999E-2</v>
      </c>
      <c r="M11" s="29"/>
      <c r="N11" s="32">
        <f>sheet!H40/sheet!H27</f>
        <v>0.1733331307999523</v>
      </c>
      <c r="O11" s="32">
        <f>sheet!H51/sheet!H27</f>
        <v>0.82666686920004762</v>
      </c>
      <c r="P11" s="32">
        <f>sheet!H40/sheet!H51</f>
        <v>0.20967712298387381</v>
      </c>
      <c r="Q11" s="31">
        <f>Sheet1!H24/Sheet1!H26</f>
        <v>-354.53710247349829</v>
      </c>
      <c r="R11" s="31">
        <f>ABS(Sheet2!H20/(Sheet1!H26+Sheet2!H30))</f>
        <v>0.13547265254505217</v>
      </c>
      <c r="S11" s="31">
        <f>sheet!H40/Sheet1!H43</f>
        <v>49.299767364572944</v>
      </c>
      <c r="T11" s="31">
        <f>Sheet2!H20/sheet!H40</f>
        <v>5.7771516013563166E-3</v>
      </c>
      <c r="V11" s="31">
        <f>ABS(Sheet1!H15/sheet!H15)</f>
        <v>4.3370467791015521</v>
      </c>
      <c r="W11" s="31">
        <f>Sheet1!H12/sheet!H14</f>
        <v>576.19206680584546</v>
      </c>
      <c r="X11" s="31">
        <f>Sheet1!H12/sheet!H27</f>
        <v>0.32249078667860054</v>
      </c>
      <c r="Y11" s="31">
        <f>Sheet1!H12/(sheet!H18-sheet!H35)</f>
        <v>71.00488808850011</v>
      </c>
      <c r="AA11" s="17">
        <f>Sheet1!H43</f>
        <v>3.0089999999999999</v>
      </c>
      <c r="AB11" s="17" t="str">
        <f>Sheet3!H17</f>
        <v>-15.6x</v>
      </c>
      <c r="AC11" s="17" t="str">
        <f>Sheet3!H18</f>
        <v>-2.8x</v>
      </c>
      <c r="AD11" s="17" t="str">
        <f>Sheet3!H20</f>
        <v>-2.4x</v>
      </c>
      <c r="AE11" s="17" t="str">
        <f>Sheet3!H21</f>
        <v>0.3x</v>
      </c>
      <c r="AF11" s="17" t="str">
        <f>Sheet3!H22</f>
        <v>1.0x</v>
      </c>
      <c r="AG11" s="17" t="str">
        <f>Sheet3!H24</f>
        <v>-3.7x</v>
      </c>
      <c r="AH11" s="17" t="str">
        <f>Sheet3!H25</f>
        <v>0.4x</v>
      </c>
      <c r="AI11" s="17" t="str">
        <f>Sheet3!H31</f>
        <v/>
      </c>
      <c r="AK11" s="17">
        <f>Sheet3!H29</f>
        <v>7.6</v>
      </c>
      <c r="AL11" s="17">
        <f>Sheet3!H30</f>
        <v>3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1.4905122604829839</v>
      </c>
      <c r="C12" s="34">
        <f>(sheet!I18-sheet!I15)/sheet!I35</f>
        <v>0.55030438217389277</v>
      </c>
      <c r="D12" s="34">
        <f>sheet!I12/sheet!I35</f>
        <v>0.23486995988041573</v>
      </c>
      <c r="E12" s="34">
        <f>Sheet2!I20/sheet!I35</f>
        <v>0.51464597177687932</v>
      </c>
      <c r="F12" s="34">
        <f>sheet!I18/sheet!I35</f>
        <v>1.4905122604829839</v>
      </c>
      <c r="G12" s="29"/>
      <c r="H12" s="35">
        <f>Sheet1!I33/sheet!I51</f>
        <v>-3.6192526110271024E-2</v>
      </c>
      <c r="I12" s="35">
        <f>Sheet1!I33/Sheet1!I12</f>
        <v>-6.8379948405827048E-2</v>
      </c>
      <c r="J12" s="35">
        <f>Sheet1!I12/sheet!I27</f>
        <v>0.39252594727424245</v>
      </c>
      <c r="K12" s="35">
        <f>Sheet1!I30/sheet!I27</f>
        <v>-2.5858178019588368E-2</v>
      </c>
      <c r="L12" s="35">
        <f>Sheet1!I38</f>
        <v>-2.4E-2</v>
      </c>
      <c r="M12" s="29"/>
      <c r="N12" s="35">
        <f>sheet!I40/sheet!I27</f>
        <v>0.25838544839941574</v>
      </c>
      <c r="O12" s="35">
        <f>sheet!I51/sheet!I27</f>
        <v>0.74161455160058432</v>
      </c>
      <c r="P12" s="35">
        <f>sheet!I40/sheet!I51</f>
        <v>0.348409356102516</v>
      </c>
      <c r="Q12" s="34">
        <f>Sheet1!I24/Sheet1!I26</f>
        <v>5.1787375415282391</v>
      </c>
      <c r="R12" s="34">
        <f>ABS(Sheet2!I20/(Sheet1!I26+Sheet2!I30))</f>
        <v>5.6580381471389645</v>
      </c>
      <c r="S12" s="34">
        <f>sheet!I40/Sheet1!I43</f>
        <v>2.0499458214817827</v>
      </c>
      <c r="T12" s="34">
        <f>Sheet2!I20/sheet!I40</f>
        <v>0.27440162539850343</v>
      </c>
      <c r="U12" s="12"/>
      <c r="V12" s="34">
        <f>ABS(Sheet1!I15/sheet!I15)</f>
        <v>1.9259271463169512</v>
      </c>
      <c r="W12" s="34">
        <f>Sheet1!I12/sheet!I14</f>
        <v>708.80732177263963</v>
      </c>
      <c r="X12" s="34">
        <f>Sheet1!I12/sheet!I27</f>
        <v>0.39252594727424245</v>
      </c>
      <c r="Y12" s="34">
        <f>Sheet1!I12/(sheet!I18-sheet!I35)</f>
        <v>5.8086117602475849</v>
      </c>
      <c r="Z12" s="12"/>
      <c r="AA12" s="36">
        <f>Sheet1!I43</f>
        <v>118.128</v>
      </c>
      <c r="AB12" s="36" t="str">
        <f>Sheet3!I17</f>
        <v>5.9x</v>
      </c>
      <c r="AC12" s="36" t="str">
        <f>Sheet3!I18</f>
        <v>-16.1x</v>
      </c>
      <c r="AD12" s="36" t="str">
        <f>Sheet3!I20</f>
        <v>21.6x</v>
      </c>
      <c r="AE12" s="36" t="str">
        <f>Sheet3!I21</f>
        <v>0.6x</v>
      </c>
      <c r="AF12" s="36" t="str">
        <f>Sheet3!I22</f>
        <v>1.4x</v>
      </c>
      <c r="AG12" s="36" t="str">
        <f>Sheet3!I24</f>
        <v>-9.1x</v>
      </c>
      <c r="AH12" s="36" t="str">
        <f>Sheet3!I25</f>
        <v>0.6x</v>
      </c>
      <c r="AI12" s="36" t="str">
        <f>Sheet3!I31</f>
        <v/>
      </c>
      <c r="AK12" s="36">
        <f>Sheet3!I29</f>
        <v>6.4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3.1278779508103245</v>
      </c>
      <c r="C13" s="31">
        <f>(sheet!J18-sheet!J15)/sheet!J35</f>
        <v>1.6494253601794244</v>
      </c>
      <c r="D13" s="31">
        <f>sheet!J12/sheet!J35</f>
        <v>1.4610550057654053</v>
      </c>
      <c r="E13" s="31">
        <f>Sheet2!J20/sheet!J35</f>
        <v>1.70359482507381</v>
      </c>
      <c r="F13" s="31">
        <f>sheet!J18/sheet!J35</f>
        <v>3.1278779508103245</v>
      </c>
      <c r="G13" s="29"/>
      <c r="H13" s="32">
        <f>Sheet1!J33/sheet!J51</f>
        <v>8.9227834975701102E-3</v>
      </c>
      <c r="I13" s="32">
        <f>Sheet1!J33/Sheet1!J12</f>
        <v>1.3744558198410866E-2</v>
      </c>
      <c r="J13" s="32">
        <f>Sheet1!J12/sheet!J27</f>
        <v>0.5247646180309713</v>
      </c>
      <c r="K13" s="32">
        <f>Sheet1!J30/sheet!J27</f>
        <v>7.818574950264303E-3</v>
      </c>
      <c r="L13" s="32">
        <f>Sheet1!J38</f>
        <v>6.1000000000000004E-3</v>
      </c>
      <c r="M13" s="29"/>
      <c r="N13" s="32">
        <f>sheet!J40/sheet!J27</f>
        <v>0.19165831660515859</v>
      </c>
      <c r="O13" s="32">
        <f>sheet!J51/sheet!J27</f>
        <v>0.80834168339484136</v>
      </c>
      <c r="P13" s="32">
        <f>sheet!J40/sheet!J51</f>
        <v>0.23710062284582378</v>
      </c>
      <c r="Q13" s="31">
        <f>Sheet1!J24/Sheet1!J26</f>
        <v>-1.9650172195033531</v>
      </c>
      <c r="R13" s="31">
        <f>ABS(Sheet2!J20/(Sheet1!J26+Sheet2!J30))</f>
        <v>2.9335166153913286</v>
      </c>
      <c r="S13" s="31">
        <f>sheet!J40/Sheet1!J43</f>
        <v>1.2674507475976702</v>
      </c>
      <c r="T13" s="31">
        <f>Sheet2!J20/sheet!J40</f>
        <v>0.78711769940518006</v>
      </c>
      <c r="V13" s="31">
        <f>ABS(Sheet1!J15/sheet!J15)</f>
        <v>2.715036253621077</v>
      </c>
      <c r="W13" s="31">
        <f>Sheet1!J12/sheet!J14</f>
        <v>567.56796116504859</v>
      </c>
      <c r="X13" s="31">
        <f>Sheet1!J12/sheet!J27</f>
        <v>0.5247646180309713</v>
      </c>
      <c r="Y13" s="31">
        <f>Sheet1!J12/(sheet!J18-sheet!J35)</f>
        <v>2.7849461084975879</v>
      </c>
      <c r="AA13" s="17">
        <f>Sheet1!J43</f>
        <v>134.76499999999999</v>
      </c>
      <c r="AB13" s="17" t="str">
        <f>Sheet3!J17</f>
        <v>4.7x</v>
      </c>
      <c r="AC13" s="17" t="str">
        <f>Sheet3!J18</f>
        <v>-47.6x</v>
      </c>
      <c r="AD13" s="17" t="str">
        <f>Sheet3!J20</f>
        <v>4.6x</v>
      </c>
      <c r="AE13" s="17" t="str">
        <f>Sheet3!J21</f>
        <v>0.8x</v>
      </c>
      <c r="AF13" s="17" t="str">
        <f>Sheet3!J22</f>
        <v>1.4x</v>
      </c>
      <c r="AG13" s="17" t="str">
        <f>Sheet3!J24</f>
        <v>233.0x</v>
      </c>
      <c r="AH13" s="17" t="str">
        <f>Sheet3!J25</f>
        <v>0.9x</v>
      </c>
      <c r="AI13" s="17" t="str">
        <f>Sheet3!J31</f>
        <v/>
      </c>
      <c r="AK13" s="17">
        <f>Sheet3!J29</f>
        <v>8.6999999999999993</v>
      </c>
      <c r="AL13" s="17">
        <f>Sheet3!J30</f>
        <v>7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3.3043368339167638</v>
      </c>
      <c r="C14" s="34">
        <f>(sheet!K18-sheet!K15)/sheet!K35</f>
        <v>2.2378549202644882</v>
      </c>
      <c r="D14" s="34">
        <f>sheet!K12/sheet!K35</f>
        <v>1.9875729288214701</v>
      </c>
      <c r="E14" s="34">
        <f>Sheet2!K20/sheet!K35</f>
        <v>1.9386036561649165</v>
      </c>
      <c r="F14" s="34">
        <f>sheet!K18/sheet!K35</f>
        <v>3.3043368339167638</v>
      </c>
      <c r="G14" s="29"/>
      <c r="H14" s="35">
        <f>Sheet1!K33/sheet!K51</f>
        <v>0.10776753235354354</v>
      </c>
      <c r="I14" s="35">
        <f>Sheet1!K33/Sheet1!K12</f>
        <v>0.15959063862973341</v>
      </c>
      <c r="J14" s="35">
        <f>Sheet1!K12/sheet!K27</f>
        <v>0.45630273005998528</v>
      </c>
      <c r="K14" s="35">
        <f>Sheet1!K30/sheet!K27</f>
        <v>7.2873540115621027E-2</v>
      </c>
      <c r="L14" s="35">
        <f>Sheet1!K38</f>
        <v>7.5999999999999998E-2</v>
      </c>
      <c r="M14" s="29"/>
      <c r="N14" s="35">
        <f>sheet!K40/sheet!K27</f>
        <v>0.324271025712417</v>
      </c>
      <c r="O14" s="35">
        <f>sheet!K51/sheet!K27</f>
        <v>0.67572897428758305</v>
      </c>
      <c r="P14" s="35">
        <f>sheet!K40/sheet!K51</f>
        <v>0.47988326392884656</v>
      </c>
      <c r="Q14" s="34">
        <f>Sheet1!K24/Sheet1!K26</f>
        <v>-32.010190749934672</v>
      </c>
      <c r="R14" s="34">
        <f>ABS(Sheet2!K20/(Sheet1!K26+Sheet2!K30))</f>
        <v>4.2899317883502253</v>
      </c>
      <c r="S14" s="34">
        <f>sheet!K40/Sheet1!K43</f>
        <v>1.6702831369520665</v>
      </c>
      <c r="T14" s="34">
        <f>Sheet2!K20/sheet!K40</f>
        <v>0.50644982649738102</v>
      </c>
      <c r="U14" s="12"/>
      <c r="V14" s="34">
        <f>ABS(Sheet1!K15/sheet!K15)</f>
        <v>2.711388896486957</v>
      </c>
      <c r="W14" s="34">
        <f>Sheet1!K12/sheet!K14</f>
        <v>561.23201621073963</v>
      </c>
      <c r="X14" s="34">
        <f>Sheet1!K12/sheet!K27</f>
        <v>0.45630273005998528</v>
      </c>
      <c r="Y14" s="34">
        <f>Sheet1!K12/(sheet!K18-sheet!K35)</f>
        <v>2.3374996835149258</v>
      </c>
      <c r="Z14" s="12"/>
      <c r="AA14" s="36">
        <f>Sheet1!K43</f>
        <v>235.68100000000001</v>
      </c>
      <c r="AB14" s="36" t="str">
        <f>Sheet3!K17</f>
        <v>7.0x</v>
      </c>
      <c r="AC14" s="36" t="str">
        <f>Sheet3!K18</f>
        <v>20.5x</v>
      </c>
      <c r="AD14" s="36" t="str">
        <f>Sheet3!K20</f>
        <v>369.0x</v>
      </c>
      <c r="AE14" s="36" t="str">
        <f>Sheet3!K21</f>
        <v>1.4x</v>
      </c>
      <c r="AF14" s="36" t="str">
        <f>Sheet3!K22</f>
        <v>2.8x</v>
      </c>
      <c r="AG14" s="36" t="str">
        <f>Sheet3!K24</f>
        <v>25.4x</v>
      </c>
      <c r="AH14" s="36" t="str">
        <f>Sheet3!K25</f>
        <v>1.8x</v>
      </c>
      <c r="AI14" s="36" t="str">
        <f>Sheet3!K31</f>
        <v/>
      </c>
      <c r="AK14" s="36">
        <f>Sheet3!K29</f>
        <v>7.4</v>
      </c>
      <c r="AL14" s="36">
        <f>Sheet3!K30</f>
        <v>6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3.2373736065418059</v>
      </c>
      <c r="C15" s="31">
        <f>(sheet!L18-sheet!L15)/sheet!L35</f>
        <v>1.804186203144833</v>
      </c>
      <c r="D15" s="31">
        <f>sheet!L12/sheet!L35</f>
        <v>1.4573046999801398</v>
      </c>
      <c r="E15" s="31">
        <f>Sheet2!L20/sheet!L35</f>
        <v>2.42437116286299</v>
      </c>
      <c r="F15" s="31">
        <f>sheet!L18/sheet!L35</f>
        <v>3.2373736065418059</v>
      </c>
      <c r="G15" s="29"/>
      <c r="H15" s="32">
        <f>Sheet1!L33/sheet!L51</f>
        <v>0.10973554872344898</v>
      </c>
      <c r="I15" s="32">
        <f>Sheet1!L33/Sheet1!L12</f>
        <v>0.17098066770481221</v>
      </c>
      <c r="J15" s="32">
        <f>Sheet1!L12/sheet!L27</f>
        <v>0.48221611721611712</v>
      </c>
      <c r="K15" s="32">
        <f>Sheet1!L30/sheet!L27</f>
        <v>9.8877442002441987E-2</v>
      </c>
      <c r="L15" s="32">
        <f>Sheet1!L38</f>
        <v>8.8999999999999996E-2</v>
      </c>
      <c r="M15" s="29"/>
      <c r="N15" s="32">
        <f>sheet!L40/sheet!L27</f>
        <v>0.24865155677655679</v>
      </c>
      <c r="O15" s="32">
        <f>sheet!L51/sheet!L27</f>
        <v>0.75134844322344319</v>
      </c>
      <c r="P15" s="32">
        <f>sheet!L40/sheet!L51</f>
        <v>0.33094040324325313</v>
      </c>
      <c r="Q15" s="31">
        <f>Sheet1!L24/Sheet1!L26</f>
        <v>-37.002375296912113</v>
      </c>
      <c r="R15" s="31">
        <f>ABS(Sheet2!L20/(Sheet1!L26+Sheet2!L30))</f>
        <v>4.214030558640772</v>
      </c>
      <c r="S15" s="31">
        <f>sheet!L40/Sheet1!L43</f>
        <v>1.2365062559058255</v>
      </c>
      <c r="T15" s="31">
        <f>Sheet2!L20/sheet!L40</f>
        <v>0.86168067691117833</v>
      </c>
      <c r="V15" s="31">
        <f>ABS(Sheet1!L15/sheet!L15)</f>
        <v>2.1096965826384535</v>
      </c>
      <c r="W15" s="31">
        <f>Sheet1!L12/sheet!L14</f>
        <v>538.24190800681436</v>
      </c>
      <c r="X15" s="31">
        <f>Sheet1!L12/sheet!L27</f>
        <v>0.48221611721611712</v>
      </c>
      <c r="Y15" s="31">
        <f>Sheet1!L12/(sheet!L18-sheet!L35)</f>
        <v>2.4387359711008538</v>
      </c>
      <c r="AA15" s="17">
        <f>Sheet1!L43</f>
        <v>263.51100000000002</v>
      </c>
      <c r="AB15" s="17" t="str">
        <f>Sheet3!L17</f>
        <v>6.9x</v>
      </c>
      <c r="AC15" s="17" t="str">
        <f>Sheet3!L18</f>
        <v>11.6x</v>
      </c>
      <c r="AD15" s="17" t="str">
        <f>Sheet3!L20</f>
        <v>-21.0x</v>
      </c>
      <c r="AE15" s="17" t="str">
        <f>Sheet3!L21</f>
        <v>1.6x</v>
      </c>
      <c r="AF15" s="17" t="str">
        <f>Sheet3!L22</f>
        <v>2.9x</v>
      </c>
      <c r="AG15" s="17" t="str">
        <f>Sheet3!L24</f>
        <v>16.5x</v>
      </c>
      <c r="AH15" s="17" t="str">
        <f>Sheet3!L25</f>
        <v>1.7x</v>
      </c>
      <c r="AI15" s="17" t="str">
        <f>Sheet3!L31</f>
        <v/>
      </c>
      <c r="AK15" s="17">
        <f>Sheet3!L29</f>
        <v>8.9</v>
      </c>
      <c r="AL15" s="17">
        <f>Sheet3!L30</f>
        <v>6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3.6822223412517743</v>
      </c>
      <c r="C16" s="34">
        <f>(sheet!M18-sheet!M15)/sheet!M35</f>
        <v>2.7364618763223438</v>
      </c>
      <c r="D16" s="34">
        <f>sheet!M12/sheet!M35</f>
        <v>2.539998393101047</v>
      </c>
      <c r="E16" s="34">
        <f>Sheet2!M20/sheet!M35</f>
        <v>3.1116259139237794</v>
      </c>
      <c r="F16" s="34">
        <f>sheet!M18/sheet!M35</f>
        <v>3.6822223412517743</v>
      </c>
      <c r="G16" s="29"/>
      <c r="H16" s="35">
        <f>Sheet1!M33/sheet!M51</f>
        <v>0.14224900187258091</v>
      </c>
      <c r="I16" s="35">
        <f>Sheet1!M33/Sheet1!M12</f>
        <v>0.20753922912286912</v>
      </c>
      <c r="J16" s="35">
        <f>Sheet1!M12/sheet!M27</f>
        <v>0.56597467787216282</v>
      </c>
      <c r="K16" s="35">
        <f>Sheet1!M30/sheet!M27</f>
        <v>0.14075688018892585</v>
      </c>
      <c r="L16" s="35">
        <f>Sheet1!M38</f>
        <v>0.17</v>
      </c>
      <c r="M16" s="29"/>
      <c r="N16" s="35">
        <f>sheet!M40/sheet!M27</f>
        <v>0.17425115956968903</v>
      </c>
      <c r="O16" s="35">
        <f>sheet!M51/sheet!M27</f>
        <v>0.82574884043031094</v>
      </c>
      <c r="P16" s="35">
        <f>sheet!M40/sheet!M51</f>
        <v>0.21102198518242421</v>
      </c>
      <c r="Q16" s="34">
        <f>Sheet1!M24/Sheet1!M26</f>
        <v>-31.581621355640298</v>
      </c>
      <c r="R16" s="34">
        <f>ABS(Sheet2!M20/(Sheet1!M26+Sheet2!M30))</f>
        <v>6.3568966460578871</v>
      </c>
      <c r="S16" s="34">
        <f>sheet!M40/Sheet1!M43</f>
        <v>0.65170553133860931</v>
      </c>
      <c r="T16" s="34">
        <f>Sheet2!M20/sheet!M40</f>
        <v>1.5089793917196728</v>
      </c>
      <c r="U16" s="12"/>
      <c r="V16" s="34">
        <f>ABS(Sheet1!M15/sheet!M15)</f>
        <v>3.5323209797883264</v>
      </c>
      <c r="W16" s="34">
        <f>Sheet1!M12/sheet!M14</f>
        <v>974.04186952288228</v>
      </c>
      <c r="X16" s="34">
        <f>Sheet1!M12/sheet!M27</f>
        <v>0.56597467787216282</v>
      </c>
      <c r="Y16" s="34">
        <f>Sheet1!M12/(sheet!M18-sheet!M35)</f>
        <v>2.4970694397987052</v>
      </c>
      <c r="Z16" s="12"/>
      <c r="AA16" s="36">
        <f>Sheet1!M43</f>
        <v>472.58</v>
      </c>
      <c r="AB16" s="36" t="str">
        <f>Sheet3!M17</f>
        <v>4.3x</v>
      </c>
      <c r="AC16" s="36" t="str">
        <f>Sheet3!M18</f>
        <v>7.8x</v>
      </c>
      <c r="AD16" s="36" t="str">
        <f>Sheet3!M20</f>
        <v>6.0x</v>
      </c>
      <c r="AE16" s="36" t="str">
        <f>Sheet3!M21</f>
        <v>1.2x</v>
      </c>
      <c r="AF16" s="36" t="str">
        <f>Sheet3!M22</f>
        <v>1.9x</v>
      </c>
      <c r="AG16" s="36" t="str">
        <f>Sheet3!M24</f>
        <v>10.1x</v>
      </c>
      <c r="AH16" s="36" t="str">
        <f>Sheet3!M25</f>
        <v>1.5x</v>
      </c>
      <c r="AI16" s="36">
        <f>Sheet3!M31</f>
        <v>1.52E-2</v>
      </c>
      <c r="AK16" s="36">
        <f>Sheet3!M29</f>
        <v>11.2</v>
      </c>
      <c r="AL16" s="36">
        <f>Sheet3!M30</f>
        <v>8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2023-04-20T20:43:45Z</dcterms:created>
  <dcterms:modified xsi:type="dcterms:W3CDTF">2023-05-07T16:38:28Z</dcterms:modified>
  <cp:category/>
  <dc:identifier/>
  <cp:version/>
</cp:coreProperties>
</file>