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7" documentId="8_{83BB2C8E-2016-4FDE-9686-581AAA7CFB70}" xr6:coauthVersionLast="47" xr6:coauthVersionMax="47" xr10:uidLastSave="{6091B530-98C7-419C-98F3-FA73D3470627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3" l="1"/>
  <c r="R15" i="5" s="1"/>
  <c r="D30" i="3"/>
  <c r="E30" i="3"/>
  <c r="R8" i="5" s="1"/>
  <c r="H30" i="3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<sst xmlns="http://schemas.openxmlformats.org/spreadsheetml/2006/main" count="665" uniqueCount="317">
  <si>
    <t>Sandstorm Gold Ltd.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</si>
  <si>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</si>
  <si>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</si>
  <si>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</si>
  <si>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</si>
  <si>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</si>
  <si>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</si>
  <si>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</si>
  <si>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</si>
  <si>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</si>
  <si>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</si>
  <si>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</si>
  <si>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</si>
  <si>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</si>
  <si>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</si>
  <si>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</si>
  <si>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</si>
  <si>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</si>
  <si>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</si>
  <si>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</si>
  <si>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</si>
  <si>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</si>
  <si>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</si>
  <si>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</si>
  <si>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</si>
  <si>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</si>
  <si>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</si>
  <si>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</si>
  <si>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</si>
  <si>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</si>
  <si>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</si>
  <si>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</si>
  <si>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</si>
  <si>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</si>
  <si>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2,411.732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</si>
  <si>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</si>
  <si>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</si>
  <si>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</si>
  <si>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</si>
  <si>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</si>
  <si>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</si>
  <si>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</si>
  <si>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2,673.749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</si>
  <si>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</si>
  <si>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</si>
  <si>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</si>
  <si>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</si>
  <si>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</si>
  <si>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</si>
  <si>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</si>
  <si>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</si>
  <si>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</si>
  <si>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</si>
  <si>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</si>
  <si>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</si>
  <si>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1,785.348</t>
  </si>
  <si>
    <t>Additional Paid In Capital</t>
  </si>
  <si>
    <t>Retained Earnings</t>
  </si>
  <si>
    <t>Treasury Stock</t>
  </si>
  <si>
    <t>Other Common Equity Adj</t>
  </si>
  <si>
    <t>Common Equity</t>
  </si>
  <si>
    <t>1,915.433</t>
  </si>
  <si>
    <t>Total Preferred Equity</t>
  </si>
  <si>
    <t>Minority Interest, Total</t>
  </si>
  <si>
    <t>Other Equity</t>
  </si>
  <si>
    <t>Total Equity</t>
  </si>
  <si>
    <t>1,951.59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</si>
  <si>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</si>
  <si>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</si>
  <si>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</si>
  <si>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</si>
  <si>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</si>
  <si>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</si>
  <si>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7.0%</t>
  </si>
  <si>
    <t>-5.6%</t>
  </si>
  <si>
    <t>-6.8%</t>
  </si>
  <si>
    <t>18.4%</t>
  </si>
  <si>
    <t>9.5%</t>
  </si>
  <si>
    <t>7.1%</t>
  </si>
  <si>
    <t>22.3%</t>
  </si>
  <si>
    <t>4.0%</t>
  </si>
  <si>
    <t>23.5%</t>
  </si>
  <si>
    <t>29.5%</t>
  </si>
  <si>
    <t>Cost of Revenues</t>
  </si>
  <si>
    <t>Gross Profit</t>
  </si>
  <si>
    <t>Gross Profit Margin</t>
  </si>
  <si>
    <t>71.5%</t>
  </si>
  <si>
    <t>69.0%</t>
  </si>
  <si>
    <t>66.0%</t>
  </si>
  <si>
    <t>71.3%</t>
  </si>
  <si>
    <t>71.0%</t>
  </si>
  <si>
    <t>72.2%</t>
  </si>
  <si>
    <t>72.9%</t>
  </si>
  <si>
    <t>79.0%</t>
  </si>
  <si>
    <t>78.6%</t>
  </si>
  <si>
    <t>79.3%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</si>
  <si>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</si>
  <si>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</si>
  <si>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</si>
  <si>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</si>
  <si>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</si>
  <si>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</si>
  <si>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</si>
  <si>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</si>
  <si>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</si>
  <si>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</si>
  <si>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</si>
  <si>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</si>
  <si>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</si>
  <si>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</si>
  <si>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</si>
  <si>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</si>
  <si>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</si>
  <si>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</si>
  <si>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</si>
  <si>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</si>
  <si>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</si>
  <si>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</si>
  <si>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</si>
  <si>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</si>
  <si>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</si>
  <si>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</si>
  <si>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</si>
  <si>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</si>
  <si>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</si>
  <si>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</si>
  <si>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</si>
  <si>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</si>
  <si>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</si>
  <si>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</si>
  <si>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</si>
  <si>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</si>
  <si>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</si>
  <si>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</si>
  <si>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</si>
  <si>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</si>
  <si>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</si>
  <si>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</si>
  <si>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</si>
  <si>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</si>
  <si>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</si>
  <si>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</si>
  <si>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</si>
  <si>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</si>
  <si>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</si>
  <si>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</si>
  <si>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</si>
  <si>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</si>
  <si>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</si>
  <si>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1,147.268</t>
  </si>
  <si>
    <t>1,154.227</t>
  </si>
  <si>
    <t>1,700.052</t>
  </si>
  <si>
    <t>1,756.34</t>
  </si>
  <si>
    <t>1,503.404</t>
  </si>
  <si>
    <t>2,123.04</t>
  </si>
  <si>
    <t>Total Enterprise Value (TEV)</t>
  </si>
  <si>
    <t>1,124.415</t>
  </si>
  <si>
    <t>1,128.171</t>
  </si>
  <si>
    <t>1,742.719</t>
  </si>
  <si>
    <t>1,660.824</t>
  </si>
  <si>
    <t>1,459.153</t>
  </si>
  <si>
    <t>2,865.082</t>
  </si>
  <si>
    <t>Enterprise Value (EV)</t>
  </si>
  <si>
    <t>1,513.247</t>
  </si>
  <si>
    <t>1,461.094</t>
  </si>
  <si>
    <t>1,302.908</t>
  </si>
  <si>
    <t>2,799.479</t>
  </si>
  <si>
    <t>EV/EBITDA</t>
  </si>
  <si>
    <t>11.6x</t>
  </si>
  <si>
    <t>8.1x</t>
  </si>
  <si>
    <t>8.2x</t>
  </si>
  <si>
    <t>15.4x</t>
  </si>
  <si>
    <t>14.5x</t>
  </si>
  <si>
    <t>15.0x</t>
  </si>
  <si>
    <t>22.4x</t>
  </si>
  <si>
    <t>20.2x</t>
  </si>
  <si>
    <t>12.7x</t>
  </si>
  <si>
    <t>19.7x</t>
  </si>
  <si>
    <t>EV / EBIT</t>
  </si>
  <si>
    <t>44.3x</t>
  </si>
  <si>
    <t>33.7x</t>
  </si>
  <si>
    <t>-46.2x</t>
  </si>
  <si>
    <t>-33.8x</t>
  </si>
  <si>
    <t>76.6x</t>
  </si>
  <si>
    <t>106.7x</t>
  </si>
  <si>
    <t>68.1x</t>
  </si>
  <si>
    <t>56.8x</t>
  </si>
  <si>
    <t>23.2x</t>
  </si>
  <si>
    <t>47.3x</t>
  </si>
  <si>
    <t>EV / LTM EBITDA - CAPEX</t>
  </si>
  <si>
    <t>-8.4x</t>
  </si>
  <si>
    <t>26.9x</t>
  </si>
  <si>
    <t>-6.3x</t>
  </si>
  <si>
    <t>-4.0x</t>
  </si>
  <si>
    <t>15.7x</t>
  </si>
  <si>
    <t>-305.7x</t>
  </si>
  <si>
    <t>161.1x</t>
  </si>
  <si>
    <t>28.7x</t>
  </si>
  <si>
    <t>-19.8x</t>
  </si>
  <si>
    <t>EV / Free Cash Flow</t>
  </si>
  <si>
    <t>-11.8x</t>
  </si>
  <si>
    <t>42.0x</t>
  </si>
  <si>
    <t>-7.7x</t>
  </si>
  <si>
    <t>-4.5x</t>
  </si>
  <si>
    <t>22.2x</t>
  </si>
  <si>
    <t>-254.3x</t>
  </si>
  <si>
    <t>-445.0x</t>
  </si>
  <si>
    <t>35.5x</t>
  </si>
  <si>
    <t>-14.9x</t>
  </si>
  <si>
    <t>-4.2x</t>
  </si>
  <si>
    <t>EV / Invested Capital</t>
  </si>
  <si>
    <t>0.9x</t>
  </si>
  <si>
    <t>0.7x</t>
  </si>
  <si>
    <t>1.1x</t>
  </si>
  <si>
    <t>1.4x</t>
  </si>
  <si>
    <t>2.2x</t>
  </si>
  <si>
    <t>1.9x</t>
  </si>
  <si>
    <t>EV / Revenue</t>
  </si>
  <si>
    <t>6.4x</t>
  </si>
  <si>
    <t>4.7x</t>
  </si>
  <si>
    <t>4.6x</t>
  </si>
  <si>
    <t>9.3x</t>
  </si>
  <si>
    <t>9.4x</t>
  </si>
  <si>
    <t>14.1x</t>
  </si>
  <si>
    <t>13.1x</t>
  </si>
  <si>
    <t>9.0x</t>
  </si>
  <si>
    <t>13.9x</t>
  </si>
  <si>
    <t>P/E Ratio</t>
  </si>
  <si>
    <t>-16.3x</t>
  </si>
  <si>
    <t>-12.9x</t>
  </si>
  <si>
    <t>-21.5x</t>
  </si>
  <si>
    <t>1,903.0x</t>
  </si>
  <si>
    <t>93.0x</t>
  </si>
  <si>
    <t>220.7x</t>
  </si>
  <si>
    <t>94.7x</t>
  </si>
  <si>
    <t>160.0x</t>
  </si>
  <si>
    <t>38.7x</t>
  </si>
  <si>
    <t>21.8x</t>
  </si>
  <si>
    <t>Price/Book</t>
  </si>
  <si>
    <t>1.2x</t>
  </si>
  <si>
    <t>0.8x</t>
  </si>
  <si>
    <t>1.5x</t>
  </si>
  <si>
    <t>2.4x</t>
  </si>
  <si>
    <t>2.3x</t>
  </si>
  <si>
    <t>Price / Operating Cash Flow</t>
  </si>
  <si>
    <t>9.6x</t>
  </si>
  <si>
    <t>17.6x</t>
  </si>
  <si>
    <t>20.3x</t>
  </si>
  <si>
    <t>18.2x</t>
  </si>
  <si>
    <t>24.9x</t>
  </si>
  <si>
    <t>22.5x</t>
  </si>
  <si>
    <t>14.6x</t>
  </si>
  <si>
    <t>16.0x</t>
  </si>
  <si>
    <t>Price / LTM Sales</t>
  </si>
  <si>
    <t>7.6x</t>
  </si>
  <si>
    <t>6.7x</t>
  </si>
  <si>
    <t>6.0x</t>
  </si>
  <si>
    <t>10.7x</t>
  </si>
  <si>
    <t>13.2x</t>
  </si>
  <si>
    <t>11.9x</t>
  </si>
  <si>
    <t>15.8x</t>
  </si>
  <si>
    <t>10.4x</t>
  </si>
  <si>
    <t>11.5x</t>
  </si>
  <si>
    <t>Altman Z-Score</t>
  </si>
  <si>
    <t>Piotroski Score</t>
  </si>
  <si>
    <t>Dividend Per Share</t>
  </si>
  <si>
    <t>Dividend Yield</t>
  </si>
  <si>
    <t>0.0%</t>
  </si>
  <si>
    <t>1.0%</t>
  </si>
  <si>
    <t>1.1%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</si>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</sst>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093CA9E-9FD1-794F-A2D8-752C846705B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105.10599999999999</v>
      </c>
      <c r="E12" s="3">
        <v>104.486</v>
      </c>
      <c r="F12" s="3">
        <v>7.4169999999999998</v>
      </c>
      <c r="G12" s="3">
        <v>28.782</v>
      </c>
      <c r="H12" s="3">
        <v>15.763999999999999</v>
      </c>
      <c r="I12" s="3">
        <v>8.0419999999999998</v>
      </c>
      <c r="J12" s="3">
        <v>9.0519999999999996</v>
      </c>
      <c r="K12" s="3">
        <v>144.77099999999999</v>
      </c>
      <c r="L12" s="3">
        <v>20.442</v>
      </c>
      <c r="M12" s="3">
        <v>9.5169999999999995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>
        <v>22.946000000000002</v>
      </c>
      <c r="I13" s="3">
        <v>19.024000000000001</v>
      </c>
      <c r="J13" s="3">
        <v>14.025</v>
      </c>
      <c r="K13" s="3">
        <v>2.3570000000000002</v>
      </c>
      <c r="L13" s="3">
        <v>6.3239999999999998</v>
      </c>
      <c r="M13" s="3">
        <v>5.1079999999999997</v>
      </c>
    </row>
    <row r="14" spans="3:13" ht="12.75" x14ac:dyDescent="0.2">
      <c r="C14" s="3" t="s">
        <v>28</v>
      </c>
      <c r="D14" s="3">
        <v>2.7890000000000001</v>
      </c>
      <c r="E14" s="3">
        <v>3.18</v>
      </c>
      <c r="F14" s="3">
        <v>5.3780000000000001</v>
      </c>
      <c r="G14" s="3">
        <v>8.9469999999999992</v>
      </c>
      <c r="H14" s="3">
        <v>9.5139999999999993</v>
      </c>
      <c r="I14" s="3">
        <v>6.7089999999999996</v>
      </c>
      <c r="J14" s="3">
        <v>9.8829999999999991</v>
      </c>
      <c r="K14" s="3">
        <v>10.193</v>
      </c>
      <c r="L14" s="3">
        <v>14.871</v>
      </c>
      <c r="M14" s="3">
        <v>24.73</v>
      </c>
    </row>
    <row r="15" spans="3:13" ht="12.75" x14ac:dyDescent="0.2">
      <c r="C15" s="3" t="s">
        <v>29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3:13" ht="12.75" x14ac:dyDescent="0.2">
      <c r="C16" s="3" t="s">
        <v>30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</row>
    <row r="17" spans="3:13" ht="12.75" x14ac:dyDescent="0.2">
      <c r="C17" s="3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2.669</v>
      </c>
      <c r="J17" s="3">
        <v>3.585</v>
      </c>
      <c r="K17" s="3">
        <v>0.93799999999999994</v>
      </c>
      <c r="L17" s="3">
        <v>0.85599999999999998</v>
      </c>
      <c r="M17" s="3">
        <v>4.9550000000000001</v>
      </c>
    </row>
    <row r="18" spans="3:13" ht="12.75" x14ac:dyDescent="0.2">
      <c r="C18" s="3" t="s">
        <v>32</v>
      </c>
      <c r="D18" s="3">
        <v>107.89400000000001</v>
      </c>
      <c r="E18" s="3">
        <v>107.666</v>
      </c>
      <c r="F18" s="3">
        <v>12.795</v>
      </c>
      <c r="G18" s="3">
        <v>37.728999999999999</v>
      </c>
      <c r="H18" s="3">
        <v>48.225000000000001</v>
      </c>
      <c r="I18" s="3">
        <v>36.444000000000003</v>
      </c>
      <c r="J18" s="3">
        <v>36.545000000000002</v>
      </c>
      <c r="K18" s="3">
        <v>158.25899999999999</v>
      </c>
      <c r="L18" s="3">
        <v>42.493000000000002</v>
      </c>
      <c r="M18" s="3">
        <v>44.311</v>
      </c>
    </row>
    <row r="19" spans="3:13" ht="12.75" x14ac:dyDescent="0.2"/>
    <row r="20" spans="3:13" ht="12.75" x14ac:dyDescent="0.2">
      <c r="C20" s="3" t="s">
        <v>33</v>
      </c>
      <c r="D20" s="3">
        <v>252.77799999999999</v>
      </c>
      <c r="E20" s="3">
        <v>303.27800000000002</v>
      </c>
      <c r="F20" s="3">
        <v>574.91999999999996</v>
      </c>
      <c r="G20" s="3">
        <v>540.86800000000005</v>
      </c>
      <c r="H20" s="3">
        <v>462.74099999999999</v>
      </c>
      <c r="I20" s="3">
        <v>510.78399999999999</v>
      </c>
      <c r="J20" s="3">
        <v>517.66999999999996</v>
      </c>
      <c r="K20" s="3">
        <v>453.76</v>
      </c>
      <c r="L20" s="3">
        <v>598.94600000000003</v>
      </c>
      <c r="M20" s="3" t="s">
        <v>34</v>
      </c>
    </row>
    <row r="21" spans="3:13" ht="12.75" x14ac:dyDescent="0.2">
      <c r="C21" s="3" t="s">
        <v>35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36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37</v>
      </c>
      <c r="D23" s="3">
        <v>13.798999999999999</v>
      </c>
      <c r="E23" s="3">
        <v>27.780999999999999</v>
      </c>
      <c r="F23" s="3">
        <v>36.878999999999998</v>
      </c>
      <c r="G23" s="3">
        <v>82.305000000000007</v>
      </c>
      <c r="H23" s="3">
        <v>299.31400000000002</v>
      </c>
      <c r="I23" s="3">
        <v>236.779</v>
      </c>
      <c r="J23" s="3">
        <v>245.96600000000001</v>
      </c>
      <c r="K23" s="3">
        <v>201.03</v>
      </c>
      <c r="L23" s="3">
        <v>137.38499999999999</v>
      </c>
      <c r="M23" s="3">
        <v>207.672</v>
      </c>
    </row>
    <row r="24" spans="3:13" ht="12.75" x14ac:dyDescent="0.2">
      <c r="C24" s="3" t="s">
        <v>38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39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40</v>
      </c>
      <c r="D26" s="3">
        <v>28.91</v>
      </c>
      <c r="E26" s="3">
        <v>60.484999999999999</v>
      </c>
      <c r="F26" s="3">
        <v>64.805999999999997</v>
      </c>
      <c r="G26" s="3">
        <v>57.347999999999999</v>
      </c>
      <c r="H26" s="3">
        <v>20.614999999999998</v>
      </c>
      <c r="I26" s="3">
        <v>19.812999999999999</v>
      </c>
      <c r="J26" s="3">
        <v>9.0050000000000008</v>
      </c>
      <c r="K26" s="3">
        <v>13.923999999999999</v>
      </c>
      <c r="L26" s="3">
        <v>6.27</v>
      </c>
      <c r="M26" s="3">
        <v>10.035</v>
      </c>
    </row>
    <row r="27" spans="3:13" ht="12.75" x14ac:dyDescent="0.2">
      <c r="C27" s="3" t="s">
        <v>41</v>
      </c>
      <c r="D27" s="3">
        <v>403.38099999999997</v>
      </c>
      <c r="E27" s="3">
        <v>499.209</v>
      </c>
      <c r="F27" s="3">
        <v>689.40099999999995</v>
      </c>
      <c r="G27" s="3">
        <v>718.25</v>
      </c>
      <c r="H27" s="3">
        <v>830.89599999999996</v>
      </c>
      <c r="I27" s="3">
        <v>803.81899999999996</v>
      </c>
      <c r="J27" s="3">
        <v>809.18700000000001</v>
      </c>
      <c r="K27" s="3">
        <v>826.97199999999998</v>
      </c>
      <c r="L27" s="3">
        <v>785.09400000000005</v>
      </c>
      <c r="M27" s="3" t="s">
        <v>42</v>
      </c>
    </row>
    <row r="28" spans="3:13" ht="12.75" x14ac:dyDescent="0.2"/>
    <row r="29" spans="3:13" ht="12.75" x14ac:dyDescent="0.2">
      <c r="C29" s="3" t="s">
        <v>43</v>
      </c>
      <c r="D29" s="3">
        <v>2.4500000000000002</v>
      </c>
      <c r="E29" s="3">
        <v>4.2050000000000001</v>
      </c>
      <c r="F29" s="3">
        <v>10.327</v>
      </c>
      <c r="G29" s="3">
        <v>5.7590000000000003</v>
      </c>
      <c r="H29" s="3">
        <v>8.0939999999999994</v>
      </c>
      <c r="I29" s="3">
        <v>6.798</v>
      </c>
      <c r="J29" s="3">
        <v>5.0190000000000001</v>
      </c>
      <c r="K29" s="3">
        <v>4.3689999999999998</v>
      </c>
      <c r="L29" s="3">
        <v>2.8250000000000002</v>
      </c>
      <c r="M29" s="3">
        <v>5.1559999999999997</v>
      </c>
    </row>
    <row r="30" spans="3:13" ht="12.75" x14ac:dyDescent="0.2">
      <c r="C30" s="3" t="s">
        <v>44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3:13" ht="12.75" x14ac:dyDescent="0.2">
      <c r="C31" s="3" t="s">
        <v>45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46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</row>
    <row r="33" spans="3:13" ht="12.75" x14ac:dyDescent="0.2">
      <c r="C33" s="3" t="s">
        <v>47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</row>
    <row r="34" spans="3:13" ht="12.75" x14ac:dyDescent="0.2">
      <c r="C34" s="3" t="s">
        <v>48</v>
      </c>
      <c r="D34" s="3">
        <v>1.1970000000000001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6.4660000000000002</v>
      </c>
      <c r="M34" s="3">
        <v>20.625</v>
      </c>
    </row>
    <row r="35" spans="3:13" ht="12.75" x14ac:dyDescent="0.2">
      <c r="C35" s="3" t="s">
        <v>49</v>
      </c>
      <c r="D35" s="3">
        <v>3.6469999999999998</v>
      </c>
      <c r="E35" s="3">
        <v>4.2050000000000001</v>
      </c>
      <c r="F35" s="3">
        <v>10.327</v>
      </c>
      <c r="G35" s="3">
        <v>5.7590000000000003</v>
      </c>
      <c r="H35" s="3">
        <v>8.0939999999999994</v>
      </c>
      <c r="I35" s="3">
        <v>6.798</v>
      </c>
      <c r="J35" s="3">
        <v>5.0190000000000001</v>
      </c>
      <c r="K35" s="3">
        <v>4.3689999999999998</v>
      </c>
      <c r="L35" s="3">
        <v>9.2910000000000004</v>
      </c>
      <c r="M35" s="3">
        <v>25.780999999999999</v>
      </c>
    </row>
    <row r="36" spans="3:13" ht="12.75" x14ac:dyDescent="0.2"/>
    <row r="37" spans="3:13" ht="12.75" x14ac:dyDescent="0.2">
      <c r="C37" s="3" t="s">
        <v>50</v>
      </c>
      <c r="D37" s="3" t="s">
        <v>27</v>
      </c>
      <c r="E37" s="3" t="s">
        <v>27</v>
      </c>
      <c r="F37" s="3">
        <v>115.855</v>
      </c>
      <c r="G37" s="3" t="s">
        <v>27</v>
      </c>
      <c r="H37" s="3" t="s">
        <v>27</v>
      </c>
      <c r="I37" s="3" t="s">
        <v>27</v>
      </c>
      <c r="J37" s="3">
        <v>58.432000000000002</v>
      </c>
      <c r="K37" s="3" t="s">
        <v>27</v>
      </c>
      <c r="L37" s="3" t="s">
        <v>27</v>
      </c>
      <c r="M37" s="3">
        <v>673.59</v>
      </c>
    </row>
    <row r="38" spans="3:13" ht="12.75" x14ac:dyDescent="0.2">
      <c r="C38" s="3" t="s">
        <v>51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>
        <v>0.69599999999999995</v>
      </c>
      <c r="J38" s="3">
        <v>4.1790000000000003</v>
      </c>
      <c r="K38" s="3">
        <v>3.649</v>
      </c>
      <c r="L38" s="3">
        <v>3.2610000000000001</v>
      </c>
      <c r="M38" s="3">
        <v>2.7719999999999998</v>
      </c>
    </row>
    <row r="39" spans="3:13" ht="12.75" x14ac:dyDescent="0.2">
      <c r="C39" s="3" t="s">
        <v>52</v>
      </c>
      <c r="D39" s="3">
        <v>6.5170000000000003</v>
      </c>
      <c r="E39" s="3">
        <v>6.8230000000000004</v>
      </c>
      <c r="F39" s="3">
        <v>4.55</v>
      </c>
      <c r="G39" s="3">
        <v>4.415</v>
      </c>
      <c r="H39" s="3">
        <v>3.5289999999999999</v>
      </c>
      <c r="I39" s="3">
        <v>0</v>
      </c>
      <c r="J39" s="3">
        <v>0.255</v>
      </c>
      <c r="K39" s="3">
        <v>6.9690000000000003</v>
      </c>
      <c r="L39" s="3">
        <v>23.132999999999999</v>
      </c>
      <c r="M39" s="3">
        <v>20.016999999999999</v>
      </c>
    </row>
    <row r="40" spans="3:13" ht="12.75" x14ac:dyDescent="0.2">
      <c r="C40" s="3" t="s">
        <v>53</v>
      </c>
      <c r="D40" s="3">
        <v>10.164</v>
      </c>
      <c r="E40" s="3">
        <v>11.028</v>
      </c>
      <c r="F40" s="3">
        <v>130.73099999999999</v>
      </c>
      <c r="G40" s="3">
        <v>10.175000000000001</v>
      </c>
      <c r="H40" s="3">
        <v>11.622999999999999</v>
      </c>
      <c r="I40" s="3">
        <v>7.4939999999999998</v>
      </c>
      <c r="J40" s="3">
        <v>67.884</v>
      </c>
      <c r="K40" s="3">
        <v>14.988</v>
      </c>
      <c r="L40" s="3">
        <v>35.685000000000002</v>
      </c>
      <c r="M40" s="3">
        <v>722.15899999999999</v>
      </c>
    </row>
    <row r="41" spans="3:13" ht="12.75" x14ac:dyDescent="0.2"/>
    <row r="42" spans="3:13" ht="12.75" x14ac:dyDescent="0.2">
      <c r="C42" s="3" t="s">
        <v>54</v>
      </c>
      <c r="D42" s="3">
        <v>406.971</v>
      </c>
      <c r="E42" s="3">
        <v>528.85599999999999</v>
      </c>
      <c r="F42" s="3">
        <v>682.32</v>
      </c>
      <c r="G42" s="3">
        <v>769.55</v>
      </c>
      <c r="H42" s="3">
        <v>872.33900000000006</v>
      </c>
      <c r="I42" s="3">
        <v>934.63199999999995</v>
      </c>
      <c r="J42" s="3">
        <v>853.82299999999998</v>
      </c>
      <c r="K42" s="3">
        <v>915.79899999999998</v>
      </c>
      <c r="L42" s="3">
        <v>878.43700000000001</v>
      </c>
      <c r="M42" s="3" t="s">
        <v>55</v>
      </c>
    </row>
    <row r="43" spans="3:13" ht="12.75" x14ac:dyDescent="0.2">
      <c r="C43" s="3" t="s">
        <v>56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57</v>
      </c>
      <c r="D44" s="3">
        <v>-31.216999999999999</v>
      </c>
      <c r="E44" s="3">
        <v>-20.695</v>
      </c>
      <c r="F44" s="3">
        <v>-84.534000000000006</v>
      </c>
      <c r="G44" s="3">
        <v>-47.901000000000003</v>
      </c>
      <c r="H44" s="3">
        <v>-31.599</v>
      </c>
      <c r="I44" s="3">
        <v>-26.294</v>
      </c>
      <c r="J44" s="3">
        <v>-3.7210000000000001</v>
      </c>
      <c r="K44" s="3">
        <v>13.933999999999999</v>
      </c>
      <c r="L44" s="3">
        <v>44.978000000000002</v>
      </c>
      <c r="M44" s="3">
        <v>133.934</v>
      </c>
    </row>
    <row r="45" spans="3:13" ht="12.75" x14ac:dyDescent="0.2">
      <c r="C45" s="3" t="s">
        <v>58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59</v>
      </c>
      <c r="D46" s="3">
        <v>17.463999999999999</v>
      </c>
      <c r="E46" s="3">
        <v>-19.98</v>
      </c>
      <c r="F46" s="3">
        <v>-39.116</v>
      </c>
      <c r="G46" s="3">
        <v>-13.573</v>
      </c>
      <c r="H46" s="3">
        <v>-21.466999999999999</v>
      </c>
      <c r="I46" s="3">
        <v>-112.01300000000001</v>
      </c>
      <c r="J46" s="3">
        <v>-108.79900000000001</v>
      </c>
      <c r="K46" s="3">
        <v>-117.748</v>
      </c>
      <c r="L46" s="3">
        <v>-174.00700000000001</v>
      </c>
      <c r="M46" s="3">
        <v>-3.8490000000000002</v>
      </c>
    </row>
    <row r="47" spans="3:13" ht="12.75" x14ac:dyDescent="0.2">
      <c r="C47" s="3" t="s">
        <v>60</v>
      </c>
      <c r="D47" s="3">
        <v>393.21800000000002</v>
      </c>
      <c r="E47" s="3">
        <v>488.18099999999998</v>
      </c>
      <c r="F47" s="3">
        <v>558.66999999999996</v>
      </c>
      <c r="G47" s="3">
        <v>708.07600000000002</v>
      </c>
      <c r="H47" s="3">
        <v>819.27300000000002</v>
      </c>
      <c r="I47" s="3">
        <v>796.32500000000005</v>
      </c>
      <c r="J47" s="3">
        <v>741.303</v>
      </c>
      <c r="K47" s="3">
        <v>811.98500000000001</v>
      </c>
      <c r="L47" s="3">
        <v>749.40899999999999</v>
      </c>
      <c r="M47" s="3" t="s">
        <v>61</v>
      </c>
    </row>
    <row r="48" spans="3:13" ht="12.75" x14ac:dyDescent="0.2">
      <c r="C48" s="3" t="s">
        <v>62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63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>
        <v>36.156999999999996</v>
      </c>
    </row>
    <row r="50" spans="3:13" ht="12.75" x14ac:dyDescent="0.2">
      <c r="C50" s="3" t="s">
        <v>64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65</v>
      </c>
      <c r="D51" s="3">
        <v>393.21800000000002</v>
      </c>
      <c r="E51" s="3">
        <v>488.18099999999998</v>
      </c>
      <c r="F51" s="3">
        <v>558.66999999999996</v>
      </c>
      <c r="G51" s="3">
        <v>708.07600000000002</v>
      </c>
      <c r="H51" s="3">
        <v>819.27300000000002</v>
      </c>
      <c r="I51" s="3">
        <v>796.32500000000005</v>
      </c>
      <c r="J51" s="3">
        <v>741.303</v>
      </c>
      <c r="K51" s="3">
        <v>811.98500000000001</v>
      </c>
      <c r="L51" s="3">
        <v>749.40899999999999</v>
      </c>
      <c r="M51" s="3" t="s">
        <v>66</v>
      </c>
    </row>
    <row r="52" spans="3:13" ht="12.75" x14ac:dyDescent="0.2"/>
    <row r="53" spans="3:13" ht="12.75" x14ac:dyDescent="0.2">
      <c r="C53" s="3" t="s">
        <v>67</v>
      </c>
      <c r="D53" s="3">
        <v>403.38099999999997</v>
      </c>
      <c r="E53" s="3">
        <v>499.209</v>
      </c>
      <c r="F53" s="3">
        <v>689.40099999999995</v>
      </c>
      <c r="G53" s="3">
        <v>718.25</v>
      </c>
      <c r="H53" s="3">
        <v>830.89599999999996</v>
      </c>
      <c r="I53" s="3">
        <v>803.81899999999996</v>
      </c>
      <c r="J53" s="3">
        <v>809.18700000000001</v>
      </c>
      <c r="K53" s="3">
        <v>826.97199999999998</v>
      </c>
      <c r="L53" s="3">
        <v>785.09400000000005</v>
      </c>
      <c r="M53" s="3" t="s">
        <v>42</v>
      </c>
    </row>
    <row r="54" spans="3:13" ht="12.75" x14ac:dyDescent="0.2"/>
    <row r="55" spans="3:13" ht="12.75" x14ac:dyDescent="0.2">
      <c r="C55" s="3" t="s">
        <v>68</v>
      </c>
      <c r="D55" s="3">
        <v>105.10599999999999</v>
      </c>
      <c r="E55" s="3">
        <v>104.486</v>
      </c>
      <c r="F55" s="3">
        <v>7.4169999999999998</v>
      </c>
      <c r="G55" s="3">
        <v>28.782</v>
      </c>
      <c r="H55" s="3">
        <v>38.71</v>
      </c>
      <c r="I55" s="3">
        <v>27.065999999999999</v>
      </c>
      <c r="J55" s="3">
        <v>23.077000000000002</v>
      </c>
      <c r="K55" s="3">
        <v>147.12700000000001</v>
      </c>
      <c r="L55" s="3">
        <v>26.765999999999998</v>
      </c>
      <c r="M55" s="3">
        <v>14.625</v>
      </c>
    </row>
    <row r="56" spans="3:13" ht="12.75" x14ac:dyDescent="0.2">
      <c r="C56" s="3" t="s">
        <v>69</v>
      </c>
      <c r="D56" s="3">
        <v>0</v>
      </c>
      <c r="E56" s="3">
        <v>0</v>
      </c>
      <c r="F56" s="3">
        <v>115.855</v>
      </c>
      <c r="G56" s="3">
        <v>0</v>
      </c>
      <c r="H56" s="3">
        <v>0</v>
      </c>
      <c r="I56" s="3">
        <v>0.69599999999999995</v>
      </c>
      <c r="J56" s="3">
        <v>62.610999999999997</v>
      </c>
      <c r="K56" s="3">
        <v>3.649</v>
      </c>
      <c r="L56" s="3">
        <v>3.2610000000000001</v>
      </c>
      <c r="M56" s="3">
        <v>676.36199999999997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2412-FE15-48E4-B38D-CE3D2E235F6C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70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71</v>
      </c>
      <c r="D12" s="3">
        <v>63.567</v>
      </c>
      <c r="E12" s="3">
        <v>65.424000000000007</v>
      </c>
      <c r="F12" s="3">
        <v>73.069000000000003</v>
      </c>
      <c r="G12" s="3">
        <v>83.753</v>
      </c>
      <c r="H12" s="3">
        <v>85.834999999999994</v>
      </c>
      <c r="I12" s="3">
        <v>99.847999999999999</v>
      </c>
      <c r="J12" s="3">
        <v>116.129</v>
      </c>
      <c r="K12" s="3">
        <v>118.367</v>
      </c>
      <c r="L12" s="3">
        <v>145.244</v>
      </c>
      <c r="M12" s="3">
        <v>201.376</v>
      </c>
    </row>
    <row r="13" spans="3:13" x14ac:dyDescent="0.2"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82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83</v>
      </c>
      <c r="D15" s="3">
        <v>-18.09</v>
      </c>
      <c r="E15" s="3">
        <v>-20.289000000000001</v>
      </c>
      <c r="F15" s="3">
        <v>-24.853000000000002</v>
      </c>
      <c r="G15" s="3">
        <v>-24.033999999999999</v>
      </c>
      <c r="H15" s="3">
        <v>-24.856000000000002</v>
      </c>
      <c r="I15" s="3">
        <v>-27.79</v>
      </c>
      <c r="J15" s="3">
        <v>-31.417999999999999</v>
      </c>
      <c r="K15" s="3">
        <v>-24.913</v>
      </c>
      <c r="L15" s="3">
        <v>-31.126000000000001</v>
      </c>
      <c r="M15" s="3">
        <v>-41.701999999999998</v>
      </c>
    </row>
    <row r="16" spans="3:13" x14ac:dyDescent="0.2">
      <c r="C16" s="3" t="s">
        <v>84</v>
      </c>
      <c r="D16" s="3">
        <v>45.478000000000002</v>
      </c>
      <c r="E16" s="3">
        <v>45.134999999999998</v>
      </c>
      <c r="F16" s="3">
        <v>48.216000000000001</v>
      </c>
      <c r="G16" s="3">
        <v>59.719000000000001</v>
      </c>
      <c r="H16" s="3">
        <v>60.978999999999999</v>
      </c>
      <c r="I16" s="3">
        <v>72.058999999999997</v>
      </c>
      <c r="J16" s="3">
        <v>84.710999999999999</v>
      </c>
      <c r="K16" s="3">
        <v>93.453999999999994</v>
      </c>
      <c r="L16" s="3">
        <v>114.11799999999999</v>
      </c>
      <c r="M16" s="3">
        <v>159.67400000000001</v>
      </c>
    </row>
    <row r="17" spans="3:13" x14ac:dyDescent="0.2"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90</v>
      </c>
      <c r="I17" s="3" t="s">
        <v>91</v>
      </c>
      <c r="J17" s="3" t="s">
        <v>92</v>
      </c>
      <c r="K17" s="3" t="s">
        <v>93</v>
      </c>
      <c r="L17" s="3" t="s">
        <v>94</v>
      </c>
      <c r="M17" s="3" t="s">
        <v>95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97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98</v>
      </c>
      <c r="D21" s="3">
        <v>-12.481999999999999</v>
      </c>
      <c r="E21" s="3">
        <v>-5.2519999999999998</v>
      </c>
      <c r="F21" s="3">
        <v>-7.8949999999999996</v>
      </c>
      <c r="G21" s="3">
        <v>-6.7560000000000002</v>
      </c>
      <c r="H21" s="3">
        <v>-8.6120000000000001</v>
      </c>
      <c r="I21" s="3">
        <v>-9.4139999999999997</v>
      </c>
      <c r="J21" s="3">
        <v>-10.744</v>
      </c>
      <c r="K21" s="3">
        <v>-10.606</v>
      </c>
      <c r="L21" s="3">
        <v>-12.896000000000001</v>
      </c>
      <c r="M21" s="3">
        <v>-18.135000000000002</v>
      </c>
    </row>
    <row r="22" spans="3:13" x14ac:dyDescent="0.2">
      <c r="C22" s="3" t="s">
        <v>99</v>
      </c>
      <c r="D22" s="3">
        <v>-127.482</v>
      </c>
      <c r="E22" s="3">
        <v>-29.442</v>
      </c>
      <c r="F22" s="3">
        <v>-87.302999999999997</v>
      </c>
      <c r="G22" s="3">
        <v>-12.436999999999999</v>
      </c>
      <c r="H22" s="3">
        <v>-32.152999999999999</v>
      </c>
      <c r="I22" s="3">
        <v>-48.6</v>
      </c>
      <c r="J22" s="3">
        <v>-40.524999999999999</v>
      </c>
      <c r="K22" s="3">
        <v>-49.679000000000002</v>
      </c>
      <c r="L22" s="3">
        <v>-42.411999999999999</v>
      </c>
      <c r="M22" s="3">
        <v>-0.39500000000000002</v>
      </c>
    </row>
    <row r="23" spans="3:13" x14ac:dyDescent="0.2">
      <c r="C23" s="3" t="s">
        <v>100</v>
      </c>
      <c r="D23" s="3">
        <v>-139.964</v>
      </c>
      <c r="E23" s="3">
        <v>-34.692999999999998</v>
      </c>
      <c r="F23" s="3">
        <v>-95.197999999999993</v>
      </c>
      <c r="G23" s="3">
        <v>-19.193000000000001</v>
      </c>
      <c r="H23" s="3">
        <v>-40.764000000000003</v>
      </c>
      <c r="I23" s="3">
        <v>-58.014000000000003</v>
      </c>
      <c r="J23" s="3">
        <v>-51.268000000000001</v>
      </c>
      <c r="K23" s="3">
        <v>-60.284999999999997</v>
      </c>
      <c r="L23" s="3">
        <v>-55.308</v>
      </c>
      <c r="M23" s="3">
        <v>-18.53</v>
      </c>
    </row>
    <row r="24" spans="3:13" x14ac:dyDescent="0.2">
      <c r="C24" s="3" t="s">
        <v>101</v>
      </c>
      <c r="D24" s="3">
        <v>-94.486000000000004</v>
      </c>
      <c r="E24" s="3">
        <v>10.441000000000001</v>
      </c>
      <c r="F24" s="3">
        <v>-46.981000000000002</v>
      </c>
      <c r="G24" s="3">
        <v>40.526000000000003</v>
      </c>
      <c r="H24" s="3">
        <v>20.213999999999999</v>
      </c>
      <c r="I24" s="3">
        <v>14.044</v>
      </c>
      <c r="J24" s="3">
        <v>33.442999999999998</v>
      </c>
      <c r="K24" s="3">
        <v>33.168999999999997</v>
      </c>
      <c r="L24" s="3">
        <v>58.808999999999997</v>
      </c>
      <c r="M24" s="3">
        <v>141.14400000000001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102</v>
      </c>
      <c r="D26" s="3">
        <v>-0.182</v>
      </c>
      <c r="E26" s="3">
        <v>0.28999999999999998</v>
      </c>
      <c r="F26" s="3">
        <v>-0.115</v>
      </c>
      <c r="G26" s="3">
        <v>-0.53</v>
      </c>
      <c r="H26" s="3">
        <v>-1.8420000000000001</v>
      </c>
      <c r="I26" s="3">
        <v>-2.1629999999999998</v>
      </c>
      <c r="J26" s="3">
        <v>-3.5670000000000002</v>
      </c>
      <c r="K26" s="3">
        <v>-2.2799999999999998</v>
      </c>
      <c r="L26" s="3">
        <v>-2.0920000000000001</v>
      </c>
      <c r="M26" s="3">
        <v>-22.309000000000001</v>
      </c>
    </row>
    <row r="27" spans="3:13" x14ac:dyDescent="0.2">
      <c r="C27" s="3" t="s">
        <v>103</v>
      </c>
      <c r="D27" s="3">
        <v>-94.668000000000006</v>
      </c>
      <c r="E27" s="3">
        <v>10.731</v>
      </c>
      <c r="F27" s="3">
        <v>-47.097000000000001</v>
      </c>
      <c r="G27" s="3">
        <v>39.996000000000002</v>
      </c>
      <c r="H27" s="3">
        <v>18.373000000000001</v>
      </c>
      <c r="I27" s="3">
        <v>11.881</v>
      </c>
      <c r="J27" s="3">
        <v>29.876000000000001</v>
      </c>
      <c r="K27" s="3">
        <v>30.888999999999999</v>
      </c>
      <c r="L27" s="3">
        <v>56.718000000000004</v>
      </c>
      <c r="M27" s="3">
        <v>118.83499999999999</v>
      </c>
    </row>
    <row r="28" spans="3:13" x14ac:dyDescent="0.2">
      <c r="C28" t="s">
        <v>104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105</v>
      </c>
      <c r="D29" s="3">
        <v>15.385</v>
      </c>
      <c r="E29" s="3">
        <v>2.6040000000000001</v>
      </c>
      <c r="F29" s="3">
        <v>-12.643000000000001</v>
      </c>
      <c r="G29" s="3">
        <v>-6.0839999999999996</v>
      </c>
      <c r="H29" s="3">
        <v>-5.1260000000000003</v>
      </c>
      <c r="I29" s="3">
        <v>-3.8660000000000001</v>
      </c>
      <c r="J29" s="3">
        <v>-8.5839999999999996</v>
      </c>
      <c r="K29" s="3">
        <v>-13.308</v>
      </c>
      <c r="L29" s="3">
        <v>-21.789000000000001</v>
      </c>
      <c r="M29" s="3">
        <v>-12.617000000000001</v>
      </c>
    </row>
    <row r="30" spans="3:13" x14ac:dyDescent="0.2">
      <c r="C30" s="3" t="s">
        <v>106</v>
      </c>
      <c r="D30" s="3">
        <v>-79.283000000000001</v>
      </c>
      <c r="E30" s="3">
        <v>13.335000000000001</v>
      </c>
      <c r="F30" s="3">
        <v>-59.738999999999997</v>
      </c>
      <c r="G30" s="3">
        <v>33.911999999999999</v>
      </c>
      <c r="H30" s="3">
        <v>13.247</v>
      </c>
      <c r="I30" s="3">
        <v>8.0150000000000006</v>
      </c>
      <c r="J30" s="3">
        <v>21.291</v>
      </c>
      <c r="K30" s="3">
        <v>17.581</v>
      </c>
      <c r="L30" s="3">
        <v>34.929000000000002</v>
      </c>
      <c r="M30" s="3">
        <v>106.217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107</v>
      </c>
      <c r="D32" s="3">
        <v>0.93200000000000005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-0.121</v>
      </c>
    </row>
    <row r="33" spans="3:13" x14ac:dyDescent="0.2">
      <c r="C33" s="3" t="s">
        <v>108</v>
      </c>
      <c r="D33" s="3">
        <v>-78.350999999999999</v>
      </c>
      <c r="E33" s="3">
        <v>13.335000000000001</v>
      </c>
      <c r="F33" s="3">
        <v>-59.738999999999997</v>
      </c>
      <c r="G33" s="3">
        <v>33.911999999999999</v>
      </c>
      <c r="H33" s="3">
        <v>13.247</v>
      </c>
      <c r="I33" s="3">
        <v>8.0150000000000006</v>
      </c>
      <c r="J33" s="3">
        <v>21.291</v>
      </c>
      <c r="K33" s="3">
        <v>17.581</v>
      </c>
      <c r="L33" s="3">
        <v>34.929000000000002</v>
      </c>
      <c r="M33" s="3">
        <v>106.09699999999999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109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t="s">
        <v>110</v>
      </c>
      <c r="D36">
        <v>-78.350999999999999</v>
      </c>
      <c r="E36">
        <v>13.335000000000001</v>
      </c>
      <c r="F36">
        <v>-59.738999999999997</v>
      </c>
      <c r="G36">
        <v>33.911999999999999</v>
      </c>
      <c r="H36">
        <v>13.247</v>
      </c>
      <c r="I36">
        <v>8.0150000000000006</v>
      </c>
      <c r="J36">
        <v>21.291</v>
      </c>
      <c r="K36">
        <v>17.581</v>
      </c>
      <c r="L36">
        <v>34.929000000000002</v>
      </c>
      <c r="M36">
        <v>106.09699999999999</v>
      </c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 t="s">
        <v>111</v>
      </c>
      <c r="D38" s="3">
        <v>-0.83</v>
      </c>
      <c r="E38" s="3">
        <v>0.12</v>
      </c>
      <c r="F38" s="3">
        <v>-0.5</v>
      </c>
      <c r="G38" s="3">
        <v>0.24</v>
      </c>
      <c r="H38" s="3">
        <v>7.9000000000000001E-2</v>
      </c>
      <c r="I38" s="3">
        <v>4.3999999999999997E-2</v>
      </c>
      <c r="J38" s="3">
        <v>0.12</v>
      </c>
      <c r="K38" s="3">
        <v>9.4E-2</v>
      </c>
      <c r="L38" s="3">
        <v>0.18</v>
      </c>
      <c r="M38" s="3">
        <v>0.46</v>
      </c>
    </row>
    <row r="39" spans="3:13" x14ac:dyDescent="0.2">
      <c r="C39" s="3" t="s">
        <v>112</v>
      </c>
      <c r="D39" s="3">
        <v>-0.83</v>
      </c>
      <c r="E39" s="3">
        <v>0.1</v>
      </c>
      <c r="F39" s="3">
        <v>-0.5</v>
      </c>
      <c r="G39" s="3">
        <v>0.23</v>
      </c>
      <c r="H39" s="3">
        <v>7.4999999999999997E-2</v>
      </c>
      <c r="I39" s="3">
        <v>4.1000000000000002E-2</v>
      </c>
      <c r="J39" s="3">
        <v>0.12</v>
      </c>
      <c r="K39" s="3">
        <v>8.8999999999999996E-2</v>
      </c>
      <c r="L39" s="3">
        <v>0.18</v>
      </c>
      <c r="M39" s="3">
        <v>0.45</v>
      </c>
    </row>
    <row r="40" spans="3:13" x14ac:dyDescent="0.2">
      <c r="C40" s="3" t="s">
        <v>113</v>
      </c>
      <c r="D40" s="3">
        <v>94.608000000000004</v>
      </c>
      <c r="E40" s="3">
        <v>112.85299999999999</v>
      </c>
      <c r="F40" s="3">
        <v>119.622</v>
      </c>
      <c r="G40" s="3">
        <v>144.16</v>
      </c>
      <c r="H40" s="3">
        <v>167.26499999999999</v>
      </c>
      <c r="I40" s="3">
        <v>183.381</v>
      </c>
      <c r="J40" s="3">
        <v>177.62</v>
      </c>
      <c r="K40" s="3">
        <v>187.50800000000001</v>
      </c>
      <c r="L40" s="3">
        <v>193.97399999999999</v>
      </c>
      <c r="M40" s="3">
        <v>231.34800000000001</v>
      </c>
    </row>
    <row r="41" spans="3:13" x14ac:dyDescent="0.2">
      <c r="C41" t="s">
        <v>114</v>
      </c>
      <c r="D41">
        <v>94.608000000000004</v>
      </c>
      <c r="E41">
        <v>121.398</v>
      </c>
      <c r="F41">
        <v>119.622</v>
      </c>
      <c r="G41">
        <v>149.96199999999999</v>
      </c>
      <c r="H41">
        <v>174.703</v>
      </c>
      <c r="I41">
        <v>190.98599999999999</v>
      </c>
      <c r="J41">
        <v>190.22</v>
      </c>
      <c r="K41">
        <v>196.90799999999999</v>
      </c>
      <c r="L41">
        <v>197.82300000000001</v>
      </c>
      <c r="M41">
        <v>234.31800000000001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 t="s">
        <v>115</v>
      </c>
      <c r="D43" s="3">
        <v>33.183</v>
      </c>
      <c r="E43" s="3">
        <v>40.101999999999997</v>
      </c>
      <c r="F43" s="3">
        <v>40.616</v>
      </c>
      <c r="G43" s="3">
        <v>53.274000000000001</v>
      </c>
      <c r="H43" s="3">
        <v>53.804000000000002</v>
      </c>
      <c r="I43" s="3">
        <v>61.457999999999998</v>
      </c>
      <c r="J43" s="3">
        <v>73.117999999999995</v>
      </c>
      <c r="K43" s="3">
        <v>83.468000000000004</v>
      </c>
      <c r="L43" s="3">
        <v>101.82</v>
      </c>
      <c r="M43" s="3">
        <v>142.161</v>
      </c>
    </row>
    <row r="44" spans="3:13" x14ac:dyDescent="0.2">
      <c r="C44" s="3" t="s">
        <v>116</v>
      </c>
      <c r="D44" s="3">
        <v>7.5650000000000004</v>
      </c>
      <c r="E44" s="3">
        <v>7.5579999999999998</v>
      </c>
      <c r="F44" s="3">
        <v>-38.704999999999998</v>
      </c>
      <c r="G44" s="3">
        <v>12.462999999999999</v>
      </c>
      <c r="H44" s="3">
        <v>3.734</v>
      </c>
      <c r="I44" s="3">
        <v>16.913</v>
      </c>
      <c r="J44" s="3">
        <v>21.372</v>
      </c>
      <c r="K44" s="3">
        <v>39.408999999999999</v>
      </c>
      <c r="L44" s="3">
        <v>55.557000000000002</v>
      </c>
      <c r="M44" s="3">
        <v>59.13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117</v>
      </c>
      <c r="D46" s="3">
        <v>63.567</v>
      </c>
      <c r="E46" s="3">
        <v>65.424000000000007</v>
      </c>
      <c r="F46" s="3">
        <v>73.069000000000003</v>
      </c>
      <c r="G46" s="3">
        <v>83.753</v>
      </c>
      <c r="H46" s="3">
        <v>85.834999999999994</v>
      </c>
      <c r="I46" s="3">
        <v>99.847999999999999</v>
      </c>
      <c r="J46" s="3">
        <v>116.129</v>
      </c>
      <c r="K46" s="3">
        <v>118.367</v>
      </c>
      <c r="L46" s="3">
        <v>145.244</v>
      </c>
      <c r="M46" s="3">
        <v>201.376</v>
      </c>
    </row>
    <row r="47" spans="3:13" x14ac:dyDescent="0.2">
      <c r="C47" s="3" t="s">
        <v>118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119</v>
      </c>
      <c r="D48" s="3">
        <v>7.5650000000000004</v>
      </c>
      <c r="E48" s="3">
        <v>7.5579999999999998</v>
      </c>
      <c r="F48" s="3">
        <v>-38.704999999999998</v>
      </c>
      <c r="G48" s="3">
        <v>12.462999999999999</v>
      </c>
      <c r="H48" s="3">
        <v>3.734</v>
      </c>
      <c r="I48" s="3">
        <v>16.913</v>
      </c>
      <c r="J48" s="3">
        <v>21.372</v>
      </c>
      <c r="K48" s="3">
        <v>39.408999999999999</v>
      </c>
      <c r="L48" s="3">
        <v>55.557000000000002</v>
      </c>
      <c r="M48" s="3">
        <v>59.13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035C-10C0-4B83-AFEA-544E2F390DC5}">
  <dimension ref="C2:M56"/>
  <sheetViews>
    <sheetView workbookViewId="0">
      <selection activeCell="L30" sqref="L30"/>
    </sheetView>
  </sheetViews>
  <sheetFormatPr defaultRowHeight="12.75" x14ac:dyDescent="0.2"/>
  <cols>
    <col min="1" max="2" width="2" customWidth="1"/>
    <col min="3" max="3" width="25" customWidth="1"/>
    <col min="14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120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108</v>
      </c>
      <c r="D12" s="3">
        <v>-78.350999999999999</v>
      </c>
      <c r="E12" s="3">
        <v>13.335000000000001</v>
      </c>
      <c r="F12" s="3">
        <v>-59.738999999999997</v>
      </c>
      <c r="G12" s="3">
        <v>33.911999999999999</v>
      </c>
      <c r="H12" s="3">
        <v>13.247</v>
      </c>
      <c r="I12" s="3">
        <v>8.0150000000000006</v>
      </c>
      <c r="J12" s="3">
        <v>21.291</v>
      </c>
      <c r="K12" s="3">
        <v>17.581</v>
      </c>
      <c r="L12" s="3">
        <v>34.929000000000002</v>
      </c>
      <c r="M12" s="3">
        <v>106.09699999999999</v>
      </c>
    </row>
    <row r="13" spans="3:13" x14ac:dyDescent="0.2">
      <c r="C13" s="3" t="s">
        <v>121</v>
      </c>
      <c r="D13" s="3">
        <v>25.617999999999999</v>
      </c>
      <c r="E13" s="3">
        <v>32.543999999999997</v>
      </c>
      <c r="F13" s="3">
        <v>79.320999999999998</v>
      </c>
      <c r="G13" s="3">
        <v>40.811</v>
      </c>
      <c r="H13" s="3">
        <v>50.07</v>
      </c>
      <c r="I13" s="3">
        <v>44.545000000000002</v>
      </c>
      <c r="J13" s="3">
        <v>51.746000000000002</v>
      </c>
      <c r="K13" s="3">
        <v>44.058999999999997</v>
      </c>
      <c r="L13" s="3">
        <v>46.262999999999998</v>
      </c>
      <c r="M13" s="3">
        <v>83.031000000000006</v>
      </c>
    </row>
    <row r="14" spans="3:13" x14ac:dyDescent="0.2">
      <c r="C14" s="3" t="s">
        <v>122</v>
      </c>
      <c r="D14" s="3">
        <v>0.66100000000000003</v>
      </c>
      <c r="E14" s="3">
        <v>0.55200000000000005</v>
      </c>
      <c r="F14" s="3">
        <v>0.65800000000000003</v>
      </c>
      <c r="G14" s="3">
        <v>0.81100000000000005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123</v>
      </c>
      <c r="D15" s="3">
        <v>4.9610000000000003</v>
      </c>
      <c r="E15" s="3">
        <v>2.427</v>
      </c>
      <c r="F15" s="3">
        <v>3.7549999999999999</v>
      </c>
      <c r="G15" s="3">
        <v>4.1710000000000003</v>
      </c>
      <c r="H15" s="3">
        <v>4.758</v>
      </c>
      <c r="I15" s="3">
        <v>5.266</v>
      </c>
      <c r="J15" s="3">
        <v>6.726</v>
      </c>
      <c r="K15" s="3">
        <v>7.1920000000000002</v>
      </c>
      <c r="L15" s="3">
        <v>7.59</v>
      </c>
      <c r="M15" s="3">
        <v>8.26</v>
      </c>
    </row>
    <row r="16" spans="3:13" x14ac:dyDescent="0.2">
      <c r="C16" s="3" t="s">
        <v>124</v>
      </c>
      <c r="D16" s="3">
        <v>-2.8000000000000001E-2</v>
      </c>
      <c r="E16" s="3">
        <v>-7.4999999999999997E-2</v>
      </c>
      <c r="F16" s="3">
        <v>-0.749</v>
      </c>
      <c r="G16" s="3">
        <v>-2.48</v>
      </c>
      <c r="H16" s="3">
        <v>-0.75700000000000001</v>
      </c>
      <c r="I16" s="3">
        <v>-0.69099999999999995</v>
      </c>
      <c r="J16" s="3">
        <v>-3.3570000000000002</v>
      </c>
      <c r="K16" s="3">
        <v>-0.70399999999999996</v>
      </c>
      <c r="L16" s="3">
        <v>-5.327</v>
      </c>
      <c r="M16" s="3">
        <v>-7.444</v>
      </c>
    </row>
    <row r="17" spans="3:13" x14ac:dyDescent="0.2">
      <c r="C17" s="3" t="s">
        <v>125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126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t="s">
        <v>127</v>
      </c>
      <c r="D19">
        <v>81.364999999999995</v>
      </c>
      <c r="E19">
        <v>-7.992</v>
      </c>
      <c r="F19">
        <v>19.515999999999998</v>
      </c>
      <c r="G19">
        <v>-24.866</v>
      </c>
      <c r="H19">
        <v>-11.031000000000001</v>
      </c>
      <c r="I19">
        <v>7.8019999999999996</v>
      </c>
      <c r="J19">
        <v>-1.9530000000000001</v>
      </c>
      <c r="K19">
        <v>15.363</v>
      </c>
      <c r="L19">
        <v>19.149000000000001</v>
      </c>
      <c r="M19">
        <v>-45.185000000000002</v>
      </c>
    </row>
    <row r="20" spans="3:13" x14ac:dyDescent="0.2">
      <c r="C20" s="3" t="s">
        <v>128</v>
      </c>
      <c r="D20" s="3">
        <v>34.225999999999999</v>
      </c>
      <c r="E20" s="3">
        <v>40.792000000000002</v>
      </c>
      <c r="F20" s="3">
        <v>42.761000000000003</v>
      </c>
      <c r="G20" s="3">
        <v>52.357999999999997</v>
      </c>
      <c r="H20" s="3">
        <v>56.287999999999997</v>
      </c>
      <c r="I20" s="3">
        <v>64.938000000000002</v>
      </c>
      <c r="J20" s="3">
        <v>74.453999999999994</v>
      </c>
      <c r="K20" s="3">
        <v>83.491</v>
      </c>
      <c r="L20" s="3">
        <v>102.60299999999999</v>
      </c>
      <c r="M20" s="3">
        <v>144.75899999999999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129</v>
      </c>
      <c r="D22" s="3">
        <v>-75.525000000000006</v>
      </c>
      <c r="E22" s="3">
        <v>-32.317999999999998</v>
      </c>
      <c r="F22" s="3">
        <v>-301.56200000000001</v>
      </c>
      <c r="G22" s="3">
        <v>-14.510999999999999</v>
      </c>
      <c r="H22" s="3">
        <v>-5.5430000000000001</v>
      </c>
      <c r="I22" s="3">
        <v>-62.831000000000003</v>
      </c>
      <c r="J22" s="3">
        <v>-79.581999999999994</v>
      </c>
      <c r="K22" s="3">
        <v>-4.423</v>
      </c>
      <c r="L22" s="3">
        <v>-193.09</v>
      </c>
      <c r="M22" s="3">
        <v>-840.51900000000001</v>
      </c>
    </row>
    <row r="23" spans="3:13" x14ac:dyDescent="0.2">
      <c r="C23" s="3" t="s">
        <v>130</v>
      </c>
      <c r="D23" s="3">
        <v>14.978</v>
      </c>
      <c r="E23" s="3">
        <v>-7.2290000000000001</v>
      </c>
      <c r="F23" s="3">
        <v>1.7869999999999999</v>
      </c>
      <c r="G23" s="3" t="s">
        <v>3</v>
      </c>
      <c r="H23" s="3">
        <v>-60.720999999999997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131</v>
      </c>
      <c r="D24" s="3">
        <v>-11.047000000000001</v>
      </c>
      <c r="E24" s="3">
        <v>-46.786999999999999</v>
      </c>
      <c r="F24" s="3">
        <v>-7.4260000000000002</v>
      </c>
      <c r="G24" s="3">
        <v>19.675999999999998</v>
      </c>
      <c r="H24" s="3">
        <v>15.849</v>
      </c>
      <c r="I24" s="3">
        <v>13.324</v>
      </c>
      <c r="J24" s="3">
        <v>-4.8600000000000003</v>
      </c>
      <c r="K24" s="3">
        <v>47.274000000000001</v>
      </c>
      <c r="L24" s="3">
        <v>11.109</v>
      </c>
      <c r="M24" s="3">
        <v>10.991</v>
      </c>
    </row>
    <row r="25" spans="3:13" x14ac:dyDescent="0.2">
      <c r="C25" s="3" t="s">
        <v>132</v>
      </c>
      <c r="D25" s="3">
        <v>-71.594999999999999</v>
      </c>
      <c r="E25" s="3">
        <v>-86.334000000000003</v>
      </c>
      <c r="F25" s="3">
        <v>-307.20100000000002</v>
      </c>
      <c r="G25" s="3">
        <v>5.1660000000000004</v>
      </c>
      <c r="H25" s="3">
        <v>-50.414999999999999</v>
      </c>
      <c r="I25" s="3">
        <v>-49.508000000000003</v>
      </c>
      <c r="J25" s="3">
        <v>-84.441999999999993</v>
      </c>
      <c r="K25" s="3">
        <v>42.850999999999999</v>
      </c>
      <c r="L25" s="3">
        <v>-181.98099999999999</v>
      </c>
      <c r="M25" s="3">
        <v>-829.52700000000004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133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-18.463999999999999</v>
      </c>
    </row>
    <row r="28" spans="3:13" x14ac:dyDescent="0.2">
      <c r="C28" t="s">
        <v>134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135</v>
      </c>
      <c r="D29" s="3" t="s">
        <v>3</v>
      </c>
      <c r="E29" s="3" t="s">
        <v>3</v>
      </c>
      <c r="F29" s="3">
        <v>152.62299999999999</v>
      </c>
      <c r="G29" s="3">
        <v>6.7140000000000004</v>
      </c>
      <c r="H29" s="3" t="s">
        <v>3</v>
      </c>
      <c r="I29" s="3">
        <v>21.84</v>
      </c>
      <c r="J29" s="3">
        <v>120.11</v>
      </c>
      <c r="K29" s="3">
        <v>52.168999999999997</v>
      </c>
      <c r="L29" s="3" t="s">
        <v>3</v>
      </c>
      <c r="M29" s="3">
        <v>884.29499999999996</v>
      </c>
    </row>
    <row r="30" spans="3:13" x14ac:dyDescent="0.2">
      <c r="C30" s="3" t="s">
        <v>136</v>
      </c>
      <c r="D30" s="39">
        <f>(E30+F30)/2</f>
        <v>-57.286000000000001</v>
      </c>
      <c r="E30" s="39">
        <f>(F30+G30)/2</f>
        <v>-77.804000000000002</v>
      </c>
      <c r="F30" s="3">
        <v>-36.768000000000001</v>
      </c>
      <c r="G30" s="3">
        <v>-118.84</v>
      </c>
      <c r="H30" s="39">
        <f>(G30+I30)/2</f>
        <v>-70.34</v>
      </c>
      <c r="I30" s="3">
        <v>-21.84</v>
      </c>
      <c r="J30" s="3">
        <v>-61.677999999999997</v>
      </c>
      <c r="K30" s="3">
        <v>-109.428</v>
      </c>
      <c r="L30" s="39">
        <f>(K30+M30)/2</f>
        <v>-198.4845</v>
      </c>
      <c r="M30" s="3">
        <v>-287.541</v>
      </c>
    </row>
    <row r="31" spans="3:13" x14ac:dyDescent="0.2">
      <c r="C31" s="3" t="s">
        <v>137</v>
      </c>
      <c r="D31" s="3" t="s">
        <v>3</v>
      </c>
      <c r="E31" s="3">
        <v>-2.1379999999999999</v>
      </c>
      <c r="F31" s="3">
        <v>-2.37</v>
      </c>
      <c r="G31" s="3">
        <v>-3.0619999999999998</v>
      </c>
      <c r="H31" s="3">
        <v>-22.289000000000001</v>
      </c>
      <c r="I31" s="3">
        <v>-27.933</v>
      </c>
      <c r="J31" s="3">
        <v>-60.527000000000001</v>
      </c>
      <c r="K31" s="3">
        <v>-29.931999999999999</v>
      </c>
      <c r="L31" s="3">
        <v>-41.793999999999997</v>
      </c>
      <c r="M31" s="3">
        <v>-0.56999999999999995</v>
      </c>
    </row>
    <row r="32" spans="3:13" x14ac:dyDescent="0.2">
      <c r="C32" s="3" t="s">
        <v>138</v>
      </c>
      <c r="D32" s="3">
        <v>10.212</v>
      </c>
      <c r="E32" s="3">
        <v>39.319000000000003</v>
      </c>
      <c r="F32" s="3">
        <v>35.603999999999999</v>
      </c>
      <c r="G32" s="3">
        <v>79.102999999999994</v>
      </c>
      <c r="H32" s="3">
        <v>3.2749999999999999</v>
      </c>
      <c r="I32" s="3">
        <v>3.1680000000000001</v>
      </c>
      <c r="J32" s="3">
        <v>13.455</v>
      </c>
      <c r="K32" s="3">
        <v>96.980999999999995</v>
      </c>
      <c r="L32" s="3">
        <v>-1.478</v>
      </c>
      <c r="M32" s="3">
        <v>95.956999999999994</v>
      </c>
    </row>
    <row r="33" spans="3:13" x14ac:dyDescent="0.2">
      <c r="C33" s="3" t="s">
        <v>139</v>
      </c>
      <c r="D33" s="3">
        <v>10.212</v>
      </c>
      <c r="E33" s="3">
        <v>37.180999999999997</v>
      </c>
      <c r="F33" s="3">
        <v>149.089</v>
      </c>
      <c r="G33" s="3">
        <v>-36.084000000000003</v>
      </c>
      <c r="H33" s="3">
        <v>-19.013999999999999</v>
      </c>
      <c r="I33" s="3">
        <v>-24.765000000000001</v>
      </c>
      <c r="J33" s="3">
        <v>11.36</v>
      </c>
      <c r="K33" s="3">
        <v>9.7899999999999991</v>
      </c>
      <c r="L33" s="3">
        <v>-43.271999999999998</v>
      </c>
      <c r="M33" s="3">
        <v>673.67700000000002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140</v>
      </c>
      <c r="D35" s="3">
        <v>126.94499999999999</v>
      </c>
      <c r="E35" s="3">
        <v>105.10599999999999</v>
      </c>
      <c r="F35" s="3">
        <v>104.486</v>
      </c>
      <c r="G35" s="3">
        <v>7.4169999999999998</v>
      </c>
      <c r="H35" s="3">
        <v>28.782</v>
      </c>
      <c r="I35" s="3">
        <v>15.763999999999999</v>
      </c>
      <c r="J35" s="3">
        <v>8.0419999999999998</v>
      </c>
      <c r="K35" s="3">
        <v>9.0519999999999996</v>
      </c>
      <c r="L35" s="3">
        <v>144.77099999999999</v>
      </c>
      <c r="M35" s="3">
        <v>20.442</v>
      </c>
    </row>
    <row r="36" spans="3:13" x14ac:dyDescent="0.2">
      <c r="C36" t="s">
        <v>141</v>
      </c>
      <c r="D36">
        <v>-3.0390000000000001</v>
      </c>
      <c r="E36">
        <v>-1.728</v>
      </c>
      <c r="F36">
        <v>-2.4159999999999999</v>
      </c>
      <c r="G36">
        <v>0.16400000000000001</v>
      </c>
      <c r="H36">
        <v>1.9570000000000001</v>
      </c>
      <c r="I36">
        <v>0.26200000000000001</v>
      </c>
      <c r="J36">
        <v>2.9000000000000001E-2</v>
      </c>
      <c r="K36">
        <v>-0.23200000000000001</v>
      </c>
      <c r="L36">
        <v>-0.78</v>
      </c>
      <c r="M36">
        <v>-1.2789999999999999</v>
      </c>
    </row>
    <row r="37" spans="3:13" x14ac:dyDescent="0.2">
      <c r="C37" s="3" t="s">
        <v>142</v>
      </c>
      <c r="D37" s="3">
        <v>-18.8</v>
      </c>
      <c r="E37" s="3">
        <v>1.1080000000000001</v>
      </c>
      <c r="F37" s="3">
        <v>-94.653000000000006</v>
      </c>
      <c r="G37" s="3">
        <v>21.201000000000001</v>
      </c>
      <c r="H37" s="3">
        <v>-14.976000000000001</v>
      </c>
      <c r="I37" s="3">
        <v>-7.984</v>
      </c>
      <c r="J37" s="3">
        <v>0.98099999999999998</v>
      </c>
      <c r="K37" s="3">
        <v>135.95099999999999</v>
      </c>
      <c r="L37" s="3">
        <v>-123.548</v>
      </c>
      <c r="M37" s="3">
        <v>-9.6460000000000008</v>
      </c>
    </row>
    <row r="38" spans="3:13" x14ac:dyDescent="0.2">
      <c r="C38" s="3" t="s">
        <v>143</v>
      </c>
      <c r="D38" s="3">
        <v>105.10599999999999</v>
      </c>
      <c r="E38" s="3">
        <v>104.486</v>
      </c>
      <c r="F38" s="3">
        <v>7.4169999999999998</v>
      </c>
      <c r="G38" s="3">
        <v>28.782</v>
      </c>
      <c r="H38" s="3">
        <v>15.763999999999999</v>
      </c>
      <c r="I38" s="3">
        <v>8.0419999999999998</v>
      </c>
      <c r="J38" s="3">
        <v>9.0519999999999996</v>
      </c>
      <c r="K38" s="3">
        <v>144.77099999999999</v>
      </c>
      <c r="L38" s="3">
        <v>20.442</v>
      </c>
      <c r="M38" s="3">
        <v>9.5169999999999995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144</v>
      </c>
      <c r="D40" s="3">
        <v>-41.298999999999999</v>
      </c>
      <c r="E40" s="3">
        <v>8.4740000000000002</v>
      </c>
      <c r="F40" s="3">
        <v>-258.80099999999999</v>
      </c>
      <c r="G40" s="3">
        <v>37.847000000000001</v>
      </c>
      <c r="H40" s="3">
        <v>50.744999999999997</v>
      </c>
      <c r="I40" s="3">
        <v>2.1059999999999999</v>
      </c>
      <c r="J40" s="3">
        <v>-5.1280000000000001</v>
      </c>
      <c r="K40" s="3">
        <v>79.067999999999998</v>
      </c>
      <c r="L40" s="3">
        <v>-90.486999999999995</v>
      </c>
      <c r="M40" s="3">
        <v>-695.76</v>
      </c>
    </row>
    <row r="41" spans="3:13" x14ac:dyDescent="0.2">
      <c r="C41" t="s">
        <v>145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>
        <v>1.3540000000000001</v>
      </c>
      <c r="J41">
        <v>3.5089999999999999</v>
      </c>
      <c r="K41">
        <v>1.732</v>
      </c>
      <c r="L41">
        <v>1.478</v>
      </c>
      <c r="M41">
        <v>20.524999999999999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654-93DF-4B63-9FE5-6F4E95D21EE5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146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147</v>
      </c>
      <c r="D12" s="3">
        <v>4.59</v>
      </c>
      <c r="E12" s="3">
        <v>3.94</v>
      </c>
      <c r="F12" s="3">
        <v>3.6</v>
      </c>
      <c r="G12" s="3">
        <v>5.27</v>
      </c>
      <c r="H12" s="3">
        <v>6.28</v>
      </c>
      <c r="I12" s="3">
        <v>6.32</v>
      </c>
      <c r="J12" s="3">
        <v>9.69</v>
      </c>
      <c r="K12" s="3">
        <v>9.1199999999999992</v>
      </c>
      <c r="L12" s="3">
        <v>7.85</v>
      </c>
      <c r="M12" s="3">
        <v>7.12</v>
      </c>
    </row>
    <row r="13" spans="3:13" x14ac:dyDescent="0.2">
      <c r="C13" s="3" t="s">
        <v>148</v>
      </c>
      <c r="D13" s="3">
        <v>458.47800000000001</v>
      </c>
      <c r="E13" s="3">
        <v>463.57100000000003</v>
      </c>
      <c r="F13" s="3">
        <v>461.91</v>
      </c>
      <c r="G13" s="3">
        <v>802.37099999999998</v>
      </c>
      <c r="H13" s="3" t="s">
        <v>149</v>
      </c>
      <c r="I13" s="3" t="s">
        <v>150</v>
      </c>
      <c r="J13" s="3" t="s">
        <v>151</v>
      </c>
      <c r="K13" s="3" t="s">
        <v>152</v>
      </c>
      <c r="L13" s="3" t="s">
        <v>153</v>
      </c>
      <c r="M13" s="3" t="s">
        <v>154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155</v>
      </c>
      <c r="D15" s="3">
        <v>400.61099999999999</v>
      </c>
      <c r="E15" s="3">
        <v>364.154</v>
      </c>
      <c r="F15" s="3">
        <v>399.60899999999998</v>
      </c>
      <c r="G15" s="3">
        <v>789.18499999999995</v>
      </c>
      <c r="H15" s="3" t="s">
        <v>156</v>
      </c>
      <c r="I15" s="3" t="s">
        <v>157</v>
      </c>
      <c r="J15" s="3" t="s">
        <v>158</v>
      </c>
      <c r="K15" s="3" t="s">
        <v>159</v>
      </c>
      <c r="L15" s="3" t="s">
        <v>160</v>
      </c>
      <c r="M15" s="3" t="s">
        <v>161</v>
      </c>
    </row>
    <row r="16" spans="3:13" x14ac:dyDescent="0.2">
      <c r="C16" s="3" t="s">
        <v>162</v>
      </c>
      <c r="D16" s="3">
        <v>385.608</v>
      </c>
      <c r="E16" s="3">
        <v>323.72500000000002</v>
      </c>
      <c r="F16" s="3">
        <v>351.29</v>
      </c>
      <c r="G16" s="3">
        <v>695.928</v>
      </c>
      <c r="H16" s="3">
        <v>815.75300000000004</v>
      </c>
      <c r="I16" s="3">
        <v>916.40300000000002</v>
      </c>
      <c r="J16" s="3" t="s">
        <v>163</v>
      </c>
      <c r="K16" s="3" t="s">
        <v>164</v>
      </c>
      <c r="L16" s="3" t="s">
        <v>165</v>
      </c>
      <c r="M16" s="3" t="s">
        <v>166</v>
      </c>
    </row>
    <row r="17" spans="3:13" x14ac:dyDescent="0.2">
      <c r="C17" s="3" t="s">
        <v>167</v>
      </c>
      <c r="D17" s="3" t="s">
        <v>168</v>
      </c>
      <c r="E17" s="3" t="s">
        <v>169</v>
      </c>
      <c r="F17" s="3" t="s">
        <v>170</v>
      </c>
      <c r="G17" s="3" t="s">
        <v>171</v>
      </c>
      <c r="H17" s="3" t="s">
        <v>172</v>
      </c>
      <c r="I17" s="3" t="s">
        <v>173</v>
      </c>
      <c r="J17" s="3" t="s">
        <v>174</v>
      </c>
      <c r="K17" s="3" t="s">
        <v>175</v>
      </c>
      <c r="L17" s="3" t="s">
        <v>176</v>
      </c>
      <c r="M17" s="3" t="s">
        <v>177</v>
      </c>
    </row>
    <row r="18" spans="3:13" x14ac:dyDescent="0.2">
      <c r="C18" s="3" t="s">
        <v>178</v>
      </c>
      <c r="D18" s="3" t="s">
        <v>179</v>
      </c>
      <c r="E18" s="3" t="s">
        <v>180</v>
      </c>
      <c r="F18" s="3" t="s">
        <v>181</v>
      </c>
      <c r="G18" s="3" t="s">
        <v>182</v>
      </c>
      <c r="H18" s="3" t="s">
        <v>183</v>
      </c>
      <c r="I18" s="3" t="s">
        <v>184</v>
      </c>
      <c r="J18" s="3" t="s">
        <v>185</v>
      </c>
      <c r="K18" s="3" t="s">
        <v>186</v>
      </c>
      <c r="L18" s="3" t="s">
        <v>187</v>
      </c>
      <c r="M18" s="3" t="s">
        <v>188</v>
      </c>
    </row>
    <row r="19" spans="3:13" x14ac:dyDescent="0.2"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193</v>
      </c>
    </row>
    <row r="20" spans="3:13" x14ac:dyDescent="0.2">
      <c r="C20" s="3" t="s">
        <v>199</v>
      </c>
      <c r="D20" s="3" t="s">
        <v>200</v>
      </c>
      <c r="E20" s="3" t="s">
        <v>201</v>
      </c>
      <c r="F20" s="3" t="s">
        <v>202</v>
      </c>
      <c r="G20" s="3" t="s">
        <v>203</v>
      </c>
      <c r="H20" s="3" t="s">
        <v>204</v>
      </c>
      <c r="I20" s="3" t="s">
        <v>205</v>
      </c>
      <c r="J20" s="3" t="s">
        <v>206</v>
      </c>
      <c r="K20" s="3" t="s">
        <v>207</v>
      </c>
      <c r="L20" s="3" t="s">
        <v>208</v>
      </c>
      <c r="M20" s="3" t="s">
        <v>209</v>
      </c>
    </row>
    <row r="21" spans="3:13" x14ac:dyDescent="0.2">
      <c r="C21" s="3" t="s">
        <v>210</v>
      </c>
      <c r="D21" s="3" t="s">
        <v>211</v>
      </c>
      <c r="E21" s="3" t="s">
        <v>212</v>
      </c>
      <c r="F21" s="3" t="s">
        <v>212</v>
      </c>
      <c r="G21" s="3" t="s">
        <v>213</v>
      </c>
      <c r="H21" s="3" t="s">
        <v>214</v>
      </c>
      <c r="I21" s="3" t="s">
        <v>214</v>
      </c>
      <c r="J21" s="3" t="s">
        <v>215</v>
      </c>
      <c r="K21" s="3" t="s">
        <v>215</v>
      </c>
      <c r="L21" s="3" t="s">
        <v>216</v>
      </c>
      <c r="M21" s="3" t="s">
        <v>213</v>
      </c>
    </row>
    <row r="22" spans="3:13" x14ac:dyDescent="0.2">
      <c r="C22" s="3" t="s">
        <v>217</v>
      </c>
      <c r="D22" s="3" t="s">
        <v>218</v>
      </c>
      <c r="E22" s="3" t="s">
        <v>219</v>
      </c>
      <c r="F22" s="3" t="s">
        <v>220</v>
      </c>
      <c r="G22" s="3" t="s">
        <v>221</v>
      </c>
      <c r="H22" s="3" t="s">
        <v>222</v>
      </c>
      <c r="I22" s="3" t="s">
        <v>222</v>
      </c>
      <c r="J22" s="3" t="s">
        <v>223</v>
      </c>
      <c r="K22" s="3" t="s">
        <v>224</v>
      </c>
      <c r="L22" s="3" t="s">
        <v>225</v>
      </c>
      <c r="M22" s="3" t="s">
        <v>226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227</v>
      </c>
      <c r="D24" s="3" t="s">
        <v>228</v>
      </c>
      <c r="E24" s="3" t="s">
        <v>229</v>
      </c>
      <c r="F24" s="3" t="s">
        <v>230</v>
      </c>
      <c r="G24" s="3" t="s">
        <v>231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3:13" x14ac:dyDescent="0.2">
      <c r="C25" s="3" t="s">
        <v>238</v>
      </c>
      <c r="D25" s="3" t="s">
        <v>239</v>
      </c>
      <c r="E25" s="3" t="s">
        <v>211</v>
      </c>
      <c r="F25" s="3" t="s">
        <v>240</v>
      </c>
      <c r="G25" s="3" t="s">
        <v>213</v>
      </c>
      <c r="H25" s="3" t="s">
        <v>214</v>
      </c>
      <c r="I25" s="3" t="s">
        <v>241</v>
      </c>
      <c r="J25" s="3" t="s">
        <v>242</v>
      </c>
      <c r="K25" s="3" t="s">
        <v>243</v>
      </c>
      <c r="L25" s="3" t="s">
        <v>216</v>
      </c>
      <c r="M25" s="3" t="s">
        <v>239</v>
      </c>
    </row>
    <row r="26" spans="3:13" x14ac:dyDescent="0.2">
      <c r="C26" s="3" t="s">
        <v>244</v>
      </c>
      <c r="D26" s="3" t="s">
        <v>223</v>
      </c>
      <c r="E26" s="3" t="s">
        <v>168</v>
      </c>
      <c r="F26" s="3" t="s">
        <v>245</v>
      </c>
      <c r="G26" s="3" t="s">
        <v>246</v>
      </c>
      <c r="H26" s="3" t="s">
        <v>247</v>
      </c>
      <c r="I26" s="3" t="s">
        <v>248</v>
      </c>
      <c r="J26" s="3" t="s">
        <v>249</v>
      </c>
      <c r="K26" s="3" t="s">
        <v>250</v>
      </c>
      <c r="L26" s="3" t="s">
        <v>251</v>
      </c>
      <c r="M26" s="3" t="s">
        <v>252</v>
      </c>
    </row>
    <row r="27" spans="3:13" x14ac:dyDescent="0.2">
      <c r="C27" s="3" t="s">
        <v>253</v>
      </c>
      <c r="D27" s="3" t="s">
        <v>254</v>
      </c>
      <c r="E27" s="3" t="s">
        <v>255</v>
      </c>
      <c r="F27" s="3" t="s">
        <v>256</v>
      </c>
      <c r="G27" s="3" t="s">
        <v>257</v>
      </c>
      <c r="H27" s="3" t="s">
        <v>258</v>
      </c>
      <c r="I27" s="3" t="s">
        <v>259</v>
      </c>
      <c r="J27" s="3" t="s">
        <v>260</v>
      </c>
      <c r="K27" s="3" t="s">
        <v>260</v>
      </c>
      <c r="L27" s="3" t="s">
        <v>261</v>
      </c>
      <c r="M27" s="3" t="s">
        <v>262</v>
      </c>
    </row>
    <row r="29" spans="3:13" x14ac:dyDescent="0.2">
      <c r="C29" s="3" t="s">
        <v>263</v>
      </c>
      <c r="D29" s="3">
        <v>45.4</v>
      </c>
      <c r="E29" s="3">
        <v>51.1</v>
      </c>
      <c r="F29" s="3">
        <v>7</v>
      </c>
      <c r="G29" s="3">
        <v>76.5</v>
      </c>
      <c r="H29" s="3">
        <v>77.5</v>
      </c>
      <c r="I29" s="3">
        <v>115.1</v>
      </c>
      <c r="J29" s="3">
        <v>15.1</v>
      </c>
      <c r="K29" s="3">
        <v>61.7</v>
      </c>
      <c r="L29" s="3">
        <v>26.2</v>
      </c>
      <c r="M29" s="3">
        <v>6.4</v>
      </c>
    </row>
    <row r="30" spans="3:13" x14ac:dyDescent="0.2">
      <c r="C30" s="3" t="s">
        <v>264</v>
      </c>
      <c r="D30" s="3">
        <v>4</v>
      </c>
      <c r="E30" s="3">
        <v>5</v>
      </c>
      <c r="F30" s="3">
        <v>3</v>
      </c>
      <c r="G30" s="3">
        <v>8</v>
      </c>
      <c r="H30" s="3">
        <v>4</v>
      </c>
      <c r="I30" s="3">
        <v>6</v>
      </c>
      <c r="J30" s="3">
        <v>7</v>
      </c>
      <c r="K30" s="3">
        <v>6</v>
      </c>
      <c r="L30" s="3">
        <v>7</v>
      </c>
      <c r="M30" s="3">
        <v>4</v>
      </c>
    </row>
    <row r="31" spans="3:13" x14ac:dyDescent="0.2">
      <c r="C31" s="3" t="s">
        <v>265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>
        <v>0.08</v>
      </c>
      <c r="M31" s="3">
        <v>0.08</v>
      </c>
    </row>
    <row r="32" spans="3:13" x14ac:dyDescent="0.2">
      <c r="C32" s="3" t="s">
        <v>266</v>
      </c>
      <c r="D32" s="3" t="s">
        <v>267</v>
      </c>
      <c r="E32" s="3" t="s">
        <v>267</v>
      </c>
      <c r="F32" s="3" t="s">
        <v>267</v>
      </c>
      <c r="G32" s="3" t="s">
        <v>267</v>
      </c>
      <c r="H32" s="3" t="s">
        <v>267</v>
      </c>
      <c r="I32" s="3" t="s">
        <v>267</v>
      </c>
      <c r="J32" s="3" t="s">
        <v>267</v>
      </c>
      <c r="K32" s="3" t="s">
        <v>267</v>
      </c>
      <c r="L32" s="3" t="s">
        <v>268</v>
      </c>
      <c r="M32" s="3" t="s">
        <v>269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6974-5243-4F4A-B122-C8099AC63DE9}">
  <dimension ref="A3:BJ22"/>
  <sheetViews>
    <sheetView showGridLines="0" tabSelected="1" topLeftCell="X1" workbookViewId="0">
      <selection activeCell="AN24" sqref="AN24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270</v>
      </c>
      <c r="C3" s="9"/>
      <c r="D3" s="9"/>
      <c r="E3" s="9"/>
      <c r="F3" s="9"/>
      <c r="H3" s="9" t="s">
        <v>271</v>
      </c>
      <c r="I3" s="9"/>
      <c r="J3" s="9"/>
      <c r="K3" s="9"/>
      <c r="L3" s="9"/>
      <c r="N3" s="11" t="s">
        <v>272</v>
      </c>
      <c r="O3" s="11"/>
      <c r="P3" s="11"/>
      <c r="Q3" s="11"/>
      <c r="R3" s="11"/>
      <c r="S3" s="11"/>
      <c r="T3" s="11"/>
      <c r="V3" s="9" t="s">
        <v>273</v>
      </c>
      <c r="W3" s="9"/>
      <c r="X3" s="9"/>
      <c r="Y3" s="9"/>
      <c r="AA3" s="9" t="s">
        <v>274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275</v>
      </c>
      <c r="C4" s="15" t="s">
        <v>276</v>
      </c>
      <c r="D4" s="14" t="s">
        <v>277</v>
      </c>
      <c r="E4" s="15" t="s">
        <v>278</v>
      </c>
      <c r="F4" s="14" t="s">
        <v>279</v>
      </c>
      <c r="H4" s="16" t="s">
        <v>280</v>
      </c>
      <c r="I4" s="17" t="s">
        <v>281</v>
      </c>
      <c r="J4" s="16" t="s">
        <v>282</v>
      </c>
      <c r="K4" s="17" t="s">
        <v>283</v>
      </c>
      <c r="L4" s="16" t="s">
        <v>284</v>
      </c>
      <c r="N4" s="18" t="s">
        <v>285</v>
      </c>
      <c r="O4" s="19" t="s">
        <v>286</v>
      </c>
      <c r="P4" s="18" t="s">
        <v>287</v>
      </c>
      <c r="Q4" s="19" t="s">
        <v>288</v>
      </c>
      <c r="R4" s="18" t="s">
        <v>289</v>
      </c>
      <c r="S4" s="19" t="s">
        <v>290</v>
      </c>
      <c r="T4" s="18" t="s">
        <v>291</v>
      </c>
      <c r="V4" s="19" t="s">
        <v>292</v>
      </c>
      <c r="W4" s="18" t="s">
        <v>293</v>
      </c>
      <c r="X4" s="19" t="s">
        <v>294</v>
      </c>
      <c r="Y4" s="18" t="s">
        <v>295</v>
      </c>
      <c r="AA4" s="20" t="s">
        <v>115</v>
      </c>
      <c r="AB4" s="21" t="s">
        <v>167</v>
      </c>
      <c r="AC4" s="20" t="s">
        <v>178</v>
      </c>
      <c r="AD4" s="21" t="s">
        <v>199</v>
      </c>
      <c r="AE4" s="20" t="s">
        <v>210</v>
      </c>
      <c r="AF4" s="21" t="s">
        <v>217</v>
      </c>
      <c r="AG4" s="20" t="s">
        <v>227</v>
      </c>
      <c r="AH4" s="21" t="s">
        <v>238</v>
      </c>
      <c r="AI4" s="20" t="s">
        <v>265</v>
      </c>
      <c r="AJ4" s="22"/>
      <c r="AK4" s="21" t="s">
        <v>263</v>
      </c>
      <c r="AL4" s="20" t="s">
        <v>264</v>
      </c>
    </row>
    <row r="5" spans="1:62" ht="63" x14ac:dyDescent="0.2">
      <c r="A5" s="23" t="s">
        <v>296</v>
      </c>
      <c r="B5" s="18" t="s">
        <v>297</v>
      </c>
      <c r="C5" s="24" t="s">
        <v>298</v>
      </c>
      <c r="D5" s="25" t="s">
        <v>299</v>
      </c>
      <c r="E5" s="19" t="s">
        <v>300</v>
      </c>
      <c r="F5" s="18" t="s">
        <v>297</v>
      </c>
      <c r="H5" s="19" t="s">
        <v>301</v>
      </c>
      <c r="I5" s="18" t="s">
        <v>302</v>
      </c>
      <c r="J5" s="19" t="s">
        <v>303</v>
      </c>
      <c r="K5" s="18" t="s">
        <v>304</v>
      </c>
      <c r="L5" s="19" t="s">
        <v>305</v>
      </c>
      <c r="N5" s="18" t="s">
        <v>306</v>
      </c>
      <c r="O5" s="19" t="s">
        <v>307</v>
      </c>
      <c r="P5" s="18" t="s">
        <v>308</v>
      </c>
      <c r="Q5" s="19" t="s">
        <v>309</v>
      </c>
      <c r="R5" s="18" t="s">
        <v>310</v>
      </c>
      <c r="S5" s="19" t="s">
        <v>311</v>
      </c>
      <c r="T5" s="18" t="s">
        <v>312</v>
      </c>
      <c r="V5" s="19" t="s">
        <v>313</v>
      </c>
      <c r="W5" s="18" t="s">
        <v>314</v>
      </c>
      <c r="X5" s="19" t="s">
        <v>315</v>
      </c>
      <c r="Y5" s="18" t="s">
        <v>316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29.584315876062519</v>
      </c>
      <c r="C7" s="31">
        <f>(sheet!D18-sheet!D15)/sheet!D35</f>
        <v>29.584315876062519</v>
      </c>
      <c r="D7" s="31">
        <f>sheet!D12/sheet!D35</f>
        <v>28.819851933095695</v>
      </c>
      <c r="E7" s="31">
        <f>Sheet2!D20/sheet!D35</f>
        <v>9.3846997532218257</v>
      </c>
      <c r="F7" s="31">
        <f>sheet!D18/sheet!D35</f>
        <v>29.584315876062519</v>
      </c>
      <c r="G7" s="29"/>
      <c r="H7" s="32">
        <f>Sheet1!D33/sheet!D51</f>
        <v>-0.19925588350482429</v>
      </c>
      <c r="I7" s="32">
        <f>Sheet1!D33/Sheet1!D12</f>
        <v>-1.2325735051205815</v>
      </c>
      <c r="J7" s="32">
        <f>Sheet1!D12/sheet!D27</f>
        <v>0.15758550848949257</v>
      </c>
      <c r="K7" s="32">
        <f>Sheet1!D30/sheet!D27</f>
        <v>-0.19654619330112227</v>
      </c>
      <c r="L7" s="32">
        <f>Sheet1!D38</f>
        <v>-0.83</v>
      </c>
      <c r="M7" s="29"/>
      <c r="N7" s="32">
        <f>sheet!D40/sheet!D27</f>
        <v>2.5197022170107171E-2</v>
      </c>
      <c r="O7" s="32">
        <f>sheet!D51/sheet!D27</f>
        <v>0.97480545687575781</v>
      </c>
      <c r="P7" s="32">
        <f>sheet!D40/sheet!D51</f>
        <v>2.5848257200840243E-2</v>
      </c>
      <c r="Q7" s="31">
        <f>Sheet1!D24/Sheet1!D26</f>
        <v>519.15384615384619</v>
      </c>
      <c r="R7" s="31">
        <f>ABS(Sheet2!D20/(Sheet1!D26+Sheet2!D30))</f>
        <v>0.59556622816175953</v>
      </c>
      <c r="S7" s="31">
        <f>sheet!D40/Sheet1!D43</f>
        <v>0.30630141940150074</v>
      </c>
      <c r="T7" s="31">
        <f>Sheet2!D20/sheet!D40</f>
        <v>3.3673750491932308</v>
      </c>
      <c r="V7" s="31" t="e">
        <f>ABS(Sheet1!D15/sheet!D15)</f>
        <v>#DIV/0!</v>
      </c>
      <c r="W7" s="31">
        <f>Sheet1!D12/sheet!D14</f>
        <v>22.792040157762639</v>
      </c>
      <c r="X7" s="31">
        <f>Sheet1!D12/sheet!D27</f>
        <v>0.15758550848949257</v>
      </c>
      <c r="Y7" s="31">
        <f>Sheet1!D12/(sheet!D18-sheet!D35)</f>
        <v>0.60977294310627639</v>
      </c>
      <c r="AA7" s="17">
        <f>Sheet1!D43</f>
        <v>33.183</v>
      </c>
      <c r="AB7" s="17" t="str">
        <f>Sheet3!D17</f>
        <v>11.6x</v>
      </c>
      <c r="AC7" s="17" t="str">
        <f>Sheet3!D18</f>
        <v>44.3x</v>
      </c>
      <c r="AD7" s="17" t="str">
        <f>Sheet3!D20</f>
        <v>-11.8x</v>
      </c>
      <c r="AE7" s="17" t="str">
        <f>Sheet3!D21</f>
        <v>0.9x</v>
      </c>
      <c r="AF7" s="17" t="str">
        <f>Sheet3!D22</f>
        <v>6.4x</v>
      </c>
      <c r="AG7" s="17" t="str">
        <f>Sheet3!D24</f>
        <v>-16.3x</v>
      </c>
      <c r="AH7" s="17" t="str">
        <f>Sheet3!D25</f>
        <v>1.2x</v>
      </c>
      <c r="AI7" s="17" t="str">
        <f>Sheet3!D31</f>
        <v/>
      </c>
      <c r="AK7" s="17">
        <f>Sheet3!D29</f>
        <v>45.4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25.604280618311531</v>
      </c>
      <c r="C8" s="34">
        <f>(sheet!E18-sheet!E15)/sheet!E35</f>
        <v>25.604280618311531</v>
      </c>
      <c r="D8" s="34">
        <f>sheet!E12/sheet!E35</f>
        <v>24.848038049940548</v>
      </c>
      <c r="E8" s="34">
        <f>Sheet2!E20/sheet!E35</f>
        <v>9.7008323424494645</v>
      </c>
      <c r="F8" s="34">
        <f>sheet!E18/sheet!E35</f>
        <v>25.604280618311531</v>
      </c>
      <c r="G8" s="29"/>
      <c r="H8" s="35">
        <f>Sheet1!E33/sheet!E51</f>
        <v>2.7315688238583644E-2</v>
      </c>
      <c r="I8" s="35">
        <f>Sheet1!E33/Sheet1!E12</f>
        <v>0.20382428466617755</v>
      </c>
      <c r="J8" s="35">
        <f>Sheet1!E12/sheet!E27</f>
        <v>0.13105532953131857</v>
      </c>
      <c r="K8" s="35">
        <f>Sheet1!E30/sheet!E27</f>
        <v>2.671225879341118E-2</v>
      </c>
      <c r="L8" s="35">
        <f>Sheet1!E38</f>
        <v>0.12</v>
      </c>
      <c r="M8" s="29"/>
      <c r="N8" s="35">
        <f>sheet!E40/sheet!E27</f>
        <v>2.2090947879545443E-2</v>
      </c>
      <c r="O8" s="35">
        <f>sheet!E51/sheet!E27</f>
        <v>0.97790905212045454</v>
      </c>
      <c r="P8" s="35">
        <f>sheet!E40/sheet!E51</f>
        <v>2.2589981994383234E-2</v>
      </c>
      <c r="Q8" s="34">
        <f>Sheet1!E24/Sheet1!E26</f>
        <v>36.003448275862077</v>
      </c>
      <c r="R8" s="34">
        <f>ABS(Sheet2!E20/(Sheet1!E26+Sheet2!E30))</f>
        <v>0.52625332198054553</v>
      </c>
      <c r="S8" s="34">
        <f>sheet!E40/Sheet1!E43</f>
        <v>0.2749987531793926</v>
      </c>
      <c r="T8" s="34">
        <f>Sheet2!E20/sheet!E40</f>
        <v>3.6989481320275663</v>
      </c>
      <c r="U8" s="12"/>
      <c r="V8" s="34" t="e">
        <f>ABS(Sheet1!E15/sheet!E15)</f>
        <v>#DIV/0!</v>
      </c>
      <c r="W8" s="34">
        <f>Sheet1!E12/sheet!E14</f>
        <v>20.573584905660379</v>
      </c>
      <c r="X8" s="34">
        <f>Sheet1!E12/sheet!E27</f>
        <v>0.13105532953131857</v>
      </c>
      <c r="Y8" s="34">
        <f>Sheet1!E12/(sheet!E18-sheet!E35)</f>
        <v>0.63235422043088707</v>
      </c>
      <c r="Z8" s="12"/>
      <c r="AA8" s="36">
        <f>Sheet1!E43</f>
        <v>40.101999999999997</v>
      </c>
      <c r="AB8" s="36" t="str">
        <f>Sheet3!E17</f>
        <v>8.1x</v>
      </c>
      <c r="AC8" s="36" t="str">
        <f>Sheet3!E18</f>
        <v>33.7x</v>
      </c>
      <c r="AD8" s="36" t="str">
        <f>Sheet3!E20</f>
        <v>42.0x</v>
      </c>
      <c r="AE8" s="36" t="str">
        <f>Sheet3!E21</f>
        <v>0.7x</v>
      </c>
      <c r="AF8" s="36" t="str">
        <f>Sheet3!E22</f>
        <v>4.7x</v>
      </c>
      <c r="AG8" s="36" t="str">
        <f>Sheet3!E24</f>
        <v>-12.9x</v>
      </c>
      <c r="AH8" s="36" t="str">
        <f>Sheet3!E25</f>
        <v>0.9x</v>
      </c>
      <c r="AI8" s="36" t="str">
        <f>Sheet3!E31</f>
        <v/>
      </c>
      <c r="AK8" s="36">
        <f>Sheet3!E29</f>
        <v>51.1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1.2389851844678996</v>
      </c>
      <c r="C9" s="31">
        <f>(sheet!F18-sheet!F15)/sheet!F35</f>
        <v>1.2389851844678996</v>
      </c>
      <c r="D9" s="31">
        <f>sheet!F12/sheet!F35</f>
        <v>0.71821438946451044</v>
      </c>
      <c r="E9" s="31">
        <f>Sheet2!F20/sheet!F35</f>
        <v>4.140699138181466</v>
      </c>
      <c r="F9" s="31">
        <f>sheet!F18/sheet!F35</f>
        <v>1.2389851844678996</v>
      </c>
      <c r="G9" s="29"/>
      <c r="H9" s="32">
        <f>Sheet1!F33/sheet!F51</f>
        <v>-0.10693074623659764</v>
      </c>
      <c r="I9" s="32">
        <f>Sheet1!F33/Sheet1!F12</f>
        <v>-0.81756969439844529</v>
      </c>
      <c r="J9" s="32">
        <f>Sheet1!F12/sheet!F27</f>
        <v>0.10598911228733351</v>
      </c>
      <c r="K9" s="32">
        <f>Sheet1!F30/sheet!F27</f>
        <v>-8.6653486142317757E-2</v>
      </c>
      <c r="L9" s="32">
        <f>Sheet1!F38</f>
        <v>-0.5</v>
      </c>
      <c r="M9" s="29"/>
      <c r="N9" s="32">
        <f>sheet!F40/sheet!F27</f>
        <v>0.18962983807682321</v>
      </c>
      <c r="O9" s="32">
        <f>sheet!F51/sheet!F27</f>
        <v>0.81037016192317679</v>
      </c>
      <c r="P9" s="32">
        <f>sheet!F40/sheet!F51</f>
        <v>0.23400397372330714</v>
      </c>
      <c r="Q9" s="31">
        <f>Sheet1!F24/Sheet1!F26</f>
        <v>408.53043478260867</v>
      </c>
      <c r="R9" s="31">
        <f>ABS(Sheet2!F20/(Sheet1!F26+Sheet2!F30))</f>
        <v>1.159368814901174</v>
      </c>
      <c r="S9" s="31">
        <f>sheet!F40/Sheet1!F43</f>
        <v>3.2187069135316131</v>
      </c>
      <c r="T9" s="31">
        <f>Sheet2!F20/sheet!F40</f>
        <v>0.32709150851749014</v>
      </c>
      <c r="V9" s="31" t="e">
        <f>ABS(Sheet1!F15/sheet!F15)</f>
        <v>#DIV/0!</v>
      </c>
      <c r="W9" s="31">
        <f>Sheet1!F12/sheet!F14</f>
        <v>13.5866493120119</v>
      </c>
      <c r="X9" s="31">
        <f>Sheet1!F12/sheet!F27</f>
        <v>0.10598911228733351</v>
      </c>
      <c r="Y9" s="31">
        <f>Sheet1!F12/(sheet!F18-sheet!F35)</f>
        <v>29.60656401944895</v>
      </c>
      <c r="AA9" s="17">
        <f>Sheet1!F43</f>
        <v>40.616</v>
      </c>
      <c r="AB9" s="17" t="str">
        <f>Sheet3!F17</f>
        <v>8.2x</v>
      </c>
      <c r="AC9" s="17" t="str">
        <f>Sheet3!F18</f>
        <v>-46.2x</v>
      </c>
      <c r="AD9" s="17" t="str">
        <f>Sheet3!F20</f>
        <v>-7.7x</v>
      </c>
      <c r="AE9" s="17" t="str">
        <f>Sheet3!F21</f>
        <v>0.7x</v>
      </c>
      <c r="AF9" s="17" t="str">
        <f>Sheet3!F22</f>
        <v>4.6x</v>
      </c>
      <c r="AG9" s="17" t="str">
        <f>Sheet3!F24</f>
        <v>-21.5x</v>
      </c>
      <c r="AH9" s="17" t="str">
        <f>Sheet3!F25</f>
        <v>0.8x</v>
      </c>
      <c r="AI9" s="17" t="str">
        <f>Sheet3!F31</f>
        <v/>
      </c>
      <c r="AK9" s="17">
        <f>Sheet3!F29</f>
        <v>7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6.5513109914915777</v>
      </c>
      <c r="C10" s="34">
        <f>(sheet!G18-sheet!G15)/sheet!G35</f>
        <v>6.5513109914915777</v>
      </c>
      <c r="D10" s="34">
        <f>sheet!G12/sheet!G35</f>
        <v>4.9977426636568847</v>
      </c>
      <c r="E10" s="34">
        <f>Sheet2!G20/sheet!G35</f>
        <v>9.091508942524742</v>
      </c>
      <c r="F10" s="34">
        <f>sheet!G18/sheet!G35</f>
        <v>6.5513109914915777</v>
      </c>
      <c r="G10" s="29"/>
      <c r="H10" s="35">
        <f>Sheet1!G33/sheet!G51</f>
        <v>4.7893164010642919E-2</v>
      </c>
      <c r="I10" s="35">
        <f>Sheet1!G33/Sheet1!G12</f>
        <v>0.40490489892899356</v>
      </c>
      <c r="J10" s="35">
        <f>Sheet1!G12/sheet!G27</f>
        <v>0.11660703097807171</v>
      </c>
      <c r="K10" s="35">
        <f>Sheet1!G30/sheet!G27</f>
        <v>4.7214758092586143E-2</v>
      </c>
      <c r="L10" s="35">
        <f>Sheet1!G38</f>
        <v>0.24</v>
      </c>
      <c r="M10" s="29"/>
      <c r="N10" s="35">
        <f>sheet!G40/sheet!G27</f>
        <v>1.4166376609815524E-2</v>
      </c>
      <c r="O10" s="35">
        <f>sheet!G51/sheet!G27</f>
        <v>0.98583501566306997</v>
      </c>
      <c r="P10" s="35">
        <f>sheet!G40/sheet!G51</f>
        <v>1.4369926392082207E-2</v>
      </c>
      <c r="Q10" s="34">
        <f>Sheet1!G24/Sheet1!G26</f>
        <v>-76.464150943396234</v>
      </c>
      <c r="R10" s="34">
        <f>ABS(Sheet2!G20/(Sheet1!G26+Sheet2!G30))</f>
        <v>0.43861941861439219</v>
      </c>
      <c r="S10" s="34">
        <f>sheet!G40/Sheet1!G43</f>
        <v>0.19099373052520929</v>
      </c>
      <c r="T10" s="34">
        <f>Sheet2!G20/sheet!G40</f>
        <v>5.1457493857493848</v>
      </c>
      <c r="U10" s="12"/>
      <c r="V10" s="34" t="e">
        <f>ABS(Sheet1!G15/sheet!G15)</f>
        <v>#DIV/0!</v>
      </c>
      <c r="W10" s="34">
        <f>Sheet1!G12/sheet!G14</f>
        <v>9.3610148653179852</v>
      </c>
      <c r="X10" s="34">
        <f>Sheet1!G12/sheet!G27</f>
        <v>0.11660703097807171</v>
      </c>
      <c r="Y10" s="34">
        <f>Sheet1!G12/(sheet!G18-sheet!G35)</f>
        <v>2.6197372536753205</v>
      </c>
      <c r="Z10" s="12"/>
      <c r="AA10" s="36">
        <f>Sheet1!G43</f>
        <v>53.274000000000001</v>
      </c>
      <c r="AB10" s="36" t="str">
        <f>Sheet3!G17</f>
        <v>15.4x</v>
      </c>
      <c r="AC10" s="36" t="str">
        <f>Sheet3!G18</f>
        <v>-33.8x</v>
      </c>
      <c r="AD10" s="36" t="str">
        <f>Sheet3!G20</f>
        <v>-4.5x</v>
      </c>
      <c r="AE10" s="36" t="str">
        <f>Sheet3!G21</f>
        <v>1.1x</v>
      </c>
      <c r="AF10" s="36" t="str">
        <f>Sheet3!G22</f>
        <v>9.3x</v>
      </c>
      <c r="AG10" s="36" t="str">
        <f>Sheet3!G24</f>
        <v>1,903.0x</v>
      </c>
      <c r="AH10" s="36" t="str">
        <f>Sheet3!G25</f>
        <v>1.1x</v>
      </c>
      <c r="AI10" s="36" t="str">
        <f>Sheet3!G31</f>
        <v/>
      </c>
      <c r="AK10" s="36">
        <f>Sheet3!G29</f>
        <v>76.5</v>
      </c>
      <c r="AL10" s="36">
        <f>Sheet3!G30</f>
        <v>8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5.9581171237954047</v>
      </c>
      <c r="C11" s="31">
        <f>(sheet!H18-sheet!H15)/sheet!H35</f>
        <v>5.9581171237954047</v>
      </c>
      <c r="D11" s="31">
        <f>sheet!H12/sheet!H35</f>
        <v>1.9476155176674079</v>
      </c>
      <c r="E11" s="31">
        <f>Sheet2!H20/sheet!H35</f>
        <v>6.9542871262663706</v>
      </c>
      <c r="F11" s="31">
        <f>sheet!H18/sheet!H35</f>
        <v>5.9581171237954047</v>
      </c>
      <c r="G11" s="29"/>
      <c r="H11" s="32">
        <f>Sheet1!H33/sheet!H51</f>
        <v>1.6169213436790911E-2</v>
      </c>
      <c r="I11" s="32">
        <f>Sheet1!H33/Sheet1!H12</f>
        <v>0.15433098386439098</v>
      </c>
      <c r="J11" s="32">
        <f>Sheet1!H12/sheet!H27</f>
        <v>0.10330414396025495</v>
      </c>
      <c r="K11" s="32">
        <f>Sheet1!H30/sheet!H27</f>
        <v>1.5943030174654833E-2</v>
      </c>
      <c r="L11" s="32">
        <f>Sheet1!H38</f>
        <v>7.9000000000000001E-2</v>
      </c>
      <c r="M11" s="29"/>
      <c r="N11" s="32">
        <f>sheet!H40/sheet!H27</f>
        <v>1.3988513604590707E-2</v>
      </c>
      <c r="O11" s="32">
        <f>sheet!H51/sheet!H27</f>
        <v>0.98601148639540936</v>
      </c>
      <c r="P11" s="32">
        <f>sheet!H40/sheet!H51</f>
        <v>1.4186968202296426E-2</v>
      </c>
      <c r="Q11" s="31">
        <f>Sheet1!H24/Sheet1!H26</f>
        <v>-10.973941368078174</v>
      </c>
      <c r="R11" s="31">
        <f>ABS(Sheet2!H20/(Sheet1!H26+Sheet2!H30))</f>
        <v>0.77980659998337531</v>
      </c>
      <c r="S11" s="31">
        <f>sheet!H40/Sheet1!H43</f>
        <v>0.21602483086759347</v>
      </c>
      <c r="T11" s="31">
        <f>Sheet2!H20/sheet!H40</f>
        <v>4.8428116665232732</v>
      </c>
      <c r="V11" s="31" t="e">
        <f>ABS(Sheet1!H15/sheet!H15)</f>
        <v>#DIV/0!</v>
      </c>
      <c r="W11" s="31">
        <f>Sheet1!H12/sheet!H14</f>
        <v>9.0219676266554547</v>
      </c>
      <c r="X11" s="31">
        <f>Sheet1!H12/sheet!H27</f>
        <v>0.10330414396025495</v>
      </c>
      <c r="Y11" s="31">
        <f>Sheet1!H12/(sheet!H18-sheet!H35)</f>
        <v>2.1388702000946895</v>
      </c>
      <c r="AA11" s="17">
        <f>Sheet1!H43</f>
        <v>53.804000000000002</v>
      </c>
      <c r="AB11" s="17" t="str">
        <f>Sheet3!H17</f>
        <v>14.5x</v>
      </c>
      <c r="AC11" s="17" t="str">
        <f>Sheet3!H18</f>
        <v>76.6x</v>
      </c>
      <c r="AD11" s="17" t="str">
        <f>Sheet3!H20</f>
        <v>22.2x</v>
      </c>
      <c r="AE11" s="17" t="str">
        <f>Sheet3!H21</f>
        <v>1.4x</v>
      </c>
      <c r="AF11" s="17" t="str">
        <f>Sheet3!H22</f>
        <v>9.4x</v>
      </c>
      <c r="AG11" s="17" t="str">
        <f>Sheet3!H24</f>
        <v>93.0x</v>
      </c>
      <c r="AH11" s="17" t="str">
        <f>Sheet3!H25</f>
        <v>1.4x</v>
      </c>
      <c r="AI11" s="17" t="str">
        <f>Sheet3!H31</f>
        <v/>
      </c>
      <c r="AK11" s="17">
        <f>Sheet3!H29</f>
        <v>77.5</v>
      </c>
      <c r="AL11" s="17">
        <f>Sheet3!H30</f>
        <v>4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5.3609885260370698</v>
      </c>
      <c r="C12" s="34">
        <f>(sheet!I18-sheet!I15)/sheet!I35</f>
        <v>5.3609885260370698</v>
      </c>
      <c r="D12" s="34">
        <f>sheet!I12/sheet!I35</f>
        <v>1.1829949985289792</v>
      </c>
      <c r="E12" s="34">
        <f>Sheet2!I20/sheet!I35</f>
        <v>9.5525154457193295</v>
      </c>
      <c r="F12" s="34">
        <f>sheet!I18/sheet!I35</f>
        <v>5.3609885260370698</v>
      </c>
      <c r="G12" s="29"/>
      <c r="H12" s="35">
        <f>Sheet1!I33/sheet!I51</f>
        <v>1.0064986029573352E-2</v>
      </c>
      <c r="I12" s="35">
        <f>Sheet1!I33/Sheet1!I12</f>
        <v>8.0272013460459909E-2</v>
      </c>
      <c r="J12" s="35">
        <f>Sheet1!I12/sheet!I27</f>
        <v>0.12421701900552239</v>
      </c>
      <c r="K12" s="35">
        <f>Sheet1!I30/sheet!I27</f>
        <v>9.9711502216294975E-3</v>
      </c>
      <c r="L12" s="35">
        <f>Sheet1!I38</f>
        <v>4.3999999999999997E-2</v>
      </c>
      <c r="M12" s="29"/>
      <c r="N12" s="35">
        <f>sheet!I40/sheet!I27</f>
        <v>9.3229943556945027E-3</v>
      </c>
      <c r="O12" s="35">
        <f>sheet!I51/sheet!I27</f>
        <v>0.99067700564430561</v>
      </c>
      <c r="P12" s="35">
        <f>sheet!I40/sheet!I51</f>
        <v>9.4107305434338994E-3</v>
      </c>
      <c r="Q12" s="34">
        <f>Sheet1!I24/Sheet1!I26</f>
        <v>-6.4928340268146103</v>
      </c>
      <c r="R12" s="34">
        <f>ABS(Sheet2!I20/(Sheet1!I26+Sheet2!I30))</f>
        <v>2.7054118235220597</v>
      </c>
      <c r="S12" s="34">
        <f>sheet!I40/Sheet1!I43</f>
        <v>0.12193693253929513</v>
      </c>
      <c r="T12" s="34">
        <f>Sheet2!I20/sheet!I40</f>
        <v>8.6653322658126513</v>
      </c>
      <c r="U12" s="12"/>
      <c r="V12" s="34" t="e">
        <f>ABS(Sheet1!I15/sheet!I15)</f>
        <v>#DIV/0!</v>
      </c>
      <c r="W12" s="34">
        <f>Sheet1!I12/sheet!I14</f>
        <v>14.8826948874646</v>
      </c>
      <c r="X12" s="34">
        <f>Sheet1!I12/sheet!I27</f>
        <v>0.12421701900552239</v>
      </c>
      <c r="Y12" s="34">
        <f>Sheet1!I12/(sheet!I18-sheet!I35)</f>
        <v>3.3680091749308505</v>
      </c>
      <c r="Z12" s="12"/>
      <c r="AA12" s="36">
        <f>Sheet1!I43</f>
        <v>61.457999999999998</v>
      </c>
      <c r="AB12" s="36" t="str">
        <f>Sheet3!I17</f>
        <v>15.0x</v>
      </c>
      <c r="AC12" s="36" t="str">
        <f>Sheet3!I18</f>
        <v>106.7x</v>
      </c>
      <c r="AD12" s="36" t="str">
        <f>Sheet3!I20</f>
        <v>-254.3x</v>
      </c>
      <c r="AE12" s="36" t="str">
        <f>Sheet3!I21</f>
        <v>1.4x</v>
      </c>
      <c r="AF12" s="36" t="str">
        <f>Sheet3!I22</f>
        <v>9.4x</v>
      </c>
      <c r="AG12" s="36" t="str">
        <f>Sheet3!I24</f>
        <v>220.7x</v>
      </c>
      <c r="AH12" s="36" t="str">
        <f>Sheet3!I25</f>
        <v>1.5x</v>
      </c>
      <c r="AI12" s="36" t="str">
        <f>Sheet3!I31</f>
        <v/>
      </c>
      <c r="AK12" s="36">
        <f>Sheet3!I29</f>
        <v>115.1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7.2813309424188084</v>
      </c>
      <c r="C13" s="31">
        <f>(sheet!J18-sheet!J15)/sheet!J35</f>
        <v>7.2813309424188084</v>
      </c>
      <c r="D13" s="31">
        <f>sheet!J12/sheet!J35</f>
        <v>1.8035465232117951</v>
      </c>
      <c r="E13" s="31">
        <f>Sheet2!J20/sheet!J35</f>
        <v>14.8344291691572</v>
      </c>
      <c r="F13" s="31">
        <f>sheet!J18/sheet!J35</f>
        <v>7.2813309424188084</v>
      </c>
      <c r="G13" s="29"/>
      <c r="H13" s="32">
        <f>Sheet1!J33/sheet!J51</f>
        <v>2.8721049287538294E-2</v>
      </c>
      <c r="I13" s="32">
        <f>Sheet1!J33/Sheet1!J12</f>
        <v>0.18333921759422711</v>
      </c>
      <c r="J13" s="32">
        <f>Sheet1!J12/sheet!J27</f>
        <v>0.14351318051328063</v>
      </c>
      <c r="K13" s="32">
        <f>Sheet1!J30/sheet!J27</f>
        <v>2.6311594229763948E-2</v>
      </c>
      <c r="L13" s="32">
        <f>Sheet1!J38</f>
        <v>0.12</v>
      </c>
      <c r="M13" s="29"/>
      <c r="N13" s="32">
        <f>sheet!J40/sheet!J27</f>
        <v>8.3891609726799862E-2</v>
      </c>
      <c r="O13" s="32">
        <f>sheet!J51/sheet!J27</f>
        <v>0.91610839027320012</v>
      </c>
      <c r="P13" s="32">
        <f>sheet!J40/sheet!J51</f>
        <v>9.1573890838159297E-2</v>
      </c>
      <c r="Q13" s="31">
        <f>Sheet1!J24/Sheet1!J26</f>
        <v>-9.3756658256237717</v>
      </c>
      <c r="R13" s="31">
        <f>ABS(Sheet2!J20/(Sheet1!J26+Sheet2!J30))</f>
        <v>1.1411449153191813</v>
      </c>
      <c r="S13" s="31">
        <f>sheet!J40/Sheet1!J43</f>
        <v>0.92841707924177364</v>
      </c>
      <c r="T13" s="31">
        <f>Sheet2!J20/sheet!J40</f>
        <v>1.0967827470390665</v>
      </c>
      <c r="V13" s="31" t="e">
        <f>ABS(Sheet1!J15/sheet!J15)</f>
        <v>#DIV/0!</v>
      </c>
      <c r="W13" s="31">
        <f>Sheet1!J12/sheet!J14</f>
        <v>11.750379439441467</v>
      </c>
      <c r="X13" s="31">
        <f>Sheet1!J12/sheet!J27</f>
        <v>0.14351318051328063</v>
      </c>
      <c r="Y13" s="31">
        <f>Sheet1!J12/(sheet!J18-sheet!J35)</f>
        <v>3.6835944934339908</v>
      </c>
      <c r="AA13" s="17">
        <f>Sheet1!J43</f>
        <v>73.117999999999995</v>
      </c>
      <c r="AB13" s="17" t="str">
        <f>Sheet3!J17</f>
        <v>22.4x</v>
      </c>
      <c r="AC13" s="17" t="str">
        <f>Sheet3!J18</f>
        <v>68.1x</v>
      </c>
      <c r="AD13" s="17" t="str">
        <f>Sheet3!J20</f>
        <v>-445.0x</v>
      </c>
      <c r="AE13" s="17" t="str">
        <f>Sheet3!J21</f>
        <v>2.2x</v>
      </c>
      <c r="AF13" s="17" t="str">
        <f>Sheet3!J22</f>
        <v>14.1x</v>
      </c>
      <c r="AG13" s="17" t="str">
        <f>Sheet3!J24</f>
        <v>94.7x</v>
      </c>
      <c r="AH13" s="17" t="str">
        <f>Sheet3!J25</f>
        <v>2.4x</v>
      </c>
      <c r="AI13" s="17" t="str">
        <f>Sheet3!J31</f>
        <v/>
      </c>
      <c r="AK13" s="17">
        <f>Sheet3!J29</f>
        <v>15.1</v>
      </c>
      <c r="AL13" s="17">
        <f>Sheet3!J30</f>
        <v>7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36.223163195239181</v>
      </c>
      <c r="C14" s="34">
        <f>(sheet!K18-sheet!K15)/sheet!K35</f>
        <v>36.223163195239181</v>
      </c>
      <c r="D14" s="34">
        <f>sheet!K12/sheet!K35</f>
        <v>33.135957885099565</v>
      </c>
      <c r="E14" s="34">
        <f>Sheet2!K20/sheet!K35</f>
        <v>19.109864957656214</v>
      </c>
      <c r="F14" s="34">
        <f>sheet!K18/sheet!K35</f>
        <v>36.223163195239181</v>
      </c>
      <c r="G14" s="29"/>
      <c r="H14" s="35">
        <f>Sheet1!K33/sheet!K51</f>
        <v>2.1651877805624487E-2</v>
      </c>
      <c r="I14" s="35">
        <f>Sheet1!K33/Sheet1!K12</f>
        <v>0.14852957327633545</v>
      </c>
      <c r="J14" s="35">
        <f>Sheet1!K12/sheet!K27</f>
        <v>0.14313302022317564</v>
      </c>
      <c r="K14" s="35">
        <f>Sheet1!K30/sheet!K27</f>
        <v>2.125948641550137E-2</v>
      </c>
      <c r="L14" s="35">
        <f>Sheet1!K38</f>
        <v>9.4E-2</v>
      </c>
      <c r="M14" s="29"/>
      <c r="N14" s="35">
        <f>sheet!K40/sheet!K27</f>
        <v>1.8123950992294781E-2</v>
      </c>
      <c r="O14" s="35">
        <f>sheet!K51/sheet!K27</f>
        <v>0.98187725823848937</v>
      </c>
      <c r="P14" s="35">
        <f>sheet!K40/sheet!K51</f>
        <v>1.8458469060389046E-2</v>
      </c>
      <c r="Q14" s="34">
        <f>Sheet1!K24/Sheet1!K26</f>
        <v>-14.54780701754386</v>
      </c>
      <c r="R14" s="34">
        <f>ABS(Sheet2!K20/(Sheet1!K26+Sheet2!K30))</f>
        <v>0.74740394600207682</v>
      </c>
      <c r="S14" s="34">
        <f>sheet!K40/Sheet1!K43</f>
        <v>0.17956582163224227</v>
      </c>
      <c r="T14" s="34">
        <f>Sheet2!K20/sheet!K40</f>
        <v>5.5705230851347745</v>
      </c>
      <c r="U14" s="12"/>
      <c r="V14" s="34" t="e">
        <f>ABS(Sheet1!K15/sheet!K15)</f>
        <v>#DIV/0!</v>
      </c>
      <c r="W14" s="34">
        <f>Sheet1!K12/sheet!K14</f>
        <v>11.612577258903169</v>
      </c>
      <c r="X14" s="34">
        <f>Sheet1!K12/sheet!K27</f>
        <v>0.14313302022317564</v>
      </c>
      <c r="Y14" s="34">
        <f>Sheet1!K12/(sheet!K18-sheet!K35)</f>
        <v>0.76916628760803185</v>
      </c>
      <c r="Z14" s="12"/>
      <c r="AA14" s="36">
        <f>Sheet1!K43</f>
        <v>83.468000000000004</v>
      </c>
      <c r="AB14" s="36" t="str">
        <f>Sheet3!K17</f>
        <v>20.2x</v>
      </c>
      <c r="AC14" s="36" t="str">
        <f>Sheet3!K18</f>
        <v>56.8x</v>
      </c>
      <c r="AD14" s="36" t="str">
        <f>Sheet3!K20</f>
        <v>35.5x</v>
      </c>
      <c r="AE14" s="36" t="str">
        <f>Sheet3!K21</f>
        <v>2.2x</v>
      </c>
      <c r="AF14" s="36" t="str">
        <f>Sheet3!K22</f>
        <v>13.1x</v>
      </c>
      <c r="AG14" s="36" t="str">
        <f>Sheet3!K24</f>
        <v>160.0x</v>
      </c>
      <c r="AH14" s="36" t="str">
        <f>Sheet3!K25</f>
        <v>2.3x</v>
      </c>
      <c r="AI14" s="36" t="str">
        <f>Sheet3!K31</f>
        <v/>
      </c>
      <c r="AK14" s="36">
        <f>Sheet3!K29</f>
        <v>61.7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4.5735658163814445</v>
      </c>
      <c r="C15" s="31">
        <f>(sheet!L18-sheet!L15)/sheet!L35</f>
        <v>4.5735658163814445</v>
      </c>
      <c r="D15" s="31">
        <f>sheet!L12/sheet!L35</f>
        <v>2.2001937358734258</v>
      </c>
      <c r="E15" s="31">
        <f>Sheet2!L20/sheet!L35</f>
        <v>11.043267678398449</v>
      </c>
      <c r="F15" s="31">
        <f>sheet!L18/sheet!L35</f>
        <v>4.5735658163814445</v>
      </c>
      <c r="G15" s="29"/>
      <c r="H15" s="32">
        <f>Sheet1!L33/sheet!L51</f>
        <v>4.6608727677409804E-2</v>
      </c>
      <c r="I15" s="32">
        <f>Sheet1!L33/Sheet1!L12</f>
        <v>0.24048497700421362</v>
      </c>
      <c r="J15" s="32">
        <f>Sheet1!L12/sheet!L27</f>
        <v>0.18500205070985129</v>
      </c>
      <c r="K15" s="32">
        <f>Sheet1!L30/sheet!L27</f>
        <v>4.4490213910690947E-2</v>
      </c>
      <c r="L15" s="32">
        <f>Sheet1!L38</f>
        <v>0.18</v>
      </c>
      <c r="M15" s="29"/>
      <c r="N15" s="32">
        <f>sheet!L40/sheet!L27</f>
        <v>4.5453155927825201E-2</v>
      </c>
      <c r="O15" s="32">
        <f>sheet!L51/sheet!L27</f>
        <v>0.95454684407217472</v>
      </c>
      <c r="P15" s="32">
        <f>sheet!L40/sheet!L51</f>
        <v>4.761752260781496E-2</v>
      </c>
      <c r="Q15" s="31">
        <f>Sheet1!L24/Sheet1!L26</f>
        <v>-28.111376673040152</v>
      </c>
      <c r="R15" s="31">
        <f>ABS(Sheet2!L20/(Sheet1!L26+Sheet2!L30))</f>
        <v>0.51154048455327517</v>
      </c>
      <c r="S15" s="31">
        <f>sheet!L40/Sheet1!L43</f>
        <v>0.35047142015321159</v>
      </c>
      <c r="T15" s="31">
        <f>Sheet2!L20/sheet!L40</f>
        <v>2.8752416981925175</v>
      </c>
      <c r="V15" s="31" t="e">
        <f>ABS(Sheet1!L15/sheet!L15)</f>
        <v>#DIV/0!</v>
      </c>
      <c r="W15" s="31">
        <f>Sheet1!L12/sheet!L14</f>
        <v>9.7669289220630748</v>
      </c>
      <c r="X15" s="31">
        <f>Sheet1!L12/sheet!L27</f>
        <v>0.18500205070985129</v>
      </c>
      <c r="Y15" s="31">
        <f>Sheet1!L12/(sheet!L18-sheet!L35)</f>
        <v>4.3745557496536351</v>
      </c>
      <c r="AA15" s="17">
        <f>Sheet1!L43</f>
        <v>101.82</v>
      </c>
      <c r="AB15" s="17" t="str">
        <f>Sheet3!L17</f>
        <v>12.7x</v>
      </c>
      <c r="AC15" s="17" t="str">
        <f>Sheet3!L18</f>
        <v>23.2x</v>
      </c>
      <c r="AD15" s="17" t="str">
        <f>Sheet3!L20</f>
        <v>-14.9x</v>
      </c>
      <c r="AE15" s="17" t="str">
        <f>Sheet3!L21</f>
        <v>1.9x</v>
      </c>
      <c r="AF15" s="17" t="str">
        <f>Sheet3!L22</f>
        <v>9.0x</v>
      </c>
      <c r="AG15" s="17" t="str">
        <f>Sheet3!L24</f>
        <v>38.7x</v>
      </c>
      <c r="AH15" s="17" t="str">
        <f>Sheet3!L25</f>
        <v>1.9x</v>
      </c>
      <c r="AI15" s="17">
        <f>Sheet3!L31</f>
        <v>0.08</v>
      </c>
      <c r="AK15" s="17">
        <f>Sheet3!L29</f>
        <v>26.2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1.7187463636011016</v>
      </c>
      <c r="C16" s="34">
        <f>(sheet!M18-sheet!M15)/sheet!M35</f>
        <v>1.7187463636011016</v>
      </c>
      <c r="D16" s="34">
        <f>sheet!M12/sheet!M35</f>
        <v>0.36914782203948643</v>
      </c>
      <c r="E16" s="34">
        <f>Sheet2!M20/sheet!M35</f>
        <v>5.6149489934447843</v>
      </c>
      <c r="F16" s="34">
        <f>sheet!M18/sheet!M35</f>
        <v>1.7187463636011016</v>
      </c>
      <c r="G16" s="29"/>
      <c r="H16" s="35">
        <f>Sheet1!M33/sheet!M51</f>
        <v>5.4364390061437083E-2</v>
      </c>
      <c r="I16" s="35">
        <f>Sheet1!M33/Sheet1!M12</f>
        <v>0.52686020181153659</v>
      </c>
      <c r="J16" s="35">
        <f>Sheet1!M12/sheet!M27</f>
        <v>7.5315970197651322E-2</v>
      </c>
      <c r="K16" s="35">
        <f>Sheet1!M30/sheet!M27</f>
        <v>3.972586806016571E-2</v>
      </c>
      <c r="L16" s="35">
        <f>Sheet1!M38</f>
        <v>0.46</v>
      </c>
      <c r="M16" s="29"/>
      <c r="N16" s="35">
        <f>sheet!M40/sheet!M27</f>
        <v>0.27009229362965637</v>
      </c>
      <c r="O16" s="35">
        <f>sheet!M51/sheet!M27</f>
        <v>0.72990770637034363</v>
      </c>
      <c r="P16" s="35">
        <f>sheet!M40/sheet!M51</f>
        <v>0.37003622687142279</v>
      </c>
      <c r="Q16" s="34">
        <f>Sheet1!M24/Sheet1!M26</f>
        <v>-6.3267739477340985</v>
      </c>
      <c r="R16" s="34">
        <f>ABS(Sheet2!M20/(Sheet1!M26+Sheet2!M30))</f>
        <v>0.46719057608520242</v>
      </c>
      <c r="S16" s="34">
        <f>sheet!M40/Sheet1!M43</f>
        <v>5.0798671928306636</v>
      </c>
      <c r="T16" s="34">
        <f>Sheet2!M20/sheet!M40</f>
        <v>0.20045308581628143</v>
      </c>
      <c r="U16" s="12"/>
      <c r="V16" s="34" t="e">
        <f>ABS(Sheet1!M15/sheet!M15)</f>
        <v>#DIV/0!</v>
      </c>
      <c r="W16" s="34">
        <f>Sheet1!M12/sheet!M14</f>
        <v>8.1429842296805504</v>
      </c>
      <c r="X16" s="34">
        <f>Sheet1!M12/sheet!M27</f>
        <v>7.5315970197651322E-2</v>
      </c>
      <c r="Y16" s="34">
        <f>Sheet1!M12/(sheet!M18-sheet!M35)</f>
        <v>10.867566109012412</v>
      </c>
      <c r="Z16" s="12"/>
      <c r="AA16" s="36">
        <f>Sheet1!M43</f>
        <v>142.161</v>
      </c>
      <c r="AB16" s="36" t="str">
        <f>Sheet3!M17</f>
        <v>19.7x</v>
      </c>
      <c r="AC16" s="36" t="str">
        <f>Sheet3!M18</f>
        <v>47.3x</v>
      </c>
      <c r="AD16" s="36" t="str">
        <f>Sheet3!M20</f>
        <v>-4.2x</v>
      </c>
      <c r="AE16" s="36" t="str">
        <f>Sheet3!M21</f>
        <v>1.1x</v>
      </c>
      <c r="AF16" s="36" t="str">
        <f>Sheet3!M22</f>
        <v>13.9x</v>
      </c>
      <c r="AG16" s="36" t="str">
        <f>Sheet3!M24</f>
        <v>21.8x</v>
      </c>
      <c r="AH16" s="36" t="str">
        <f>Sheet3!M25</f>
        <v>1.2x</v>
      </c>
      <c r="AI16" s="36">
        <f>Sheet3!M31</f>
        <v>0.08</v>
      </c>
      <c r="AK16" s="36">
        <f>Sheet3!M29</f>
        <v>6.4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2023-04-24T08:12:41Z</dcterms:created>
  <dcterms:modified xsi:type="dcterms:W3CDTF">2023-05-07T16:33:18Z</dcterms:modified>
  <cp:category/>
  <dc:identifier/>
  <cp:version/>
</cp:coreProperties>
</file>