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703c0c110a5f03/DBA/Thesis/العينة/Basic Material/"/>
    </mc:Choice>
  </mc:AlternateContent>
  <xr:revisionPtr revIDLastSave="13" documentId="8_{8BE8FDFB-3D7D-442C-90CF-86CF4569E5D0}" xr6:coauthVersionLast="47" xr6:coauthVersionMax="47" xr10:uidLastSave="{CFB1A8C7-11B6-4F47-9E55-639C7351948E}"/>
  <bookViews>
    <workbookView xWindow="-120" yWindow="-120" windowWidth="29040" windowHeight="15720" activeTab="4" xr2:uid="{00000000-000D-0000-FFFF-FFFF00000000}"/>
  </bookViews>
  <sheets>
    <sheet name="sheet" sheetId="1" r:id="rId1"/>
    <sheet name="Sheet1" sheetId="2" r:id="rId2"/>
    <sheet name="Sheet2" sheetId="3" r:id="rId3"/>
    <sheet name="Sheet3" sheetId="4" r:id="rId4"/>
    <sheet name="Sheet4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2" i="1" l="1"/>
  <c r="K12" i="1"/>
  <c r="L12" i="1"/>
  <c r="D15" i="5" s="1"/>
  <c r="M12" i="1"/>
  <c r="D16" i="5" s="1"/>
  <c r="I12" i="1"/>
  <c r="E12" i="1"/>
  <c r="AL16" i="5"/>
  <c r="AK16" i="5"/>
  <c r="AI16" i="5"/>
  <c r="AH16" i="5"/>
  <c r="AG16" i="5"/>
  <c r="AF16" i="5"/>
  <c r="AE16" i="5"/>
  <c r="AD16" i="5"/>
  <c r="AC16" i="5"/>
  <c r="AB16" i="5"/>
  <c r="AA16" i="5"/>
  <c r="Y16" i="5"/>
  <c r="X16" i="5"/>
  <c r="W16" i="5"/>
  <c r="V16" i="5"/>
  <c r="T16" i="5"/>
  <c r="S16" i="5"/>
  <c r="R16" i="5"/>
  <c r="Q16" i="5"/>
  <c r="P16" i="5"/>
  <c r="O16" i="5"/>
  <c r="N16" i="5"/>
  <c r="L16" i="5"/>
  <c r="K16" i="5"/>
  <c r="J16" i="5"/>
  <c r="I16" i="5"/>
  <c r="H16" i="5"/>
  <c r="F16" i="5"/>
  <c r="E16" i="5"/>
  <c r="C16" i="5"/>
  <c r="B16" i="5"/>
  <c r="AL15" i="5"/>
  <c r="AK15" i="5"/>
  <c r="AI15" i="5"/>
  <c r="AH15" i="5"/>
  <c r="AG15" i="5"/>
  <c r="AF15" i="5"/>
  <c r="AE15" i="5"/>
  <c r="AD15" i="5"/>
  <c r="AC15" i="5"/>
  <c r="AB15" i="5"/>
  <c r="AA15" i="5"/>
  <c r="Y15" i="5"/>
  <c r="X15" i="5"/>
  <c r="W15" i="5"/>
  <c r="V15" i="5"/>
  <c r="T15" i="5"/>
  <c r="S15" i="5"/>
  <c r="R15" i="5"/>
  <c r="Q15" i="5"/>
  <c r="P15" i="5"/>
  <c r="O15" i="5"/>
  <c r="N15" i="5"/>
  <c r="L15" i="5"/>
  <c r="K15" i="5"/>
  <c r="J15" i="5"/>
  <c r="I15" i="5"/>
  <c r="H15" i="5"/>
  <c r="F15" i="5"/>
  <c r="E15" i="5"/>
  <c r="C15" i="5"/>
  <c r="B15" i="5"/>
  <c r="AL14" i="5"/>
  <c r="AK14" i="5"/>
  <c r="AI14" i="5"/>
  <c r="AH14" i="5"/>
  <c r="AG14" i="5"/>
  <c r="AF14" i="5"/>
  <c r="AE14" i="5"/>
  <c r="AD14" i="5"/>
  <c r="AC14" i="5"/>
  <c r="AB14" i="5"/>
  <c r="AA14" i="5"/>
  <c r="Y14" i="5"/>
  <c r="X14" i="5"/>
  <c r="W14" i="5"/>
  <c r="V14" i="5"/>
  <c r="T14" i="5"/>
  <c r="S14" i="5"/>
  <c r="R14" i="5"/>
  <c r="Q14" i="5"/>
  <c r="P14" i="5"/>
  <c r="O14" i="5"/>
  <c r="N14" i="5"/>
  <c r="L14" i="5"/>
  <c r="K14" i="5"/>
  <c r="J14" i="5"/>
  <c r="I14" i="5"/>
  <c r="H14" i="5"/>
  <c r="F14" i="5"/>
  <c r="E14" i="5"/>
  <c r="D14" i="5"/>
  <c r="C14" i="5"/>
  <c r="B14" i="5"/>
  <c r="AL13" i="5"/>
  <c r="AK13" i="5"/>
  <c r="AI13" i="5"/>
  <c r="AH13" i="5"/>
  <c r="AG13" i="5"/>
  <c r="AF13" i="5"/>
  <c r="AE13" i="5"/>
  <c r="AD13" i="5"/>
  <c r="AC13" i="5"/>
  <c r="AB13" i="5"/>
  <c r="AA13" i="5"/>
  <c r="Y13" i="5"/>
  <c r="X13" i="5"/>
  <c r="W13" i="5"/>
  <c r="V13" i="5"/>
  <c r="T13" i="5"/>
  <c r="S13" i="5"/>
  <c r="R13" i="5"/>
  <c r="Q13" i="5"/>
  <c r="P13" i="5"/>
  <c r="O13" i="5"/>
  <c r="N13" i="5"/>
  <c r="L13" i="5"/>
  <c r="K13" i="5"/>
  <c r="J13" i="5"/>
  <c r="I13" i="5"/>
  <c r="H13" i="5"/>
  <c r="F13" i="5"/>
  <c r="E13" i="5"/>
  <c r="D13" i="5"/>
  <c r="C13" i="5"/>
  <c r="B13" i="5"/>
  <c r="AL12" i="5"/>
  <c r="AK12" i="5"/>
  <c r="AI12" i="5"/>
  <c r="AH12" i="5"/>
  <c r="AG12" i="5"/>
  <c r="AF12" i="5"/>
  <c r="AE12" i="5"/>
  <c r="AD12" i="5"/>
  <c r="AC12" i="5"/>
  <c r="AB12" i="5"/>
  <c r="AA12" i="5"/>
  <c r="Y12" i="5"/>
  <c r="X12" i="5"/>
  <c r="W12" i="5"/>
  <c r="V12" i="5"/>
  <c r="T12" i="5"/>
  <c r="S12" i="5"/>
  <c r="R12" i="5"/>
  <c r="Q12" i="5"/>
  <c r="P12" i="5"/>
  <c r="O12" i="5"/>
  <c r="N12" i="5"/>
  <c r="L12" i="5"/>
  <c r="K12" i="5"/>
  <c r="J12" i="5"/>
  <c r="I12" i="5"/>
  <c r="H12" i="5"/>
  <c r="F12" i="5"/>
  <c r="E12" i="5"/>
  <c r="D12" i="5"/>
  <c r="C12" i="5"/>
  <c r="B12" i="5"/>
  <c r="AL11" i="5"/>
  <c r="AK11" i="5"/>
  <c r="AI11" i="5"/>
  <c r="AH11" i="5"/>
  <c r="AG11" i="5"/>
  <c r="AF11" i="5"/>
  <c r="AE11" i="5"/>
  <c r="AD11" i="5"/>
  <c r="AC11" i="5"/>
  <c r="AB11" i="5"/>
  <c r="AA11" i="5"/>
  <c r="Y11" i="5"/>
  <c r="X11" i="5"/>
  <c r="W11" i="5"/>
  <c r="V11" i="5"/>
  <c r="T11" i="5"/>
  <c r="S11" i="5"/>
  <c r="R11" i="5"/>
  <c r="Q11" i="5"/>
  <c r="P11" i="5"/>
  <c r="O11" i="5"/>
  <c r="N11" i="5"/>
  <c r="L11" i="5"/>
  <c r="K11" i="5"/>
  <c r="J11" i="5"/>
  <c r="I11" i="5"/>
  <c r="H11" i="5"/>
  <c r="F11" i="5"/>
  <c r="E11" i="5"/>
  <c r="D11" i="5"/>
  <c r="C11" i="5"/>
  <c r="B11" i="5"/>
  <c r="AL10" i="5"/>
  <c r="AK10" i="5"/>
  <c r="AI10" i="5"/>
  <c r="AH10" i="5"/>
  <c r="AG10" i="5"/>
  <c r="AF10" i="5"/>
  <c r="AE10" i="5"/>
  <c r="AD10" i="5"/>
  <c r="AC10" i="5"/>
  <c r="AB10" i="5"/>
  <c r="AA10" i="5"/>
  <c r="Y10" i="5"/>
  <c r="X10" i="5"/>
  <c r="W10" i="5"/>
  <c r="V10" i="5"/>
  <c r="T10" i="5"/>
  <c r="S10" i="5"/>
  <c r="R10" i="5"/>
  <c r="Q10" i="5"/>
  <c r="P10" i="5"/>
  <c r="O10" i="5"/>
  <c r="N10" i="5"/>
  <c r="L10" i="5"/>
  <c r="K10" i="5"/>
  <c r="J10" i="5"/>
  <c r="I10" i="5"/>
  <c r="H10" i="5"/>
  <c r="F10" i="5"/>
  <c r="E10" i="5"/>
  <c r="D10" i="5"/>
  <c r="C10" i="5"/>
  <c r="B10" i="5"/>
  <c r="AL9" i="5"/>
  <c r="AK9" i="5"/>
  <c r="AI9" i="5"/>
  <c r="AH9" i="5"/>
  <c r="AG9" i="5"/>
  <c r="AF9" i="5"/>
  <c r="AE9" i="5"/>
  <c r="AD9" i="5"/>
  <c r="AC9" i="5"/>
  <c r="AB9" i="5"/>
  <c r="AA9" i="5"/>
  <c r="Y9" i="5"/>
  <c r="X9" i="5"/>
  <c r="W9" i="5"/>
  <c r="V9" i="5"/>
  <c r="T9" i="5"/>
  <c r="S9" i="5"/>
  <c r="R9" i="5"/>
  <c r="Q9" i="5"/>
  <c r="P9" i="5"/>
  <c r="O9" i="5"/>
  <c r="N9" i="5"/>
  <c r="L9" i="5"/>
  <c r="K9" i="5"/>
  <c r="J9" i="5"/>
  <c r="I9" i="5"/>
  <c r="H9" i="5"/>
  <c r="F9" i="5"/>
  <c r="E9" i="5"/>
  <c r="D9" i="5"/>
  <c r="C9" i="5"/>
  <c r="B9" i="5"/>
  <c r="AL8" i="5"/>
  <c r="AK8" i="5"/>
  <c r="AI8" i="5"/>
  <c r="AH8" i="5"/>
  <c r="AG8" i="5"/>
  <c r="AF8" i="5"/>
  <c r="AE8" i="5"/>
  <c r="AD8" i="5"/>
  <c r="AC8" i="5"/>
  <c r="AB8" i="5"/>
  <c r="AA8" i="5"/>
  <c r="Y8" i="5"/>
  <c r="X8" i="5"/>
  <c r="W8" i="5"/>
  <c r="V8" i="5"/>
  <c r="T8" i="5"/>
  <c r="S8" i="5"/>
  <c r="R8" i="5"/>
  <c r="Q8" i="5"/>
  <c r="P8" i="5"/>
  <c r="O8" i="5"/>
  <c r="N8" i="5"/>
  <c r="L8" i="5"/>
  <c r="K8" i="5"/>
  <c r="J8" i="5"/>
  <c r="I8" i="5"/>
  <c r="H8" i="5"/>
  <c r="F8" i="5"/>
  <c r="E8" i="5"/>
  <c r="D8" i="5"/>
  <c r="C8" i="5"/>
  <c r="B8" i="5"/>
  <c r="AL7" i="5"/>
  <c r="AK7" i="5"/>
  <c r="AI7" i="5"/>
  <c r="AH7" i="5"/>
  <c r="AG7" i="5"/>
  <c r="AF7" i="5"/>
  <c r="AE7" i="5"/>
  <c r="AD7" i="5"/>
  <c r="AC7" i="5"/>
  <c r="AB7" i="5"/>
  <c r="AA7" i="5"/>
  <c r="Y7" i="5"/>
  <c r="X7" i="5"/>
  <c r="W7" i="5"/>
  <c r="V7" i="5"/>
  <c r="T7" i="5"/>
  <c r="S7" i="5"/>
  <c r="R7" i="5"/>
  <c r="Q7" i="5"/>
  <c r="P7" i="5"/>
  <c r="O7" i="5"/>
  <c r="N7" i="5"/>
  <c r="L7" i="5"/>
  <c r="K7" i="5"/>
  <c r="J7" i="5"/>
  <c r="I7" i="5"/>
  <c r="H7" i="5"/>
  <c r="F7" i="5"/>
  <c r="E7" i="5"/>
  <c r="D7" i="5"/>
  <c r="C7" i="5"/>
  <c r="B7" i="5"/>
</calcChain>
</file>

<file path=xl/sharedStrings.xml><?xml version="1.0" encoding="utf-8"?>
<sst xmlns="http://schemas.openxmlformats.org/spreadsheetml/2006/main" count="674" uniqueCount="364">
  <si>
    <t>Stella-Jones Inc.</t>
  </si>
  <si>
    <t>Premium Export</t>
  </si>
  <si>
    <t>Balance Sheet</t>
  </si>
  <si>
    <t/>
  </si>
  <si>
    <t>FY-9</t>
  </si>
  <si>
    <t>FY-8</t>
  </si>
  <si>
    <t>FY-7</t>
  </si>
  <si>
    <t>FY-6</t>
  </si>
  <si>
    <t>FY-5</t>
  </si>
  <si>
    <t>FY-4</t>
  </si>
  <si>
    <t>FY-3</t>
  </si>
  <si>
    <t>FY-2</t>
  </si>
  <si>
    <t>FY-1</t>
  </si>
  <si>
    <t>FY</t>
  </si>
  <si>
    <t>Period End Date</t>
  </si>
  <si>
    <t>2013-12-31</t>
  </si>
  <si>
    <t>2014-12-31</t>
  </si>
  <si>
    <t>2015-12-31</t>
  </si>
  <si>
    <t>2016-12-31</t>
  </si>
  <si>
    <t>2017-12-31</t>
  </si>
  <si>
    <t>2018-12-31</t>
  </si>
  <si>
    <t>2019-12-31</t>
  </si>
  <si>
    <t>2020-12-31</t>
  </si>
  <si>
    <t>2021-12-31</t>
  </si>
  <si>
    <t>2022-12-31</t>
  </si>
  <si>
    <t>Cash And Equivalents</t>
  </si>
  <si>
    <t/>
  </si>
  <si>
    <t>Short Term Investments</t>
  </si>
  <si>
    <t>Accounts Receivable, Net</t>
  </si>
  <si>
    <t>Inventory</t>
  </si>
  <si>
    <t>1,075</t>
  </si>
  <si>
    <t>1,106</t>
  </si>
  <si>
    <t>1,238</t>
  </si>
  <si>
    <t>Prepaid Expenses</t>
  </si>
  <si>
    <t>Other Current Assets</t>
  </si>
  <si>
    <t>Total Current Assets</t>
  </si>
  <si>
    <t>1,013.843</t>
  </si>
  <si>
    <t>1,050.423</t>
  </si>
  <si>
    <t>1,068.387</t>
  </si>
  <si>
    <t>1,192</t>
  </si>
  <si>
    <t>1,319</t>
  </si>
  <si>
    <t>1,388</t>
  </si>
  <si>
    <t>1,583</t>
  </si>
  <si>
    <t>Property Plant And Equipment, Net</t>
  </si>
  <si>
    <t>Real Estate Owned</t>
  </si>
  <si>
    <t>Capitalized / Purchased Software</t>
  </si>
  <si>
    <t>Long-term Investments</t>
  </si>
  <si>
    <t>Goodwill</t>
  </si>
  <si>
    <t>Other Intangibles</t>
  </si>
  <si>
    <t>Other Long-term Assets</t>
  </si>
  <si>
    <t>Total Assets</t>
  </si>
  <si>
    <t>1,071.923</t>
  </si>
  <si>
    <t>1,287.496</t>
  </si>
  <si>
    <t>1,778.899</t>
  </si>
  <si>
    <t>1,960.944</t>
  </si>
  <si>
    <t>1,785.98</t>
  </si>
  <si>
    <t>2,062.204</t>
  </si>
  <si>
    <t>2,281</t>
  </si>
  <si>
    <t>2,426</t>
  </si>
  <si>
    <t>2,665</t>
  </si>
  <si>
    <t>3,073</t>
  </si>
  <si>
    <t>Accounts Payable</t>
  </si>
  <si>
    <t>Accrued Expenses</t>
  </si>
  <si>
    <t>Short-term Borrowings</t>
  </si>
  <si>
    <t>Current Portion of LT Debt</t>
  </si>
  <si>
    <t>Current Portion of Capital Lease Obligations</t>
  </si>
  <si>
    <t>Other Current Liabilities</t>
  </si>
  <si>
    <t>Total Current Liabilities</t>
  </si>
  <si>
    <t>Long-term Debt</t>
  </si>
  <si>
    <t>Capital Leases</t>
  </si>
  <si>
    <t>Other Non-current Liabilities</t>
  </si>
  <si>
    <t>Total Liabilities</t>
  </si>
  <si>
    <t>1,053</t>
  </si>
  <si>
    <t>1,217</t>
  </si>
  <si>
    <t>1,516</t>
  </si>
  <si>
    <t>Common Stock</t>
  </si>
  <si>
    <t>Additional Paid In Capital</t>
  </si>
  <si>
    <t>Retained Earnings</t>
  </si>
  <si>
    <t>1,079</t>
  </si>
  <si>
    <t>1,161</t>
  </si>
  <si>
    <t>Treasury Stock</t>
  </si>
  <si>
    <t>Other Common Equity Adj</t>
  </si>
  <si>
    <t>Common Equity</t>
  </si>
  <si>
    <t>1,026.418</t>
  </si>
  <si>
    <t>1,115.545</t>
  </si>
  <si>
    <t>1,281.41</t>
  </si>
  <si>
    <t>1,288</t>
  </si>
  <si>
    <t>1,373</t>
  </si>
  <si>
    <t>1,448</t>
  </si>
  <si>
    <t>1,557</t>
  </si>
  <si>
    <t>Total Preferred Equity</t>
  </si>
  <si>
    <t>Minority Interest, Total</t>
  </si>
  <si>
    <t>Other Equity</t>
  </si>
  <si>
    <t>Total Equity</t>
  </si>
  <si>
    <t>Total Liabilities And Equity</t>
  </si>
  <si>
    <t>Cash And Short Term Investments</t>
  </si>
  <si>
    <t>Total Debt</t>
  </si>
  <si>
    <t>1,108</t>
  </si>
  <si>
    <t>Income Statement</t>
  </si>
  <si>
    <t>Revenue</t>
  </si>
  <si>
    <t>1,011.29</t>
  </si>
  <si>
    <t>1,249.493</t>
  </si>
  <si>
    <t>1,559.334</t>
  </si>
  <si>
    <t>1,838.353</t>
  </si>
  <si>
    <t>1,886.142</t>
  </si>
  <si>
    <t>2,123.893</t>
  </si>
  <si>
    <t>2,189</t>
  </si>
  <si>
    <t>2,551</t>
  </si>
  <si>
    <t>2,750</t>
  </si>
  <si>
    <t>3,065</t>
  </si>
  <si>
    <t>Revenue Growth (YoY)</t>
  </si>
  <si>
    <t>40.9%</t>
  </si>
  <si>
    <t>23.6%</t>
  </si>
  <si>
    <t>24.8%</t>
  </si>
  <si>
    <t>17.9%</t>
  </si>
  <si>
    <t>2.6%</t>
  </si>
  <si>
    <t>12.6%</t>
  </si>
  <si>
    <t>3.1%</t>
  </si>
  <si>
    <t>16.5%</t>
  </si>
  <si>
    <t>7.8%</t>
  </si>
  <si>
    <t>11.5%</t>
  </si>
  <si>
    <t>Cost of Revenues</t>
  </si>
  <si>
    <t>-1,025.317</t>
  </si>
  <si>
    <t>-1,252.031</t>
  </si>
  <si>
    <t>-1,504.639</t>
  </si>
  <si>
    <t>-1,586.263</t>
  </si>
  <si>
    <t>-1,795.928</t>
  </si>
  <si>
    <t>-1,831</t>
  </si>
  <si>
    <t>-2,105</t>
  </si>
  <si>
    <t>-2,294</t>
  </si>
  <si>
    <t>-2,541</t>
  </si>
  <si>
    <t>Gross Profit</t>
  </si>
  <si>
    <t>Gross Profit Margin</t>
  </si>
  <si>
    <t>19.5%</t>
  </si>
  <si>
    <t>19.7%</t>
  </si>
  <si>
    <t>18.2%</t>
  </si>
  <si>
    <t>15.9%</t>
  </si>
  <si>
    <t>15.4%</t>
  </si>
  <si>
    <t>16.4%</t>
  </si>
  <si>
    <t>17.5%</t>
  </si>
  <si>
    <t>16.6%</t>
  </si>
  <si>
    <t>17.1%</t>
  </si>
  <si>
    <t>R&amp;D Expenses</t>
  </si>
  <si>
    <t>Selling, General &amp; Admin Expenses</t>
  </si>
  <si>
    <t>Other Inc / (Exp)</t>
  </si>
  <si>
    <t>Operating Expenses</t>
  </si>
  <si>
    <t>Operating Income</t>
  </si>
  <si>
    <t>Net Interest Expenses</t>
  </si>
  <si>
    <t>EBT, Incl. Unusual Items</t>
  </si>
  <si>
    <t>Earnings of Discontinued Ops.</t>
  </si>
  <si>
    <t>Income Tax Expense</t>
  </si>
  <si>
    <t>Net Income to Company</t>
  </si>
  <si>
    <t>Minority Interest in Earnings</t>
  </si>
  <si>
    <t>Net Income to Stockholders</t>
  </si>
  <si>
    <t>Preferred Dividends &amp; Other Adj.</t>
  </si>
  <si>
    <t>Net Income to Common Excl Extra Items</t>
  </si>
  <si>
    <t>Basic EPS (Cont. Ops)</t>
  </si>
  <si>
    <t>Diluted EPS (Cont. Ops)</t>
  </si>
  <si>
    <t>Weighted Average Basic Shares Out.</t>
  </si>
  <si>
    <t>Weighted Average Diluted Shares Out.</t>
  </si>
  <si>
    <t>EBITDA</t>
  </si>
  <si>
    <t>EBIT</t>
  </si>
  <si>
    <t>Revenue (Reported)</t>
  </si>
  <si>
    <t>Operating Income (Reported)</t>
  </si>
  <si>
    <t>Operating Income (Adjusted)</t>
  </si>
  <si>
    <t>Cash Flow Statement</t>
  </si>
  <si>
    <t>Depreciation &amp; Amortization (CF)</t>
  </si>
  <si>
    <t>Amortization of Deferred Charges (CF)</t>
  </si>
  <si>
    <t>Stock-Based Comp</t>
  </si>
  <si>
    <t>Change In Accounts Receivable</t>
  </si>
  <si>
    <t>Change In Inventories</t>
  </si>
  <si>
    <t>Change in Other Net Operating Assets</t>
  </si>
  <si>
    <t>Other Operating Activities</t>
  </si>
  <si>
    <t>Cash from Operations</t>
  </si>
  <si>
    <t>Capital Expenditures</t>
  </si>
  <si>
    <t>Cash Acquisitions</t>
  </si>
  <si>
    <t>Other Investing Activities</t>
  </si>
  <si>
    <t>Cash from Investing</t>
  </si>
  <si>
    <t>Dividends Paid (Ex Special Dividends)</t>
  </si>
  <si>
    <t>Special Dividend Paid</t>
  </si>
  <si>
    <t>Long-Term Debt Issued</t>
  </si>
  <si>
    <t>Long-Term Debt Repaid</t>
  </si>
  <si>
    <t>Repurchase of Common Stock</t>
  </si>
  <si>
    <t>Other Financing Activities</t>
  </si>
  <si>
    <t>Cash from Financing</t>
  </si>
  <si>
    <t>Beginning Cash (CF)</t>
  </si>
  <si>
    <t>Foreign Exchange Rate Adjustments</t>
  </si>
  <si>
    <t>Additions / Reductions</t>
  </si>
  <si>
    <t>Ending Cash (CF)</t>
  </si>
  <si>
    <t>Levered Free Cash Flow</t>
  </si>
  <si>
    <t>Cash Interest Paid</t>
  </si>
  <si>
    <t>Valuation Ratios</t>
  </si>
  <si>
    <t>Price Close (Split Adjusted)</t>
  </si>
  <si>
    <t>Market Cap</t>
  </si>
  <si>
    <t>1,871.846</t>
  </si>
  <si>
    <t>2,254.551</t>
  </si>
  <si>
    <t>3,629.657</t>
  </si>
  <si>
    <t>3,018.851</t>
  </si>
  <si>
    <t>3,501.454</t>
  </si>
  <si>
    <t>2,747.516</t>
  </si>
  <si>
    <t>2,550.965</t>
  </si>
  <si>
    <t>3,077.99</t>
  </si>
  <si>
    <t>2,570.278</t>
  </si>
  <si>
    <t>2,879.458</t>
  </si>
  <si>
    <t>Total Enterprise Value (TEV)</t>
  </si>
  <si>
    <t>2,191.458</t>
  </si>
  <si>
    <t>2,688.852</t>
  </si>
  <si>
    <t>4,167.972</t>
  </si>
  <si>
    <t>3,661.993</t>
  </si>
  <si>
    <t>3,939.861</t>
  </si>
  <si>
    <t>3,246.545</t>
  </si>
  <si>
    <t>3,235.019</t>
  </si>
  <si>
    <t>3,732.99</t>
  </si>
  <si>
    <t>3,249.278</t>
  </si>
  <si>
    <t>3,814.458</t>
  </si>
  <si>
    <t>Enterprise Value (EV)</t>
  </si>
  <si>
    <t>4,209.787</t>
  </si>
  <si>
    <t>EV/EBITDA</t>
  </si>
  <si>
    <t>14.5x</t>
  </si>
  <si>
    <t>15.8x</t>
  </si>
  <si>
    <t>18.1x</t>
  </si>
  <si>
    <t>12.9x</t>
  </si>
  <si>
    <t>16.2x</t>
  </si>
  <si>
    <t>13.6x</t>
  </si>
  <si>
    <t>11.9x</t>
  </si>
  <si>
    <t>11.1x</t>
  </si>
  <si>
    <t>8.6x</t>
  </si>
  <si>
    <t>10.3x</t>
  </si>
  <si>
    <t>EV / EBIT</t>
  </si>
  <si>
    <t>16.1x</t>
  </si>
  <si>
    <t>17.7x</t>
  </si>
  <si>
    <t>20.1x</t>
  </si>
  <si>
    <t>14.4x</t>
  </si>
  <si>
    <t>18.8x</t>
  </si>
  <si>
    <t>13.9x</t>
  </si>
  <si>
    <t>12.4x</t>
  </si>
  <si>
    <t>9.4x</t>
  </si>
  <si>
    <t>11.6x</t>
  </si>
  <si>
    <t>EV / LTM EBITDA - CAPEX</t>
  </si>
  <si>
    <t>18.0x</t>
  </si>
  <si>
    <t>21.6x</t>
  </si>
  <si>
    <t>15.7x</t>
  </si>
  <si>
    <t>21.0x</t>
  </si>
  <si>
    <t>15.6x</t>
  </si>
  <si>
    <t>12.6x</t>
  </si>
  <si>
    <t>9.9x</t>
  </si>
  <si>
    <t>EV / Free Cash Flow</t>
  </si>
  <si>
    <t>-35.2x</t>
  </si>
  <si>
    <t>380.4x</t>
  </si>
  <si>
    <t>-54.7x</t>
  </si>
  <si>
    <t>55.6x</t>
  </si>
  <si>
    <t>14.3x</t>
  </si>
  <si>
    <t>-1,806.0x</t>
  </si>
  <si>
    <t>275.4x</t>
  </si>
  <si>
    <t>26.5x</t>
  </si>
  <si>
    <t>17.1x</t>
  </si>
  <si>
    <t>66.4x</t>
  </si>
  <si>
    <t>EV / Invested Capital</t>
  </si>
  <si>
    <t>2.5x</t>
  </si>
  <si>
    <t>3.0x</t>
  </si>
  <si>
    <t>2.2x</t>
  </si>
  <si>
    <t>2.6x</t>
  </si>
  <si>
    <t>1.9x</t>
  </si>
  <si>
    <t>1.6x</t>
  </si>
  <si>
    <t>1.8x</t>
  </si>
  <si>
    <t>1.5x</t>
  </si>
  <si>
    <t>EV / Revenue</t>
  </si>
  <si>
    <t>2.3x</t>
  </si>
  <si>
    <t>2.8x</t>
  </si>
  <si>
    <t>2.0x</t>
  </si>
  <si>
    <t>2.1x</t>
  </si>
  <si>
    <t>1.2x</t>
  </si>
  <si>
    <t>1.4x</t>
  </si>
  <si>
    <t>P/E Ratio</t>
  </si>
  <si>
    <t>20.9x</t>
  </si>
  <si>
    <t>22.4x</t>
  </si>
  <si>
    <t>27.6x</t>
  </si>
  <si>
    <t>17.9x</t>
  </si>
  <si>
    <t>25.9x</t>
  </si>
  <si>
    <t>16.3x</t>
  </si>
  <si>
    <t>16.4x</t>
  </si>
  <si>
    <t>15.1x</t>
  </si>
  <si>
    <t>10.8x</t>
  </si>
  <si>
    <t>Price/Book</t>
  </si>
  <si>
    <t>3.4x</t>
  </si>
  <si>
    <t>4.2x</t>
  </si>
  <si>
    <t>3.1x</t>
  </si>
  <si>
    <t>3.3x</t>
  </si>
  <si>
    <t>1.7x</t>
  </si>
  <si>
    <t>Price / Operating Cash Flow</t>
  </si>
  <si>
    <t>18.5x</t>
  </si>
  <si>
    <t>27.2x</t>
  </si>
  <si>
    <t>73.9x</t>
  </si>
  <si>
    <t>19.8x</t>
  </si>
  <si>
    <t>24.3x</t>
  </si>
  <si>
    <t>22.8x</t>
  </si>
  <si>
    <t>14.1x</t>
  </si>
  <si>
    <t>11.0x</t>
  </si>
  <si>
    <t>12.2x</t>
  </si>
  <si>
    <t>Price / LTM Sales</t>
  </si>
  <si>
    <t>2.4x</t>
  </si>
  <si>
    <t>1.3x</t>
  </si>
  <si>
    <t>0.9x</t>
  </si>
  <si>
    <t>1.0x</t>
  </si>
  <si>
    <t>Altman Z-Score</t>
  </si>
  <si>
    <t>Piotroski Score</t>
  </si>
  <si>
    <t>Dividend Per Share</t>
  </si>
  <si>
    <t>Dividend Yield</t>
  </si>
  <si>
    <t>0.4%</t>
  </si>
  <si>
    <t>1.0%</t>
  </si>
  <si>
    <t>0.7%</t>
  </si>
  <si>
    <t>0.9%</t>
  </si>
  <si>
    <t>1.3%</t>
  </si>
  <si>
    <t>1.6%</t>
  </si>
  <si>
    <t>1.4%</t>
  </si>
  <si>
    <t>1.8%</t>
  </si>
  <si>
    <t>1.7%</t>
  </si>
  <si>
    <t>Liquidity Ratios</t>
  </si>
  <si>
    <t>Profitability Ratios</t>
  </si>
  <si>
    <t>Solvency Ratios</t>
  </si>
  <si>
    <t>Efficiency Ratios</t>
  </si>
  <si>
    <t>Other Ratios</t>
  </si>
  <si>
    <t>Current ratio</t>
  </si>
  <si>
    <t>Quick Ratio</t>
  </si>
  <si>
    <t>Cash ratio</t>
  </si>
  <si>
    <t>Operating cash flow ratio</t>
  </si>
  <si>
    <t>Working capital ratio</t>
  </si>
  <si>
    <t>Return On Equity (ROE)</t>
  </si>
  <si>
    <t>Net profit margin</t>
  </si>
  <si>
    <t>Sales turnover ratio</t>
  </si>
  <si>
    <t>Return On Assets (ROA)</t>
  </si>
  <si>
    <t>EPS</t>
  </si>
  <si>
    <t>Debt-to-assets ratio</t>
  </si>
  <si>
    <t>Equity Ratio</t>
  </si>
  <si>
    <t>Debt to equity ratio</t>
  </si>
  <si>
    <t>Interest coverage ratio</t>
  </si>
  <si>
    <t>The Long-Term Debt Coverage Ratio</t>
  </si>
  <si>
    <t>Total debt to EBITDA ratio</t>
  </si>
  <si>
    <t>Cash flow to debt ratio</t>
  </si>
  <si>
    <t>Inventory turnover ratio</t>
  </si>
  <si>
    <t>Receivables turnover ratio</t>
  </si>
  <si>
    <t>Asset Turnover Ratio</t>
  </si>
  <si>
    <t>Working capital turnover ratio</t>
  </si>
  <si>
    <t>Years</t>
  </si>
  <si>
    <t>Current assets / Current liabilities</t>
  </si>
  <si>
    <t>Current assets – Inventories / Current liabilities</t>
  </si>
  <si>
    <t>Cash and Cash equivalents / Current Liabilities</t>
  </si>
  <si>
    <t>Operating cash flow / Current liabilities</t>
  </si>
  <si>
    <t>Net income / Shareholder’s equity</t>
  </si>
  <si>
    <t>Net income / Sales</t>
  </si>
  <si>
    <t>Net Sales / Average Total Assets</t>
  </si>
  <si>
    <t>Net Income / Total Assets</t>
  </si>
  <si>
    <t>(Net income - Preferred dividends) / Average common shares outstanding</t>
  </si>
  <si>
    <t>Total liabilities / Total assets</t>
  </si>
  <si>
    <t>Total Equity / Total Assets</t>
  </si>
  <si>
    <t>Total liabilities / Shareholder’s equity</t>
  </si>
  <si>
    <t>Operating income / Interest expenses</t>
  </si>
  <si>
    <t>Operating Cash Flow / Long-Term Debt Payments</t>
  </si>
  <si>
    <t>Total Debt / EBITDA</t>
  </si>
  <si>
    <t>Operating Cash Flow / Total Debt</t>
  </si>
  <si>
    <t>Cost of goods / Average inventory</t>
  </si>
  <si>
    <t>Net credit sales / Average accounts receivable</t>
  </si>
  <si>
    <t>Net Sales / Total Assets</t>
  </si>
  <si>
    <t>Net Sales / Average Working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</si>
</sst>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3" x14ac:knownFonts="1">
    <font>
      <sz val="10"/>
      <color rgb="FF000000"/>
      <name val="Arial"/>
    </font>
    <font>
      <b/>
      <sz val="20"/>
      <color rgb="FF1551C3"/>
      <name val="Arial"/>
    </font>
    <font>
      <b/>
      <sz val="10"/>
      <color rgb="FF434343"/>
      <name val="Arial"/>
    </font>
    <font>
      <b/>
      <sz val="11"/>
      <color rgb="FF1551C3"/>
      <name val="Arial"/>
    </font>
    <font>
      <sz val="11"/>
      <name val="Arial"/>
    </font>
    <font>
      <sz val="10"/>
      <color rgb="FF434343"/>
      <name val="Arial"/>
    </font>
    <font>
      <sz val="12"/>
      <color rgb="FF000000"/>
      <name val="Arial"/>
      <family val="2"/>
    </font>
    <font>
      <b/>
      <sz val="14"/>
      <color rgb="FF000000"/>
      <name val="Arial"/>
      <family val="2"/>
    </font>
    <font>
      <b/>
      <sz val="12"/>
      <color rgb="FF000000"/>
      <name val="Arial"/>
      <family val="2"/>
    </font>
    <font>
      <b/>
      <sz val="14"/>
      <name val="Arial"/>
      <family val="2"/>
    </font>
    <font>
      <b/>
      <sz val="14"/>
      <color theme="1"/>
      <name val="Calibri"/>
      <family val="2"/>
      <scheme val="minor"/>
    </font>
    <font>
      <b/>
      <sz val="12"/>
      <color rgb="FF434343"/>
      <name val="Arial"/>
      <family val="2"/>
    </font>
    <font>
      <b/>
      <sz val="11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8F8F8"/>
        <bgColor rgb="FFF8F8F8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/>
    <xf numFmtId="0" fontId="4" fillId="2" borderId="0" xfId="0" applyFont="1" applyFill="1"/>
    <xf numFmtId="0" fontId="5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6" fillId="0" borderId="0" xfId="0" applyFont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6" fillId="4" borderId="0" xfId="0" applyFont="1" applyFill="1"/>
    <xf numFmtId="0" fontId="6" fillId="0" borderId="0" xfId="0" applyFont="1"/>
    <xf numFmtId="0" fontId="10" fillId="4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11" fillId="4" borderId="2" xfId="0" applyFont="1" applyFill="1" applyBorder="1" applyAlignment="1">
      <alignment horizontal="center" vertical="center" wrapText="1"/>
    </xf>
    <xf numFmtId="0" fontId="11" fillId="5" borderId="2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wrapText="1"/>
    </xf>
    <xf numFmtId="0" fontId="7" fillId="6" borderId="1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/>
    <xf numFmtId="0" fontId="6" fillId="5" borderId="1" xfId="0" applyFont="1" applyFill="1" applyBorder="1"/>
    <xf numFmtId="0" fontId="6" fillId="4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4" fontId="8" fillId="4" borderId="1" xfId="0" applyNumberFormat="1" applyFont="1" applyFill="1" applyBorder="1" applyAlignment="1">
      <alignment horizontal="center" vertical="center"/>
    </xf>
    <xf numFmtId="164" fontId="8" fillId="4" borderId="1" xfId="0" applyNumberFormat="1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4" fontId="8" fillId="7" borderId="1" xfId="0" applyNumberFormat="1" applyFont="1" applyFill="1" applyBorder="1" applyAlignment="1">
      <alignment horizontal="center" vertical="center"/>
    </xf>
    <xf numFmtId="164" fontId="8" fillId="7" borderId="1" xfId="0" applyNumberFormat="1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6" fillId="7" borderId="0" xfId="0" applyFont="1" applyFill="1"/>
    <xf numFmtId="0" fontId="11" fillId="4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590550</xdr:colOff>
      <xdr:row>55</xdr:row>
      <xdr:rowOff>66675</xdr:rowOff>
    </xdr:to>
    <xdr:sp macro="" textlink="">
      <xdr:nvSpPr>
        <xdr:cNvPr id="1025" name="Text Box 1" hidden="1">
          <a:extLst>
            <a:ext uri="{FF2B5EF4-FFF2-40B4-BE49-F238E27FC236}">
              <a16:creationId xmlns:a16="http://schemas.microsoft.com/office/drawing/2014/main" id="{F12E5EE8-3833-3519-4DA4-40B13DC3A77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M56"/>
  <sheetViews>
    <sheetView showGridLines="0" workbookViewId="0">
      <selection activeCell="I12" sqref="I12:M12"/>
    </sheetView>
  </sheetViews>
  <sheetFormatPr defaultColWidth="15" defaultRowHeight="15" customHeight="1" x14ac:dyDescent="0.2"/>
  <cols>
    <col min="1" max="2" width="2" customWidth="1"/>
    <col min="3" max="3" width="25" customWidth="1"/>
  </cols>
  <sheetData>
    <row r="1" spans="3:13" ht="13.5" customHeight="1" x14ac:dyDescent="0.2"/>
    <row r="2" spans="3:13" ht="33" customHeight="1" x14ac:dyDescent="0.4">
      <c r="C2" s="4" t="s">
        <v>0</v>
      </c>
      <c r="D2" s="5"/>
      <c r="E2" s="5"/>
    </row>
    <row r="3" spans="3:13" ht="12.75" x14ac:dyDescent="0.2">
      <c r="C3" s="1" t="s">
        <v>1</v>
      </c>
    </row>
    <row r="4" spans="3:13" ht="12.75" x14ac:dyDescent="0.2"/>
    <row r="5" spans="3:13" ht="12.75" x14ac:dyDescent="0.2"/>
    <row r="6" spans="3:13" x14ac:dyDescent="0.25">
      <c r="C6" s="6" t="s">
        <v>2</v>
      </c>
      <c r="D6" s="7"/>
      <c r="E6" s="2"/>
      <c r="F6" s="2"/>
      <c r="G6" s="2"/>
      <c r="H6" s="2"/>
      <c r="I6" s="2"/>
      <c r="J6" s="2"/>
      <c r="K6" s="2"/>
      <c r="L6" s="2"/>
    </row>
    <row r="7" spans="3:13" ht="12.75" x14ac:dyDescent="0.2"/>
    <row r="8" spans="3:13" ht="33" customHeight="1" x14ac:dyDescent="0.2">
      <c r="C8" s="3" t="s">
        <v>3</v>
      </c>
      <c r="D8" s="3" t="s">
        <v>4</v>
      </c>
      <c r="E8" s="3" t="s">
        <v>5</v>
      </c>
      <c r="F8" s="3" t="s">
        <v>6</v>
      </c>
      <c r="G8" s="3" t="s">
        <v>7</v>
      </c>
      <c r="H8" s="3" t="s">
        <v>8</v>
      </c>
      <c r="I8" s="3" t="s">
        <v>9</v>
      </c>
      <c r="J8" s="3" t="s">
        <v>10</v>
      </c>
      <c r="K8" s="3" t="s">
        <v>11</v>
      </c>
      <c r="L8" s="3" t="s">
        <v>12</v>
      </c>
      <c r="M8" s="3" t="s">
        <v>13</v>
      </c>
    </row>
    <row r="9" spans="3:13" ht="12.75" x14ac:dyDescent="0.2"/>
    <row r="10" spans="3:13" ht="12.75" x14ac:dyDescent="0.2">
      <c r="C10" s="3" t="s">
        <v>14</v>
      </c>
      <c r="D10" s="3" t="s">
        <v>15</v>
      </c>
      <c r="E10" s="3" t="s">
        <v>16</v>
      </c>
      <c r="F10" s="3" t="s">
        <v>17</v>
      </c>
      <c r="G10" s="3" t="s">
        <v>18</v>
      </c>
      <c r="H10" s="3" t="s">
        <v>19</v>
      </c>
      <c r="I10" s="3" t="s">
        <v>20</v>
      </c>
      <c r="J10" s="3" t="s">
        <v>21</v>
      </c>
      <c r="K10" s="3" t="s">
        <v>22</v>
      </c>
      <c r="L10" s="3" t="s">
        <v>23</v>
      </c>
      <c r="M10" s="3" t="s">
        <v>24</v>
      </c>
    </row>
    <row r="11" spans="3:13" ht="12.75" x14ac:dyDescent="0.2"/>
    <row r="12" spans="3:13" ht="12.75" x14ac:dyDescent="0.2">
      <c r="C12" s="3" t="s">
        <v>25</v>
      </c>
      <c r="D12" s="3">
        <v>3.1909999999999998</v>
      </c>
      <c r="E12" s="39">
        <f>(F12+D12)/2</f>
        <v>2.9359999999999999</v>
      </c>
      <c r="F12" s="3">
        <v>2.681</v>
      </c>
      <c r="G12" s="3">
        <v>2.2669999999999999</v>
      </c>
      <c r="H12" s="3">
        <v>6.43</v>
      </c>
      <c r="I12" s="39">
        <f>(G12+H12)/2</f>
        <v>4.3484999999999996</v>
      </c>
      <c r="J12" s="39">
        <f t="shared" ref="J12:M12" si="0">(H12+I12)/2</f>
        <v>5.3892499999999997</v>
      </c>
      <c r="K12" s="39">
        <f t="shared" si="0"/>
        <v>4.8688749999999992</v>
      </c>
      <c r="L12" s="39">
        <f t="shared" si="0"/>
        <v>5.1290624999999999</v>
      </c>
      <c r="M12" s="39">
        <f t="shared" si="0"/>
        <v>4.9989687499999995</v>
      </c>
    </row>
    <row r="13" spans="3:13" ht="12.75" x14ac:dyDescent="0.2">
      <c r="C13" s="3" t="s">
        <v>27</v>
      </c>
      <c r="D13" s="3" t="s">
        <v>26</v>
      </c>
      <c r="E13" s="3" t="s">
        <v>26</v>
      </c>
      <c r="F13" s="3" t="s">
        <v>26</v>
      </c>
      <c r="G13" s="3" t="s">
        <v>26</v>
      </c>
      <c r="H13" s="3" t="s">
        <v>26</v>
      </c>
      <c r="I13" s="3" t="s">
        <v>26</v>
      </c>
      <c r="J13" s="3" t="s">
        <v>26</v>
      </c>
      <c r="K13" s="3" t="s">
        <v>26</v>
      </c>
      <c r="L13" s="3" t="s">
        <v>26</v>
      </c>
      <c r="M13" s="3" t="s">
        <v>26</v>
      </c>
    </row>
    <row r="14" spans="3:13" ht="12.75" x14ac:dyDescent="0.2">
      <c r="C14" s="3" t="s">
        <v>28</v>
      </c>
      <c r="D14" s="3">
        <v>102.405</v>
      </c>
      <c r="E14" s="3">
        <v>117.634</v>
      </c>
      <c r="F14" s="3">
        <v>155.154</v>
      </c>
      <c r="G14" s="3">
        <v>142.53299999999999</v>
      </c>
      <c r="H14" s="3">
        <v>158.97300000000001</v>
      </c>
      <c r="I14" s="3">
        <v>182.167</v>
      </c>
      <c r="J14" s="3">
        <v>174</v>
      </c>
      <c r="K14" s="3">
        <v>193</v>
      </c>
      <c r="L14" s="3">
        <v>218</v>
      </c>
      <c r="M14" s="3">
        <v>270</v>
      </c>
    </row>
    <row r="15" spans="3:13" ht="12.75" x14ac:dyDescent="0.2">
      <c r="C15" s="3" t="s">
        <v>29</v>
      </c>
      <c r="D15" s="3">
        <v>458.61599999999999</v>
      </c>
      <c r="E15" s="3">
        <v>547.21500000000003</v>
      </c>
      <c r="F15" s="3">
        <v>804.47799999999995</v>
      </c>
      <c r="G15" s="3">
        <v>854.55600000000004</v>
      </c>
      <c r="H15" s="3">
        <v>718.46199999999999</v>
      </c>
      <c r="I15" s="3">
        <v>838.55799999999999</v>
      </c>
      <c r="J15" s="3">
        <v>971</v>
      </c>
      <c r="K15" s="3" t="s">
        <v>30</v>
      </c>
      <c r="L15" s="3" t="s">
        <v>31</v>
      </c>
      <c r="M15" s="3" t="s">
        <v>32</v>
      </c>
    </row>
    <row r="16" spans="3:13" ht="12.75" x14ac:dyDescent="0.2">
      <c r="C16" s="3" t="s">
        <v>33</v>
      </c>
      <c r="D16" s="3">
        <v>12.102</v>
      </c>
      <c r="E16" s="3">
        <v>20.75</v>
      </c>
      <c r="F16" s="3">
        <v>27.542999999999999</v>
      </c>
      <c r="G16" s="3">
        <v>23.934000000000001</v>
      </c>
      <c r="H16" s="3" t="s">
        <v>26</v>
      </c>
      <c r="I16" s="3" t="s">
        <v>26</v>
      </c>
      <c r="J16" s="3" t="s">
        <v>26</v>
      </c>
      <c r="K16" s="3" t="s">
        <v>26</v>
      </c>
      <c r="L16" s="3" t="s">
        <v>26</v>
      </c>
      <c r="M16" s="3" t="s">
        <v>26</v>
      </c>
    </row>
    <row r="17" spans="3:13" ht="12.75" x14ac:dyDescent="0.2">
      <c r="C17" s="3" t="s">
        <v>34</v>
      </c>
      <c r="D17" s="3">
        <v>5.5819999999999999</v>
      </c>
      <c r="E17" s="3">
        <v>11.897</v>
      </c>
      <c r="F17" s="3">
        <v>23.986999999999998</v>
      </c>
      <c r="G17" s="3">
        <v>27.132999999999999</v>
      </c>
      <c r="H17" s="3">
        <v>24.515000000000001</v>
      </c>
      <c r="I17" s="3">
        <v>47.661999999999999</v>
      </c>
      <c r="J17" s="3">
        <v>47</v>
      </c>
      <c r="K17" s="3">
        <v>51</v>
      </c>
      <c r="L17" s="3">
        <v>64</v>
      </c>
      <c r="M17" s="3">
        <v>75</v>
      </c>
    </row>
    <row r="18" spans="3:13" ht="12.75" x14ac:dyDescent="0.2">
      <c r="C18" s="3" t="s">
        <v>35</v>
      </c>
      <c r="D18" s="3">
        <v>581.89599999999996</v>
      </c>
      <c r="E18" s="3">
        <v>697.49599999999998</v>
      </c>
      <c r="F18" s="3" t="s">
        <v>36</v>
      </c>
      <c r="G18" s="3" t="s">
        <v>37</v>
      </c>
      <c r="H18" s="3">
        <v>908.38</v>
      </c>
      <c r="I18" s="3" t="s">
        <v>38</v>
      </c>
      <c r="J18" s="3" t="s">
        <v>39</v>
      </c>
      <c r="K18" s="3" t="s">
        <v>40</v>
      </c>
      <c r="L18" s="3" t="s">
        <v>41</v>
      </c>
      <c r="M18" s="3" t="s">
        <v>42</v>
      </c>
    </row>
    <row r="19" spans="3:13" ht="12.75" x14ac:dyDescent="0.2"/>
    <row r="20" spans="3:13" ht="12.75" x14ac:dyDescent="0.2">
      <c r="C20" s="3" t="s">
        <v>43</v>
      </c>
      <c r="D20" s="3">
        <v>234.23400000000001</v>
      </c>
      <c r="E20" s="3">
        <v>281.60700000000003</v>
      </c>
      <c r="F20" s="3">
        <v>375.53399999999999</v>
      </c>
      <c r="G20" s="3">
        <v>463.65</v>
      </c>
      <c r="H20" s="3">
        <v>466.05599999999998</v>
      </c>
      <c r="I20" s="3">
        <v>551.78499999999997</v>
      </c>
      <c r="J20" s="3">
        <v>684</v>
      </c>
      <c r="K20" s="3">
        <v>709</v>
      </c>
      <c r="L20" s="3">
        <v>767</v>
      </c>
      <c r="M20" s="3">
        <v>915</v>
      </c>
    </row>
    <row r="21" spans="3:13" ht="12.75" x14ac:dyDescent="0.2">
      <c r="C21" s="3" t="s">
        <v>44</v>
      </c>
      <c r="D21" s="3" t="s">
        <v>26</v>
      </c>
      <c r="E21" s="3" t="s">
        <v>26</v>
      </c>
      <c r="F21" s="3" t="s">
        <v>26</v>
      </c>
      <c r="G21" s="3" t="s">
        <v>26</v>
      </c>
      <c r="H21" s="3" t="s">
        <v>26</v>
      </c>
      <c r="I21" s="3" t="s">
        <v>26</v>
      </c>
      <c r="J21" s="3" t="s">
        <v>26</v>
      </c>
      <c r="K21" s="3" t="s">
        <v>26</v>
      </c>
      <c r="L21" s="3" t="s">
        <v>26</v>
      </c>
      <c r="M21" s="3" t="s">
        <v>26</v>
      </c>
    </row>
    <row r="22" spans="3:13" ht="12.75" x14ac:dyDescent="0.2">
      <c r="C22" s="3" t="s">
        <v>45</v>
      </c>
      <c r="D22" s="3" t="s">
        <v>26</v>
      </c>
      <c r="E22" s="3" t="s">
        <v>26</v>
      </c>
      <c r="F22" s="3" t="s">
        <v>26</v>
      </c>
      <c r="G22" s="3" t="s">
        <v>26</v>
      </c>
      <c r="H22" s="3">
        <v>5.9850000000000003</v>
      </c>
      <c r="I22" s="3">
        <v>6.0229999999999997</v>
      </c>
      <c r="J22" s="3">
        <v>7</v>
      </c>
      <c r="K22" s="3">
        <v>19</v>
      </c>
      <c r="L22" s="3">
        <v>31</v>
      </c>
      <c r="M22" s="3">
        <v>38</v>
      </c>
    </row>
    <row r="23" spans="3:13" ht="12.75" x14ac:dyDescent="0.2">
      <c r="C23" s="3" t="s">
        <v>46</v>
      </c>
      <c r="D23" s="3">
        <v>2.1190000000000002</v>
      </c>
      <c r="E23" s="3">
        <v>1.423</v>
      </c>
      <c r="F23" s="3">
        <v>0.83199999999999996</v>
      </c>
      <c r="G23" s="3">
        <v>4.9889999999999999</v>
      </c>
      <c r="H23" s="3">
        <v>6.173</v>
      </c>
      <c r="I23" s="3">
        <v>7.5449999999999999</v>
      </c>
      <c r="J23" s="3">
        <v>1</v>
      </c>
      <c r="K23" s="3" t="s">
        <v>26</v>
      </c>
      <c r="L23" s="3">
        <v>3</v>
      </c>
      <c r="M23" s="3">
        <v>29</v>
      </c>
    </row>
    <row r="24" spans="3:13" ht="12.75" x14ac:dyDescent="0.2">
      <c r="C24" s="3" t="s">
        <v>47</v>
      </c>
      <c r="D24" s="3">
        <v>156.208</v>
      </c>
      <c r="E24" s="3">
        <v>195.01499999999999</v>
      </c>
      <c r="F24" s="3">
        <v>245.696</v>
      </c>
      <c r="G24" s="3">
        <v>287.36700000000002</v>
      </c>
      <c r="H24" s="3">
        <v>270.26100000000002</v>
      </c>
      <c r="I24" s="3">
        <v>298.27</v>
      </c>
      <c r="J24" s="3">
        <v>285</v>
      </c>
      <c r="K24" s="3">
        <v>280</v>
      </c>
      <c r="L24" s="3">
        <v>341</v>
      </c>
      <c r="M24" s="3">
        <v>369</v>
      </c>
    </row>
    <row r="25" spans="3:13" ht="12.75" x14ac:dyDescent="0.2">
      <c r="C25" s="3" t="s">
        <v>48</v>
      </c>
      <c r="D25" s="3">
        <v>93.988</v>
      </c>
      <c r="E25" s="3">
        <v>110.325</v>
      </c>
      <c r="F25" s="3">
        <v>140.93600000000001</v>
      </c>
      <c r="G25" s="3">
        <v>147.31399999999999</v>
      </c>
      <c r="H25" s="3">
        <v>130.34899999999999</v>
      </c>
      <c r="I25" s="3">
        <v>131.65799999999999</v>
      </c>
      <c r="J25" s="3">
        <v>115</v>
      </c>
      <c r="K25" s="3">
        <v>115</v>
      </c>
      <c r="L25" s="3">
        <v>158</v>
      </c>
      <c r="M25" s="3">
        <v>171</v>
      </c>
    </row>
    <row r="26" spans="3:13" ht="12.75" x14ac:dyDescent="0.2">
      <c r="C26" s="3" t="s">
        <v>49</v>
      </c>
      <c r="D26" s="3">
        <v>3.4780000000000002</v>
      </c>
      <c r="E26" s="3">
        <v>1.63</v>
      </c>
      <c r="F26" s="3">
        <v>2.0579999999999998</v>
      </c>
      <c r="G26" s="3">
        <v>7.2009999999999996</v>
      </c>
      <c r="H26" s="3">
        <v>-1.224</v>
      </c>
      <c r="I26" s="3">
        <v>-1.464</v>
      </c>
      <c r="J26" s="3">
        <v>-3</v>
      </c>
      <c r="K26" s="3">
        <v>-16</v>
      </c>
      <c r="L26" s="3">
        <v>-23</v>
      </c>
      <c r="M26" s="3">
        <v>-32</v>
      </c>
    </row>
    <row r="27" spans="3:13" ht="12.75" x14ac:dyDescent="0.2">
      <c r="C27" s="3" t="s">
        <v>50</v>
      </c>
      <c r="D27" s="3" t="s">
        <v>51</v>
      </c>
      <c r="E27" s="3" t="s">
        <v>52</v>
      </c>
      <c r="F27" s="3" t="s">
        <v>53</v>
      </c>
      <c r="G27" s="3" t="s">
        <v>54</v>
      </c>
      <c r="H27" s="3" t="s">
        <v>55</v>
      </c>
      <c r="I27" s="3" t="s">
        <v>56</v>
      </c>
      <c r="J27" s="3" t="s">
        <v>57</v>
      </c>
      <c r="K27" s="3" t="s">
        <v>58</v>
      </c>
      <c r="L27" s="3" t="s">
        <v>59</v>
      </c>
      <c r="M27" s="3" t="s">
        <v>60</v>
      </c>
    </row>
    <row r="28" spans="3:13" ht="12.75" x14ac:dyDescent="0.2"/>
    <row r="29" spans="3:13" ht="12.75" x14ac:dyDescent="0.2">
      <c r="C29" s="3" t="s">
        <v>61</v>
      </c>
      <c r="D29" s="3">
        <v>20.497</v>
      </c>
      <c r="E29" s="3">
        <v>28.041</v>
      </c>
      <c r="F29" s="3">
        <v>25.183</v>
      </c>
      <c r="G29" s="3">
        <v>31.77</v>
      </c>
      <c r="H29" s="3">
        <v>41.372999999999998</v>
      </c>
      <c r="I29" s="3">
        <v>53.021000000000001</v>
      </c>
      <c r="J29" s="3">
        <v>65</v>
      </c>
      <c r="K29" s="3">
        <v>55</v>
      </c>
      <c r="L29" s="3">
        <v>124</v>
      </c>
      <c r="M29" s="3">
        <v>157</v>
      </c>
    </row>
    <row r="30" spans="3:13" ht="12.75" x14ac:dyDescent="0.2">
      <c r="C30" s="3" t="s">
        <v>62</v>
      </c>
      <c r="D30" s="3">
        <v>27.832000000000001</v>
      </c>
      <c r="E30" s="3">
        <v>35.302</v>
      </c>
      <c r="F30" s="3">
        <v>39.409999999999997</v>
      </c>
      <c r="G30" s="3">
        <v>40.139000000000003</v>
      </c>
      <c r="H30" s="3">
        <v>52.140999999999998</v>
      </c>
      <c r="I30" s="3">
        <v>60.869</v>
      </c>
      <c r="J30" s="3">
        <v>54</v>
      </c>
      <c r="K30" s="3">
        <v>61</v>
      </c>
      <c r="L30" s="3" t="s">
        <v>26</v>
      </c>
      <c r="M30" s="3" t="s">
        <v>26</v>
      </c>
    </row>
    <row r="31" spans="3:13" ht="12.75" x14ac:dyDescent="0.2">
      <c r="C31" s="3" t="s">
        <v>63</v>
      </c>
      <c r="D31" s="3" t="s">
        <v>26</v>
      </c>
      <c r="E31" s="3" t="s">
        <v>26</v>
      </c>
      <c r="F31" s="3" t="s">
        <v>26</v>
      </c>
      <c r="G31" s="3" t="s">
        <v>26</v>
      </c>
      <c r="H31" s="3" t="s">
        <v>26</v>
      </c>
      <c r="I31" s="3" t="s">
        <v>26</v>
      </c>
      <c r="J31" s="3" t="s">
        <v>26</v>
      </c>
      <c r="K31" s="3" t="s">
        <v>26</v>
      </c>
      <c r="L31" s="3" t="s">
        <v>26</v>
      </c>
      <c r="M31" s="3" t="s">
        <v>26</v>
      </c>
    </row>
    <row r="32" spans="3:13" ht="12.75" x14ac:dyDescent="0.2">
      <c r="C32" s="3" t="s">
        <v>64</v>
      </c>
      <c r="D32" s="3">
        <v>2.7320000000000002</v>
      </c>
      <c r="E32" s="3">
        <v>5.7539999999999996</v>
      </c>
      <c r="F32" s="3">
        <v>60.874000000000002</v>
      </c>
      <c r="G32" s="3">
        <v>6.7069999999999999</v>
      </c>
      <c r="H32" s="3">
        <v>5.6950000000000003</v>
      </c>
      <c r="I32" s="3">
        <v>9.7140000000000004</v>
      </c>
      <c r="J32" s="3">
        <v>7</v>
      </c>
      <c r="K32" s="3">
        <v>13</v>
      </c>
      <c r="L32" s="3">
        <v>33</v>
      </c>
      <c r="M32" s="3">
        <v>1</v>
      </c>
    </row>
    <row r="33" spans="3:13" ht="12.75" x14ac:dyDescent="0.2">
      <c r="C33" s="3" t="s">
        <v>65</v>
      </c>
      <c r="D33" s="3" t="s">
        <v>26</v>
      </c>
      <c r="E33" s="3" t="s">
        <v>26</v>
      </c>
      <c r="F33" s="3" t="s">
        <v>26</v>
      </c>
      <c r="G33" s="3" t="s">
        <v>26</v>
      </c>
      <c r="H33" s="3" t="s">
        <v>26</v>
      </c>
      <c r="I33" s="3" t="s">
        <v>26</v>
      </c>
      <c r="J33" s="3">
        <v>29</v>
      </c>
      <c r="K33" s="3">
        <v>33</v>
      </c>
      <c r="L33" s="3">
        <v>35</v>
      </c>
      <c r="M33" s="3">
        <v>41</v>
      </c>
    </row>
    <row r="34" spans="3:13" ht="12.75" x14ac:dyDescent="0.2">
      <c r="C34" s="3" t="s">
        <v>66</v>
      </c>
      <c r="D34" s="3">
        <v>13.792</v>
      </c>
      <c r="E34" s="3">
        <v>13.315</v>
      </c>
      <c r="F34" s="3">
        <v>34.012999999999998</v>
      </c>
      <c r="G34" s="3">
        <v>43.823</v>
      </c>
      <c r="H34" s="3">
        <v>29.806000000000001</v>
      </c>
      <c r="I34" s="3">
        <v>35.765999999999998</v>
      </c>
      <c r="J34" s="3">
        <v>27</v>
      </c>
      <c r="K34" s="3">
        <v>56</v>
      </c>
      <c r="L34" s="3">
        <v>50</v>
      </c>
      <c r="M34" s="3">
        <v>60</v>
      </c>
    </row>
    <row r="35" spans="3:13" ht="12.75" x14ac:dyDescent="0.2">
      <c r="C35" s="3" t="s">
        <v>67</v>
      </c>
      <c r="D35" s="3">
        <v>64.852999999999994</v>
      </c>
      <c r="E35" s="3">
        <v>82.412000000000006</v>
      </c>
      <c r="F35" s="3">
        <v>159.47999999999999</v>
      </c>
      <c r="G35" s="3">
        <v>122.43899999999999</v>
      </c>
      <c r="H35" s="3">
        <v>129.01499999999999</v>
      </c>
      <c r="I35" s="3">
        <v>159.37</v>
      </c>
      <c r="J35" s="3">
        <v>182</v>
      </c>
      <c r="K35" s="3">
        <v>218</v>
      </c>
      <c r="L35" s="3">
        <v>242</v>
      </c>
      <c r="M35" s="3">
        <v>259</v>
      </c>
    </row>
    <row r="36" spans="3:13" ht="12.75" x14ac:dyDescent="0.2"/>
    <row r="37" spans="3:13" ht="12.75" x14ac:dyDescent="0.2">
      <c r="C37" s="3" t="s">
        <v>68</v>
      </c>
      <c r="D37" s="3">
        <v>371.29199999999997</v>
      </c>
      <c r="E37" s="3">
        <v>439.50900000000001</v>
      </c>
      <c r="F37" s="3">
        <v>609.54499999999996</v>
      </c>
      <c r="G37" s="3">
        <v>687.42899999999997</v>
      </c>
      <c r="H37" s="3">
        <v>449.94499999999999</v>
      </c>
      <c r="I37" s="3">
        <v>503.767</v>
      </c>
      <c r="J37" s="3">
        <v>598</v>
      </c>
      <c r="K37" s="3">
        <v>595</v>
      </c>
      <c r="L37" s="3">
        <v>701</v>
      </c>
      <c r="M37" s="3">
        <v>940</v>
      </c>
    </row>
    <row r="38" spans="3:13" ht="12.75" x14ac:dyDescent="0.2">
      <c r="C38" s="3" t="s">
        <v>69</v>
      </c>
      <c r="D38" s="3" t="s">
        <v>26</v>
      </c>
      <c r="E38" s="3" t="s">
        <v>26</v>
      </c>
      <c r="F38" s="3" t="s">
        <v>26</v>
      </c>
      <c r="G38" s="3" t="s">
        <v>26</v>
      </c>
      <c r="H38" s="3" t="s">
        <v>26</v>
      </c>
      <c r="I38" s="3" t="s">
        <v>26</v>
      </c>
      <c r="J38" s="3">
        <v>89</v>
      </c>
      <c r="K38" s="3">
        <v>106</v>
      </c>
      <c r="L38" s="3">
        <v>109</v>
      </c>
      <c r="M38" s="3">
        <v>126</v>
      </c>
    </row>
    <row r="39" spans="3:13" ht="12.75" x14ac:dyDescent="0.2">
      <c r="C39" s="3" t="s">
        <v>70</v>
      </c>
      <c r="D39" s="3">
        <v>63.594999999999999</v>
      </c>
      <c r="E39" s="3">
        <v>73.304000000000002</v>
      </c>
      <c r="F39" s="3">
        <v>96.372</v>
      </c>
      <c r="G39" s="3">
        <v>124.658</v>
      </c>
      <c r="H39" s="3">
        <v>91.474999999999994</v>
      </c>
      <c r="I39" s="3">
        <v>117.657</v>
      </c>
      <c r="J39" s="3">
        <v>124</v>
      </c>
      <c r="K39" s="3">
        <v>134</v>
      </c>
      <c r="L39" s="3">
        <v>165</v>
      </c>
      <c r="M39" s="3">
        <v>191</v>
      </c>
    </row>
    <row r="40" spans="3:13" ht="12.75" x14ac:dyDescent="0.2">
      <c r="C40" s="3" t="s">
        <v>71</v>
      </c>
      <c r="D40" s="3">
        <v>499.74</v>
      </c>
      <c r="E40" s="3">
        <v>595.22500000000002</v>
      </c>
      <c r="F40" s="3">
        <v>865.39700000000005</v>
      </c>
      <c r="G40" s="3">
        <v>934.52599999999995</v>
      </c>
      <c r="H40" s="3">
        <v>670.43499999999995</v>
      </c>
      <c r="I40" s="3">
        <v>780.79399999999998</v>
      </c>
      <c r="J40" s="3">
        <v>993</v>
      </c>
      <c r="K40" s="3" t="s">
        <v>72</v>
      </c>
      <c r="L40" s="3" t="s">
        <v>73</v>
      </c>
      <c r="M40" s="3" t="s">
        <v>74</v>
      </c>
    </row>
    <row r="41" spans="3:13" ht="12.75" x14ac:dyDescent="0.2"/>
    <row r="42" spans="3:13" ht="12.75" x14ac:dyDescent="0.2">
      <c r="C42" s="3" t="s">
        <v>75</v>
      </c>
      <c r="D42" s="3">
        <v>211.16200000000001</v>
      </c>
      <c r="E42" s="3">
        <v>213.858</v>
      </c>
      <c r="F42" s="3">
        <v>216.47399999999999</v>
      </c>
      <c r="G42" s="3">
        <v>219.119</v>
      </c>
      <c r="H42" s="3">
        <v>220.46700000000001</v>
      </c>
      <c r="I42" s="3">
        <v>221.328</v>
      </c>
      <c r="J42" s="3">
        <v>217</v>
      </c>
      <c r="K42" s="3">
        <v>214</v>
      </c>
      <c r="L42" s="3">
        <v>208</v>
      </c>
      <c r="M42" s="3">
        <v>194</v>
      </c>
    </row>
    <row r="43" spans="3:13" ht="12.75" x14ac:dyDescent="0.2">
      <c r="C43" s="3" t="s">
        <v>76</v>
      </c>
      <c r="D43" s="3">
        <v>1.353</v>
      </c>
      <c r="E43" s="3">
        <v>0.95399999999999996</v>
      </c>
      <c r="F43" s="3">
        <v>0.503</v>
      </c>
      <c r="G43" s="3">
        <v>0.25800000000000001</v>
      </c>
      <c r="H43" s="3">
        <v>0.29799999999999999</v>
      </c>
      <c r="I43" s="3">
        <v>0.34799999999999998</v>
      </c>
      <c r="J43" s="3" t="s">
        <v>26</v>
      </c>
      <c r="K43" s="3" t="s">
        <v>26</v>
      </c>
      <c r="L43" s="3" t="s">
        <v>26</v>
      </c>
      <c r="M43" s="3" t="s">
        <v>26</v>
      </c>
    </row>
    <row r="44" spans="3:13" ht="12.75" x14ac:dyDescent="0.2">
      <c r="C44" s="3" t="s">
        <v>77</v>
      </c>
      <c r="D44" s="3">
        <v>345.53199999999998</v>
      </c>
      <c r="E44" s="3">
        <v>427.834</v>
      </c>
      <c r="F44" s="3">
        <v>546.40200000000004</v>
      </c>
      <c r="G44" s="3">
        <v>672.62</v>
      </c>
      <c r="H44" s="3">
        <v>809.02200000000005</v>
      </c>
      <c r="I44" s="3">
        <v>909.06</v>
      </c>
      <c r="J44" s="3">
        <v>968</v>
      </c>
      <c r="K44" s="3" t="s">
        <v>78</v>
      </c>
      <c r="L44" s="3" t="s">
        <v>79</v>
      </c>
      <c r="M44" s="3" t="s">
        <v>39</v>
      </c>
    </row>
    <row r="45" spans="3:13" ht="12.75" x14ac:dyDescent="0.2">
      <c r="C45" s="3" t="s">
        <v>80</v>
      </c>
      <c r="D45" s="3" t="s">
        <v>26</v>
      </c>
      <c r="E45" s="3" t="s">
        <v>26</v>
      </c>
      <c r="F45" s="3" t="s">
        <v>26</v>
      </c>
      <c r="G45" s="3" t="s">
        <v>26</v>
      </c>
      <c r="H45" s="3" t="s">
        <v>26</v>
      </c>
      <c r="I45" s="3" t="s">
        <v>26</v>
      </c>
      <c r="J45" s="3" t="s">
        <v>26</v>
      </c>
      <c r="K45" s="3" t="s">
        <v>26</v>
      </c>
      <c r="L45" s="3" t="s">
        <v>26</v>
      </c>
      <c r="M45" s="3" t="s">
        <v>26</v>
      </c>
    </row>
    <row r="46" spans="3:13" ht="12.75" x14ac:dyDescent="0.2">
      <c r="C46" s="3" t="s">
        <v>81</v>
      </c>
      <c r="D46" s="3">
        <v>14.135999999999999</v>
      </c>
      <c r="E46" s="3">
        <v>49.625</v>
      </c>
      <c r="F46" s="3">
        <v>150.12299999999999</v>
      </c>
      <c r="G46" s="3">
        <v>134.42099999999999</v>
      </c>
      <c r="H46" s="3">
        <v>85.757999999999996</v>
      </c>
      <c r="I46" s="3">
        <v>150.67400000000001</v>
      </c>
      <c r="J46" s="3">
        <v>103</v>
      </c>
      <c r="K46" s="3">
        <v>80</v>
      </c>
      <c r="L46" s="3">
        <v>79</v>
      </c>
      <c r="M46" s="3">
        <v>171</v>
      </c>
    </row>
    <row r="47" spans="3:13" ht="12.75" x14ac:dyDescent="0.2">
      <c r="C47" s="3" t="s">
        <v>82</v>
      </c>
      <c r="D47" s="3">
        <v>572.18299999999999</v>
      </c>
      <c r="E47" s="3">
        <v>692.27099999999996</v>
      </c>
      <c r="F47" s="3">
        <v>913.50199999999995</v>
      </c>
      <c r="G47" s="3" t="s">
        <v>83</v>
      </c>
      <c r="H47" s="3" t="s">
        <v>84</v>
      </c>
      <c r="I47" s="3" t="s">
        <v>85</v>
      </c>
      <c r="J47" s="3" t="s">
        <v>86</v>
      </c>
      <c r="K47" s="3" t="s">
        <v>87</v>
      </c>
      <c r="L47" s="3" t="s">
        <v>88</v>
      </c>
      <c r="M47" s="3" t="s">
        <v>89</v>
      </c>
    </row>
    <row r="48" spans="3:13" ht="12.75" x14ac:dyDescent="0.2">
      <c r="C48" s="3" t="s">
        <v>90</v>
      </c>
      <c r="D48" s="3" t="s">
        <v>26</v>
      </c>
      <c r="E48" s="3" t="s">
        <v>26</v>
      </c>
      <c r="F48" s="3" t="s">
        <v>26</v>
      </c>
      <c r="G48" s="3" t="s">
        <v>26</v>
      </c>
      <c r="H48" s="3" t="s">
        <v>26</v>
      </c>
      <c r="I48" s="3" t="s">
        <v>26</v>
      </c>
      <c r="J48" s="3" t="s">
        <v>26</v>
      </c>
      <c r="K48" s="3" t="s">
        <v>26</v>
      </c>
      <c r="L48" s="3" t="s">
        <v>26</v>
      </c>
      <c r="M48" s="3" t="s">
        <v>26</v>
      </c>
    </row>
    <row r="49" spans="3:13" ht="12.75" x14ac:dyDescent="0.2">
      <c r="C49" s="3" t="s">
        <v>91</v>
      </c>
      <c r="D49" s="3" t="s">
        <v>26</v>
      </c>
      <c r="E49" s="3" t="s">
        <v>26</v>
      </c>
      <c r="F49" s="3" t="s">
        <v>26</v>
      </c>
      <c r="G49" s="3" t="s">
        <v>26</v>
      </c>
      <c r="H49" s="3" t="s">
        <v>26</v>
      </c>
      <c r="I49" s="3" t="s">
        <v>26</v>
      </c>
      <c r="J49" s="3" t="s">
        <v>26</v>
      </c>
      <c r="K49" s="3" t="s">
        <v>26</v>
      </c>
      <c r="L49" s="3" t="s">
        <v>26</v>
      </c>
      <c r="M49" s="3" t="s">
        <v>26</v>
      </c>
    </row>
    <row r="50" spans="3:13" ht="12.75" x14ac:dyDescent="0.2">
      <c r="C50" s="3" t="s">
        <v>92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ht="12.75" x14ac:dyDescent="0.2">
      <c r="C51" s="3" t="s">
        <v>93</v>
      </c>
      <c r="D51" s="3">
        <v>572.18299999999999</v>
      </c>
      <c r="E51" s="3">
        <v>692.27099999999996</v>
      </c>
      <c r="F51" s="3">
        <v>913.50199999999995</v>
      </c>
      <c r="G51" s="3" t="s">
        <v>83</v>
      </c>
      <c r="H51" s="3" t="s">
        <v>84</v>
      </c>
      <c r="I51" s="3" t="s">
        <v>85</v>
      </c>
      <c r="J51" s="3" t="s">
        <v>86</v>
      </c>
      <c r="K51" s="3" t="s">
        <v>87</v>
      </c>
      <c r="L51" s="3" t="s">
        <v>88</v>
      </c>
      <c r="M51" s="3" t="s">
        <v>89</v>
      </c>
    </row>
    <row r="52" spans="3:13" ht="12.75" x14ac:dyDescent="0.2"/>
    <row r="53" spans="3:13" ht="12.75" x14ac:dyDescent="0.2">
      <c r="C53" s="3" t="s">
        <v>94</v>
      </c>
      <c r="D53" s="3" t="s">
        <v>51</v>
      </c>
      <c r="E53" s="3" t="s">
        <v>52</v>
      </c>
      <c r="F53" s="3" t="s">
        <v>53</v>
      </c>
      <c r="G53" s="3" t="s">
        <v>54</v>
      </c>
      <c r="H53" s="3" t="s">
        <v>55</v>
      </c>
      <c r="I53" s="3" t="s">
        <v>56</v>
      </c>
      <c r="J53" s="3" t="s">
        <v>57</v>
      </c>
      <c r="K53" s="3" t="s">
        <v>58</v>
      </c>
      <c r="L53" s="3" t="s">
        <v>59</v>
      </c>
      <c r="M53" s="3" t="s">
        <v>60</v>
      </c>
    </row>
    <row r="54" spans="3:13" ht="12.75" x14ac:dyDescent="0.2"/>
    <row r="55" spans="3:13" ht="12.75" x14ac:dyDescent="0.2">
      <c r="C55" s="3" t="s">
        <v>95</v>
      </c>
      <c r="D55" s="3">
        <v>3.1909999999999998</v>
      </c>
      <c r="E55" s="3" t="s">
        <v>26</v>
      </c>
      <c r="F55" s="3">
        <v>2.681</v>
      </c>
      <c r="G55" s="3">
        <v>2.5779999999999998</v>
      </c>
      <c r="H55" s="3">
        <v>6.43</v>
      </c>
      <c r="I55" s="3" t="s">
        <v>26</v>
      </c>
      <c r="J55" s="3" t="s">
        <v>26</v>
      </c>
      <c r="K55" s="3" t="s">
        <v>26</v>
      </c>
      <c r="L55" s="3" t="s">
        <v>26</v>
      </c>
      <c r="M55" s="3" t="s">
        <v>26</v>
      </c>
    </row>
    <row r="56" spans="3:13" ht="12.75" x14ac:dyDescent="0.2">
      <c r="C56" s="3" t="s">
        <v>96</v>
      </c>
      <c r="D56" s="3">
        <v>374.024</v>
      </c>
      <c r="E56" s="3">
        <v>445.26299999999998</v>
      </c>
      <c r="F56" s="3">
        <v>670.41899999999998</v>
      </c>
      <c r="G56" s="3">
        <v>694.13599999999997</v>
      </c>
      <c r="H56" s="3">
        <v>455.64</v>
      </c>
      <c r="I56" s="3">
        <v>513.48099999999999</v>
      </c>
      <c r="J56" s="3">
        <v>723</v>
      </c>
      <c r="K56" s="3">
        <v>747</v>
      </c>
      <c r="L56" s="3">
        <v>878</v>
      </c>
      <c r="M56" s="3" t="s">
        <v>97</v>
      </c>
    </row>
  </sheetData>
  <mergeCells count="2">
    <mergeCell ref="C2:E2"/>
    <mergeCell ref="C6:D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53B33-9425-4063-87BE-8618175DE60D}">
  <dimension ref="C2:M57"/>
  <sheetViews>
    <sheetView workbookViewId="0">
      <selection activeCell="A21" sqref="A21:XFD21"/>
    </sheetView>
  </sheetViews>
  <sheetFormatPr defaultRowHeight="12.75" x14ac:dyDescent="0.2"/>
  <cols>
    <col min="1" max="2" width="2" customWidth="1"/>
    <col min="3" max="3" width="25" customWidth="1"/>
    <col min="4" max="13" width="15"/>
    <col min="14" max="15" width="2" customWidth="1"/>
  </cols>
  <sheetData>
    <row r="2" spans="3:13" ht="26.25" x14ac:dyDescent="0.4">
      <c r="C2" s="4" t="s">
        <v>0</v>
      </c>
      <c r="D2" s="5"/>
      <c r="E2" s="5"/>
    </row>
    <row r="3" spans="3:13" x14ac:dyDescent="0.2">
      <c r="C3" s="1" t="s">
        <v>1</v>
      </c>
    </row>
    <row r="6" spans="3:13" ht="15" x14ac:dyDescent="0.25">
      <c r="C6" s="6" t="s">
        <v>98</v>
      </c>
      <c r="D6" s="7"/>
      <c r="E6" s="2"/>
      <c r="F6" s="2"/>
      <c r="G6" s="2"/>
      <c r="H6" s="2"/>
      <c r="I6" s="2"/>
      <c r="J6" s="2"/>
      <c r="K6" s="2"/>
      <c r="L6" s="2"/>
    </row>
    <row r="8" spans="3:13" x14ac:dyDescent="0.2">
      <c r="C8" s="3" t="s">
        <v>3</v>
      </c>
      <c r="D8" s="3" t="s">
        <v>4</v>
      </c>
      <c r="E8" s="3" t="s">
        <v>5</v>
      </c>
      <c r="F8" s="3" t="s">
        <v>6</v>
      </c>
      <c r="G8" s="3" t="s">
        <v>7</v>
      </c>
      <c r="H8" s="3" t="s">
        <v>8</v>
      </c>
      <c r="I8" s="3" t="s">
        <v>9</v>
      </c>
      <c r="J8" s="3" t="s">
        <v>10</v>
      </c>
      <c r="K8" s="3" t="s">
        <v>11</v>
      </c>
      <c r="L8" s="3" t="s">
        <v>12</v>
      </c>
      <c r="M8" s="3" t="s">
        <v>13</v>
      </c>
    </row>
    <row r="10" spans="3:13" x14ac:dyDescent="0.2">
      <c r="C10" s="3" t="s">
        <v>14</v>
      </c>
      <c r="D10" s="3" t="s">
        <v>15</v>
      </c>
      <c r="E10" s="3" t="s">
        <v>16</v>
      </c>
      <c r="F10" s="3" t="s">
        <v>17</v>
      </c>
      <c r="G10" s="3" t="s">
        <v>18</v>
      </c>
      <c r="H10" s="3" t="s">
        <v>19</v>
      </c>
      <c r="I10" s="3" t="s">
        <v>20</v>
      </c>
      <c r="J10" s="3" t="s">
        <v>21</v>
      </c>
      <c r="K10" s="3" t="s">
        <v>22</v>
      </c>
      <c r="L10" s="3" t="s">
        <v>23</v>
      </c>
      <c r="M10" s="3" t="s">
        <v>24</v>
      </c>
    </row>
    <row r="12" spans="3:13" x14ac:dyDescent="0.2">
      <c r="C12" s="3" t="s">
        <v>99</v>
      </c>
      <c r="D12" s="3" t="s">
        <v>100</v>
      </c>
      <c r="E12" s="3" t="s">
        <v>101</v>
      </c>
      <c r="F12" s="3" t="s">
        <v>102</v>
      </c>
      <c r="G12" s="3" t="s">
        <v>103</v>
      </c>
      <c r="H12" s="3" t="s">
        <v>104</v>
      </c>
      <c r="I12" s="3" t="s">
        <v>105</v>
      </c>
      <c r="J12" s="3" t="s">
        <v>106</v>
      </c>
      <c r="K12" s="3" t="s">
        <v>107</v>
      </c>
      <c r="L12" s="3" t="s">
        <v>108</v>
      </c>
      <c r="M12" s="3" t="s">
        <v>109</v>
      </c>
    </row>
    <row r="13" spans="3:13" x14ac:dyDescent="0.2">
      <c r="C13" s="3" t="s">
        <v>110</v>
      </c>
      <c r="D13" s="3" t="s">
        <v>111</v>
      </c>
      <c r="E13" s="3" t="s">
        <v>112</v>
      </c>
      <c r="F13" s="3" t="s">
        <v>113</v>
      </c>
      <c r="G13" s="3" t="s">
        <v>114</v>
      </c>
      <c r="H13" s="3" t="s">
        <v>115</v>
      </c>
      <c r="I13" s="3" t="s">
        <v>116</v>
      </c>
      <c r="J13" s="3" t="s">
        <v>117</v>
      </c>
      <c r="K13" s="3" t="s">
        <v>118</v>
      </c>
      <c r="L13" s="3" t="s">
        <v>119</v>
      </c>
      <c r="M13" s="3" t="s">
        <v>120</v>
      </c>
    </row>
    <row r="14" spans="3:13" x14ac:dyDescent="0.2"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3:13" x14ac:dyDescent="0.2">
      <c r="C15" s="3" t="s">
        <v>121</v>
      </c>
      <c r="D15" s="3">
        <v>-813.95899999999995</v>
      </c>
      <c r="E15" s="3" t="s">
        <v>122</v>
      </c>
      <c r="F15" s="3" t="s">
        <v>123</v>
      </c>
      <c r="G15" s="3" t="s">
        <v>124</v>
      </c>
      <c r="H15" s="3" t="s">
        <v>125</v>
      </c>
      <c r="I15" s="3" t="s">
        <v>126</v>
      </c>
      <c r="J15" s="3" t="s">
        <v>127</v>
      </c>
      <c r="K15" s="3" t="s">
        <v>128</v>
      </c>
      <c r="L15" s="3" t="s">
        <v>129</v>
      </c>
      <c r="M15" s="3" t="s">
        <v>130</v>
      </c>
    </row>
    <row r="16" spans="3:13" x14ac:dyDescent="0.2">
      <c r="C16" s="3" t="s">
        <v>131</v>
      </c>
      <c r="D16" s="3">
        <v>197.33099999999999</v>
      </c>
      <c r="E16" s="3">
        <v>224.17599999999999</v>
      </c>
      <c r="F16" s="3">
        <v>307.303</v>
      </c>
      <c r="G16" s="3">
        <v>333.714</v>
      </c>
      <c r="H16" s="3">
        <v>299.87900000000002</v>
      </c>
      <c r="I16" s="3">
        <v>327.96499999999997</v>
      </c>
      <c r="J16" s="3">
        <v>358</v>
      </c>
      <c r="K16" s="3">
        <v>446</v>
      </c>
      <c r="L16" s="3">
        <v>456</v>
      </c>
      <c r="M16" s="3">
        <v>524</v>
      </c>
    </row>
    <row r="17" spans="3:13" x14ac:dyDescent="0.2">
      <c r="C17" s="3" t="s">
        <v>132</v>
      </c>
      <c r="D17" s="3" t="s">
        <v>133</v>
      </c>
      <c r="E17" s="3" t="s">
        <v>114</v>
      </c>
      <c r="F17" s="3" t="s">
        <v>134</v>
      </c>
      <c r="G17" s="3" t="s">
        <v>135</v>
      </c>
      <c r="H17" s="3" t="s">
        <v>136</v>
      </c>
      <c r="I17" s="3" t="s">
        <v>137</v>
      </c>
      <c r="J17" s="3" t="s">
        <v>138</v>
      </c>
      <c r="K17" s="3" t="s">
        <v>139</v>
      </c>
      <c r="L17" s="3" t="s">
        <v>140</v>
      </c>
      <c r="M17" s="3" t="s">
        <v>141</v>
      </c>
    </row>
    <row r="18" spans="3:13" x14ac:dyDescent="0.2"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3:13" x14ac:dyDescent="0.2">
      <c r="C19" t="s">
        <v>142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3:13" x14ac:dyDescent="0.2">
      <c r="C20" s="3" t="s">
        <v>143</v>
      </c>
      <c r="D20" s="3">
        <v>-55.920999999999999</v>
      </c>
      <c r="E20" s="3">
        <v>-68.361000000000004</v>
      </c>
      <c r="F20" s="3">
        <v>-84.066000000000003</v>
      </c>
      <c r="G20" s="3">
        <v>-92.063000000000002</v>
      </c>
      <c r="H20" s="3">
        <v>-93.668999999999997</v>
      </c>
      <c r="I20" s="3">
        <v>-112.111</v>
      </c>
      <c r="J20" s="3">
        <v>-116</v>
      </c>
      <c r="K20" s="3">
        <v>-125</v>
      </c>
      <c r="L20" s="3">
        <v>-127</v>
      </c>
      <c r="M20" s="3">
        <v>-157</v>
      </c>
    </row>
    <row r="21" spans="3:13" x14ac:dyDescent="0.2"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3:13" x14ac:dyDescent="0.2">
      <c r="C22" s="3" t="s">
        <v>144</v>
      </c>
      <c r="D22" s="3">
        <v>-2.7109999999999999</v>
      </c>
      <c r="E22" s="3">
        <v>-0.11</v>
      </c>
      <c r="F22" s="3">
        <v>-3.1850000000000001</v>
      </c>
      <c r="G22" s="3">
        <v>-8.4079999999999995</v>
      </c>
      <c r="H22" s="3">
        <v>1.1779999999999999</v>
      </c>
      <c r="I22" s="3">
        <v>-9.5530000000000008</v>
      </c>
      <c r="J22" s="3">
        <v>0</v>
      </c>
      <c r="K22" s="3">
        <v>-12</v>
      </c>
      <c r="L22" s="3">
        <v>-3</v>
      </c>
      <c r="M22" s="3">
        <v>-8</v>
      </c>
    </row>
    <row r="23" spans="3:13" x14ac:dyDescent="0.2">
      <c r="C23" s="3" t="s">
        <v>145</v>
      </c>
      <c r="D23" s="3">
        <v>-58.631999999999998</v>
      </c>
      <c r="E23" s="3">
        <v>-68.471000000000004</v>
      </c>
      <c r="F23" s="3">
        <v>-87.251000000000005</v>
      </c>
      <c r="G23" s="3">
        <v>-100.471</v>
      </c>
      <c r="H23" s="3">
        <v>-92.491</v>
      </c>
      <c r="I23" s="3">
        <v>-121.664</v>
      </c>
      <c r="J23" s="3">
        <v>-116</v>
      </c>
      <c r="K23" s="3">
        <v>-137</v>
      </c>
      <c r="L23" s="3">
        <v>-130</v>
      </c>
      <c r="M23" s="3">
        <v>-165</v>
      </c>
    </row>
    <row r="24" spans="3:13" x14ac:dyDescent="0.2">
      <c r="C24" s="3" t="s">
        <v>146</v>
      </c>
      <c r="D24" s="3">
        <v>138.69900000000001</v>
      </c>
      <c r="E24" s="3">
        <v>155.70500000000001</v>
      </c>
      <c r="F24" s="3">
        <v>220.05199999999999</v>
      </c>
      <c r="G24" s="3">
        <v>233.24299999999999</v>
      </c>
      <c r="H24" s="3">
        <v>207.38800000000001</v>
      </c>
      <c r="I24" s="3">
        <v>206.30099999999999</v>
      </c>
      <c r="J24" s="3">
        <v>242</v>
      </c>
      <c r="K24" s="3">
        <v>309</v>
      </c>
      <c r="L24" s="3">
        <v>326</v>
      </c>
      <c r="M24" s="3">
        <v>359</v>
      </c>
    </row>
    <row r="25" spans="3:13" x14ac:dyDescent="0.2"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3:13" x14ac:dyDescent="0.2">
      <c r="C26" s="3" t="s">
        <v>147</v>
      </c>
      <c r="D26" s="3">
        <v>-10.891999999999999</v>
      </c>
      <c r="E26" s="3">
        <v>-13.007</v>
      </c>
      <c r="F26" s="3">
        <v>-17.09</v>
      </c>
      <c r="G26" s="3">
        <v>-17.859000000000002</v>
      </c>
      <c r="H26" s="3">
        <v>-19.009</v>
      </c>
      <c r="I26" s="3">
        <v>-19.102</v>
      </c>
      <c r="J26" s="3">
        <v>-24</v>
      </c>
      <c r="K26" s="3">
        <v>-25</v>
      </c>
      <c r="L26" s="3">
        <v>-23</v>
      </c>
      <c r="M26" s="3">
        <v>-33</v>
      </c>
    </row>
    <row r="27" spans="3:13" x14ac:dyDescent="0.2">
      <c r="C27" s="3" t="s">
        <v>148</v>
      </c>
      <c r="D27" s="3">
        <v>127.807</v>
      </c>
      <c r="E27" s="3">
        <v>142.69800000000001</v>
      </c>
      <c r="F27" s="3">
        <v>202.96199999999999</v>
      </c>
      <c r="G27" s="3">
        <v>215.38399999999999</v>
      </c>
      <c r="H27" s="3">
        <v>188.37899999999999</v>
      </c>
      <c r="I27" s="3">
        <v>187.19900000000001</v>
      </c>
      <c r="J27" s="3">
        <v>218</v>
      </c>
      <c r="K27" s="3">
        <v>284</v>
      </c>
      <c r="L27" s="3">
        <v>303</v>
      </c>
      <c r="M27" s="3">
        <v>326</v>
      </c>
    </row>
    <row r="28" spans="3:13" x14ac:dyDescent="0.2">
      <c r="C28" s="3" t="s">
        <v>149</v>
      </c>
      <c r="D28" s="3" t="s">
        <v>3</v>
      </c>
      <c r="E28" s="3" t="s">
        <v>3</v>
      </c>
      <c r="F28" s="3" t="s">
        <v>3</v>
      </c>
      <c r="G28" s="3" t="s">
        <v>3</v>
      </c>
      <c r="H28" s="3" t="s">
        <v>3</v>
      </c>
      <c r="I28" s="3" t="s">
        <v>3</v>
      </c>
      <c r="J28" s="3" t="s">
        <v>3</v>
      </c>
      <c r="K28" s="3" t="s">
        <v>3</v>
      </c>
      <c r="L28" s="3" t="s">
        <v>3</v>
      </c>
      <c r="M28" s="3" t="s">
        <v>3</v>
      </c>
    </row>
    <row r="29" spans="3:13" x14ac:dyDescent="0.2">
      <c r="C29" t="s">
        <v>150</v>
      </c>
      <c r="D29">
        <v>-35.271000000000001</v>
      </c>
      <c r="E29">
        <v>-38.850999999999999</v>
      </c>
      <c r="F29">
        <v>-61.585000000000001</v>
      </c>
      <c r="G29">
        <v>-61.485999999999997</v>
      </c>
      <c r="H29">
        <v>-20.49</v>
      </c>
      <c r="I29">
        <v>-49.601999999999997</v>
      </c>
      <c r="J29">
        <v>-55</v>
      </c>
      <c r="K29">
        <v>-74</v>
      </c>
      <c r="L29">
        <v>-76</v>
      </c>
      <c r="M29">
        <v>-85</v>
      </c>
    </row>
    <row r="30" spans="3:13" x14ac:dyDescent="0.2">
      <c r="C30" s="3" t="s">
        <v>151</v>
      </c>
      <c r="D30" s="3">
        <v>92.536000000000001</v>
      </c>
      <c r="E30" s="3">
        <v>103.84699999999999</v>
      </c>
      <c r="F30" s="3">
        <v>141.37700000000001</v>
      </c>
      <c r="G30" s="3">
        <v>153.898</v>
      </c>
      <c r="H30" s="3">
        <v>167.88900000000001</v>
      </c>
      <c r="I30" s="3">
        <v>137.59700000000001</v>
      </c>
      <c r="J30" s="3">
        <v>163</v>
      </c>
      <c r="K30" s="3">
        <v>210</v>
      </c>
      <c r="L30" s="3">
        <v>227</v>
      </c>
      <c r="M30" s="3">
        <v>241</v>
      </c>
    </row>
    <row r="31" spans="3:13" x14ac:dyDescent="0.2"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3:13" x14ac:dyDescent="0.2">
      <c r="C32" s="3" t="s">
        <v>152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3:13" x14ac:dyDescent="0.2">
      <c r="C33" s="3" t="s">
        <v>153</v>
      </c>
      <c r="D33" s="3">
        <v>92.536000000000001</v>
      </c>
      <c r="E33" s="3">
        <v>103.84699999999999</v>
      </c>
      <c r="F33" s="3">
        <v>141.37700000000001</v>
      </c>
      <c r="G33" s="3">
        <v>153.898</v>
      </c>
      <c r="H33" s="3">
        <v>167.88900000000001</v>
      </c>
      <c r="I33" s="3">
        <v>137.59700000000001</v>
      </c>
      <c r="J33" s="3">
        <v>163</v>
      </c>
      <c r="K33" s="3">
        <v>210</v>
      </c>
      <c r="L33" s="3">
        <v>227</v>
      </c>
      <c r="M33" s="3">
        <v>241</v>
      </c>
    </row>
    <row r="34" spans="3:13" x14ac:dyDescent="0.2"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3:13" x14ac:dyDescent="0.2">
      <c r="C35" s="3" t="s">
        <v>154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6" spans="3:13" x14ac:dyDescent="0.2">
      <c r="C36" s="3" t="s">
        <v>155</v>
      </c>
      <c r="D36" s="3">
        <v>92.536000000000001</v>
      </c>
      <c r="E36" s="3">
        <v>103.84699999999999</v>
      </c>
      <c r="F36" s="3">
        <v>141.37700000000001</v>
      </c>
      <c r="G36" s="3">
        <v>153.898</v>
      </c>
      <c r="H36" s="3">
        <v>167.88900000000001</v>
      </c>
      <c r="I36" s="3">
        <v>137.59700000000001</v>
      </c>
      <c r="J36" s="3">
        <v>163</v>
      </c>
      <c r="K36" s="3">
        <v>210</v>
      </c>
      <c r="L36" s="3">
        <v>227</v>
      </c>
      <c r="M36" s="3">
        <v>241</v>
      </c>
    </row>
    <row r="38" spans="3:13" x14ac:dyDescent="0.2">
      <c r="C38" s="3" t="s">
        <v>156</v>
      </c>
      <c r="D38" s="3">
        <v>1.35</v>
      </c>
      <c r="E38" s="3">
        <v>1.51</v>
      </c>
      <c r="F38" s="3">
        <v>2.0499999999999998</v>
      </c>
      <c r="G38" s="3">
        <v>2.2200000000000002</v>
      </c>
      <c r="H38" s="3">
        <v>2.42</v>
      </c>
      <c r="I38" s="3">
        <v>1.98</v>
      </c>
      <c r="J38" s="3">
        <v>2.37</v>
      </c>
      <c r="K38" s="3">
        <v>3.12</v>
      </c>
      <c r="L38" s="3">
        <v>3.49</v>
      </c>
      <c r="M38" s="3">
        <v>3.93</v>
      </c>
    </row>
    <row r="39" spans="3:13" x14ac:dyDescent="0.2">
      <c r="C39" s="3" t="s">
        <v>157</v>
      </c>
      <c r="D39" s="3">
        <v>1.34</v>
      </c>
      <c r="E39" s="3">
        <v>1.5</v>
      </c>
      <c r="F39" s="3">
        <v>2.04</v>
      </c>
      <c r="G39" s="3">
        <v>2.2200000000000002</v>
      </c>
      <c r="H39" s="3">
        <v>2.42</v>
      </c>
      <c r="I39" s="3">
        <v>1.98</v>
      </c>
      <c r="J39" s="3">
        <v>2.37</v>
      </c>
      <c r="K39" s="3">
        <v>3.12</v>
      </c>
      <c r="L39" s="3">
        <v>3.49</v>
      </c>
      <c r="M39" s="3">
        <v>3.93</v>
      </c>
    </row>
    <row r="40" spans="3:13" x14ac:dyDescent="0.2">
      <c r="C40" s="3" t="s">
        <v>158</v>
      </c>
      <c r="D40" s="3">
        <v>68.680999999999997</v>
      </c>
      <c r="E40" s="3">
        <v>68.802000000000007</v>
      </c>
      <c r="F40" s="3">
        <v>69.018000000000001</v>
      </c>
      <c r="G40" s="3">
        <v>69.215000000000003</v>
      </c>
      <c r="H40" s="3">
        <v>69.323999999999998</v>
      </c>
      <c r="I40" s="3">
        <v>69.352000000000004</v>
      </c>
      <c r="J40" s="3">
        <v>68.760999999999996</v>
      </c>
      <c r="K40" s="3">
        <v>67.3</v>
      </c>
      <c r="L40" s="3">
        <v>65</v>
      </c>
      <c r="M40" s="3">
        <v>61.4</v>
      </c>
    </row>
    <row r="41" spans="3:13" x14ac:dyDescent="0.2">
      <c r="C41" s="3" t="s">
        <v>159</v>
      </c>
      <c r="D41" s="3">
        <v>69.052999999999997</v>
      </c>
      <c r="E41" s="3">
        <v>69.027000000000001</v>
      </c>
      <c r="F41" s="3">
        <v>69.153000000000006</v>
      </c>
      <c r="G41" s="3">
        <v>69.230999999999995</v>
      </c>
      <c r="H41" s="3">
        <v>69.332999999999998</v>
      </c>
      <c r="I41" s="3">
        <v>69.36</v>
      </c>
      <c r="J41" s="3">
        <v>68.768000000000001</v>
      </c>
      <c r="K41" s="3">
        <v>67.3</v>
      </c>
      <c r="L41" s="3">
        <v>65</v>
      </c>
      <c r="M41" s="3">
        <v>61.4</v>
      </c>
    </row>
    <row r="43" spans="3:13" x14ac:dyDescent="0.2">
      <c r="C43" s="3" t="s">
        <v>160</v>
      </c>
      <c r="D43" s="3">
        <v>157.732</v>
      </c>
      <c r="E43" s="3">
        <v>177.73400000000001</v>
      </c>
      <c r="F43" s="3">
        <v>244.90299999999999</v>
      </c>
      <c r="G43" s="3">
        <v>267.72899999999998</v>
      </c>
      <c r="H43" s="3">
        <v>239.804</v>
      </c>
      <c r="I43" s="3">
        <v>244.261</v>
      </c>
      <c r="J43" s="3">
        <v>279</v>
      </c>
      <c r="K43" s="3">
        <v>345</v>
      </c>
      <c r="L43" s="3">
        <v>359</v>
      </c>
      <c r="M43" s="3">
        <v>407</v>
      </c>
    </row>
    <row r="44" spans="3:13" x14ac:dyDescent="0.2">
      <c r="C44" s="3" t="s">
        <v>161</v>
      </c>
      <c r="D44" s="3">
        <v>141.41</v>
      </c>
      <c r="E44" s="3">
        <v>157.15799999999999</v>
      </c>
      <c r="F44" s="3">
        <v>221.56899999999999</v>
      </c>
      <c r="G44" s="3">
        <v>236.142</v>
      </c>
      <c r="H44" s="3">
        <v>204.74700000000001</v>
      </c>
      <c r="I44" s="3">
        <v>206.99</v>
      </c>
      <c r="J44" s="3">
        <v>242</v>
      </c>
      <c r="K44" s="3">
        <v>309</v>
      </c>
      <c r="L44" s="3">
        <v>326</v>
      </c>
      <c r="M44" s="3">
        <v>364</v>
      </c>
    </row>
    <row r="45" spans="3:13" x14ac:dyDescent="0.2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spans="3:13" x14ac:dyDescent="0.2">
      <c r="C46" s="3" t="s">
        <v>162</v>
      </c>
      <c r="D46" s="3" t="s">
        <v>100</v>
      </c>
      <c r="E46" s="3" t="s">
        <v>101</v>
      </c>
      <c r="F46" s="3" t="s">
        <v>102</v>
      </c>
      <c r="G46" s="3" t="s">
        <v>103</v>
      </c>
      <c r="H46" s="3" t="s">
        <v>104</v>
      </c>
      <c r="I46" s="3" t="s">
        <v>105</v>
      </c>
      <c r="J46" s="3" t="s">
        <v>106</v>
      </c>
      <c r="K46" s="3" t="s">
        <v>107</v>
      </c>
      <c r="L46" s="3" t="s">
        <v>108</v>
      </c>
      <c r="M46" s="3" t="s">
        <v>109</v>
      </c>
    </row>
    <row r="47" spans="3:13" x14ac:dyDescent="0.2">
      <c r="C47" s="3" t="s">
        <v>163</v>
      </c>
      <c r="D47" s="3">
        <v>138.69900000000001</v>
      </c>
      <c r="E47" s="3">
        <v>155.70500000000001</v>
      </c>
      <c r="F47" s="3">
        <v>220.05199999999999</v>
      </c>
      <c r="G47" s="3">
        <v>233.24299999999999</v>
      </c>
      <c r="H47" s="3">
        <v>207.38800000000001</v>
      </c>
      <c r="I47" s="3">
        <v>206.30099999999999</v>
      </c>
      <c r="J47" s="3">
        <v>242</v>
      </c>
      <c r="K47" s="3">
        <v>309</v>
      </c>
      <c r="L47" s="3">
        <v>326</v>
      </c>
      <c r="M47" s="3">
        <v>359</v>
      </c>
    </row>
    <row r="48" spans="3:13" x14ac:dyDescent="0.2">
      <c r="C48" s="3" t="s">
        <v>164</v>
      </c>
      <c r="D48" s="3">
        <v>141.41</v>
      </c>
      <c r="E48" s="3">
        <v>157.15799999999999</v>
      </c>
      <c r="F48" s="3">
        <v>221.56899999999999</v>
      </c>
      <c r="G48" s="3">
        <v>236.142</v>
      </c>
      <c r="H48" s="3">
        <v>204.74700000000001</v>
      </c>
      <c r="I48" s="3">
        <v>206.99</v>
      </c>
      <c r="J48" s="3">
        <v>242</v>
      </c>
      <c r="K48" s="3">
        <v>309</v>
      </c>
      <c r="L48" s="3">
        <v>326</v>
      </c>
      <c r="M48" s="3">
        <v>364</v>
      </c>
    </row>
    <row r="49" spans="3:13" x14ac:dyDescent="0.2"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3:13" x14ac:dyDescent="0.2"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spans="3:13" x14ac:dyDescent="0.2"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spans="3:13" x14ac:dyDescent="0.2"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4" spans="3:13" x14ac:dyDescent="0.2"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6" spans="3:13" x14ac:dyDescent="0.2"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</sheetData>
  <mergeCells count="2">
    <mergeCell ref="C2:E2"/>
    <mergeCell ref="C6:D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D76C8-F441-4544-B57B-42A7967F24F4}">
  <dimension ref="C2:M56"/>
  <sheetViews>
    <sheetView workbookViewId="0">
      <selection sqref="A1:N1048576"/>
    </sheetView>
  </sheetViews>
  <sheetFormatPr defaultRowHeight="12.75" x14ac:dyDescent="0.2"/>
  <cols>
    <col min="1" max="2" width="2" customWidth="1"/>
    <col min="3" max="3" width="25" customWidth="1"/>
    <col min="14" max="14" width="2" customWidth="1"/>
  </cols>
  <sheetData>
    <row r="2" spans="3:13" ht="26.25" x14ac:dyDescent="0.4">
      <c r="C2" s="4" t="s">
        <v>0</v>
      </c>
      <c r="D2" s="5"/>
      <c r="E2" s="5"/>
    </row>
    <row r="3" spans="3:13" x14ac:dyDescent="0.2">
      <c r="C3" s="1" t="s">
        <v>1</v>
      </c>
    </row>
    <row r="6" spans="3:13" ht="15" x14ac:dyDescent="0.25">
      <c r="C6" s="6" t="s">
        <v>165</v>
      </c>
      <c r="D6" s="7"/>
      <c r="E6" s="2"/>
      <c r="F6" s="2"/>
      <c r="G6" s="2"/>
      <c r="H6" s="2"/>
      <c r="I6" s="2"/>
      <c r="J6" s="2"/>
      <c r="K6" s="2"/>
      <c r="L6" s="2"/>
    </row>
    <row r="8" spans="3:13" x14ac:dyDescent="0.2">
      <c r="C8" s="3" t="s">
        <v>3</v>
      </c>
      <c r="D8" s="3" t="s">
        <v>4</v>
      </c>
      <c r="E8" s="3" t="s">
        <v>5</v>
      </c>
      <c r="F8" s="3" t="s">
        <v>6</v>
      </c>
      <c r="G8" s="3" t="s">
        <v>7</v>
      </c>
      <c r="H8" s="3" t="s">
        <v>8</v>
      </c>
      <c r="I8" s="3" t="s">
        <v>9</v>
      </c>
      <c r="J8" s="3" t="s">
        <v>10</v>
      </c>
      <c r="K8" s="3" t="s">
        <v>11</v>
      </c>
      <c r="L8" s="3" t="s">
        <v>12</v>
      </c>
      <c r="M8" s="3" t="s">
        <v>13</v>
      </c>
    </row>
    <row r="10" spans="3:13" x14ac:dyDescent="0.2">
      <c r="C10" s="3" t="s">
        <v>14</v>
      </c>
      <c r="D10" s="3" t="s">
        <v>15</v>
      </c>
      <c r="E10" s="3" t="s">
        <v>16</v>
      </c>
      <c r="F10" s="3" t="s">
        <v>17</v>
      </c>
      <c r="G10" s="3" t="s">
        <v>18</v>
      </c>
      <c r="H10" s="3" t="s">
        <v>19</v>
      </c>
      <c r="I10" s="3" t="s">
        <v>20</v>
      </c>
      <c r="J10" s="3" t="s">
        <v>21</v>
      </c>
      <c r="K10" s="3" t="s">
        <v>22</v>
      </c>
      <c r="L10" s="3" t="s">
        <v>23</v>
      </c>
      <c r="M10" s="3" t="s">
        <v>24</v>
      </c>
    </row>
    <row r="12" spans="3:13" x14ac:dyDescent="0.2">
      <c r="C12" s="3" t="s">
        <v>153</v>
      </c>
      <c r="D12" s="3">
        <v>92.536000000000001</v>
      </c>
      <c r="E12" s="3">
        <v>103.84699999999999</v>
      </c>
      <c r="F12" s="3">
        <v>141.37700000000001</v>
      </c>
      <c r="G12" s="3">
        <v>153.898</v>
      </c>
      <c r="H12" s="3">
        <v>167.88900000000001</v>
      </c>
      <c r="I12" s="3">
        <v>137.59700000000001</v>
      </c>
      <c r="J12" s="3">
        <v>163</v>
      </c>
      <c r="K12" s="3">
        <v>210</v>
      </c>
      <c r="L12" s="3">
        <v>227</v>
      </c>
      <c r="M12" s="3">
        <v>241</v>
      </c>
    </row>
    <row r="13" spans="3:13" x14ac:dyDescent="0.2">
      <c r="C13" s="3" t="s">
        <v>166</v>
      </c>
      <c r="D13" s="3">
        <v>16.321999999999999</v>
      </c>
      <c r="E13" s="3">
        <v>20.576000000000001</v>
      </c>
      <c r="F13" s="3">
        <v>23.334</v>
      </c>
      <c r="G13" s="3">
        <v>31.587</v>
      </c>
      <c r="H13" s="3">
        <v>35.057000000000002</v>
      </c>
      <c r="I13" s="3">
        <v>37.271000000000001</v>
      </c>
      <c r="J13" s="3">
        <v>70</v>
      </c>
      <c r="K13" s="3">
        <v>74</v>
      </c>
      <c r="L13" s="3">
        <v>71</v>
      </c>
      <c r="M13" s="3">
        <v>85</v>
      </c>
    </row>
    <row r="14" spans="3:13" x14ac:dyDescent="0.2">
      <c r="C14" s="3" t="s">
        <v>167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0.67700000000000005</v>
      </c>
      <c r="I14" s="3">
        <v>0.83099999999999996</v>
      </c>
      <c r="J14" s="3">
        <v>1</v>
      </c>
      <c r="K14" s="3">
        <v>2</v>
      </c>
      <c r="L14" s="3">
        <v>3</v>
      </c>
      <c r="M14" s="3">
        <v>4</v>
      </c>
    </row>
    <row r="15" spans="3:13" x14ac:dyDescent="0.2">
      <c r="C15" s="3" t="s">
        <v>168</v>
      </c>
      <c r="D15" s="3">
        <v>2.7170000000000001</v>
      </c>
      <c r="E15" s="3">
        <v>5.12</v>
      </c>
      <c r="F15" s="3">
        <v>8.9689999999999994</v>
      </c>
      <c r="G15" s="3">
        <v>5.694</v>
      </c>
      <c r="H15" s="3">
        <v>4.6360000000000001</v>
      </c>
      <c r="I15" s="3">
        <v>7.2389999999999999</v>
      </c>
      <c r="J15" s="3">
        <v>3</v>
      </c>
      <c r="K15" s="3">
        <v>5</v>
      </c>
      <c r="L15" s="3">
        <v>4</v>
      </c>
      <c r="M15" s="3">
        <v>7</v>
      </c>
    </row>
    <row r="16" spans="3:13" x14ac:dyDescent="0.2">
      <c r="C16" s="3" t="s">
        <v>169</v>
      </c>
      <c r="D16" s="3">
        <v>-4.6630000000000003</v>
      </c>
      <c r="E16" s="3">
        <v>-5.8280000000000003</v>
      </c>
      <c r="F16" s="3">
        <v>-1.5509999999999999</v>
      </c>
      <c r="G16" s="3">
        <v>21.016999999999999</v>
      </c>
      <c r="H16" s="3">
        <v>-11.026</v>
      </c>
      <c r="I16" s="3">
        <v>-13.23</v>
      </c>
      <c r="J16" s="3">
        <v>6</v>
      </c>
      <c r="K16" s="3">
        <v>-32</v>
      </c>
      <c r="L16" s="3">
        <v>-19</v>
      </c>
      <c r="M16" s="3">
        <v>-43</v>
      </c>
    </row>
    <row r="17" spans="3:13" x14ac:dyDescent="0.2">
      <c r="C17" s="3" t="s">
        <v>170</v>
      </c>
      <c r="D17" s="3">
        <v>-8.4380000000000006</v>
      </c>
      <c r="E17" s="3">
        <v>-48.162999999999997</v>
      </c>
      <c r="F17" s="3">
        <v>-153.38800000000001</v>
      </c>
      <c r="G17" s="3">
        <v>-39.857999999999997</v>
      </c>
      <c r="H17" s="3">
        <v>100.68300000000001</v>
      </c>
      <c r="I17" s="3">
        <v>-56.716000000000001</v>
      </c>
      <c r="J17" s="3">
        <v>-162</v>
      </c>
      <c r="K17" s="3">
        <v>-123</v>
      </c>
      <c r="L17" s="3">
        <v>-21</v>
      </c>
      <c r="M17" s="3">
        <v>-75</v>
      </c>
    </row>
    <row r="18" spans="3:13" x14ac:dyDescent="0.2">
      <c r="C18" s="3" t="s">
        <v>171</v>
      </c>
      <c r="D18" s="3">
        <v>-0.432</v>
      </c>
      <c r="E18" s="3">
        <v>-11.663</v>
      </c>
      <c r="F18" s="3">
        <v>-5.6870000000000003</v>
      </c>
      <c r="G18" s="3">
        <v>-16.521000000000001</v>
      </c>
      <c r="H18" s="3">
        <v>-0.48299999999999998</v>
      </c>
      <c r="I18" s="3">
        <v>-15.335000000000001</v>
      </c>
      <c r="J18" s="3">
        <v>-2</v>
      </c>
      <c r="K18" s="3">
        <v>-2</v>
      </c>
      <c r="L18" s="3">
        <v>-7</v>
      </c>
      <c r="M18" s="3">
        <v>-9</v>
      </c>
    </row>
    <row r="19" spans="3:13" x14ac:dyDescent="0.2">
      <c r="C19" t="s">
        <v>172</v>
      </c>
      <c r="D19">
        <v>6.1760000000000002</v>
      </c>
      <c r="E19">
        <v>13.041</v>
      </c>
      <c r="F19">
        <v>-6.3029999999999999</v>
      </c>
      <c r="G19">
        <v>26.010999999999999</v>
      </c>
      <c r="H19">
        <v>3.68</v>
      </c>
      <c r="I19">
        <v>30.407</v>
      </c>
      <c r="J19">
        <v>11</v>
      </c>
      <c r="K19">
        <v>44</v>
      </c>
      <c r="L19">
        <v>-7</v>
      </c>
      <c r="M19">
        <v>45</v>
      </c>
    </row>
    <row r="20" spans="3:13" x14ac:dyDescent="0.2">
      <c r="C20" s="3" t="s">
        <v>173</v>
      </c>
      <c r="D20" s="3">
        <v>104.218</v>
      </c>
      <c r="E20" s="3">
        <v>76.930000000000007</v>
      </c>
      <c r="F20" s="3">
        <v>6.7510000000000003</v>
      </c>
      <c r="G20" s="3">
        <v>181.828</v>
      </c>
      <c r="H20" s="3">
        <v>301.113</v>
      </c>
      <c r="I20" s="3">
        <v>128.06399999999999</v>
      </c>
      <c r="J20" s="3">
        <v>90</v>
      </c>
      <c r="K20" s="3">
        <v>178</v>
      </c>
      <c r="L20" s="3">
        <v>251</v>
      </c>
      <c r="M20" s="3">
        <v>255</v>
      </c>
    </row>
    <row r="21" spans="3:13" x14ac:dyDescent="0.2"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3:13" x14ac:dyDescent="0.2">
      <c r="C22" s="3" t="s">
        <v>174</v>
      </c>
      <c r="D22" s="3">
        <v>-26.157</v>
      </c>
      <c r="E22" s="3">
        <v>-24.213999999999999</v>
      </c>
      <c r="F22" s="3">
        <v>-37.363</v>
      </c>
      <c r="G22" s="3">
        <v>-63.212000000000003</v>
      </c>
      <c r="H22" s="3">
        <v>-50.572000000000003</v>
      </c>
      <c r="I22" s="3">
        <v>-51.567999999999998</v>
      </c>
      <c r="J22" s="3">
        <v>-66</v>
      </c>
      <c r="K22" s="3">
        <v>-42</v>
      </c>
      <c r="L22" s="3">
        <v>-46</v>
      </c>
      <c r="M22" s="3">
        <v>-97</v>
      </c>
    </row>
    <row r="23" spans="3:13" x14ac:dyDescent="0.2">
      <c r="C23" s="3" t="s">
        <v>175</v>
      </c>
      <c r="D23" s="3">
        <v>-57.537999999999997</v>
      </c>
      <c r="E23" s="3">
        <v>-61.051000000000002</v>
      </c>
      <c r="F23" s="3">
        <v>-62.643999999999998</v>
      </c>
      <c r="G23" s="3">
        <v>-107.30500000000001</v>
      </c>
      <c r="H23" s="3">
        <v>-5.7919999999999998</v>
      </c>
      <c r="I23" s="3">
        <v>-54.491</v>
      </c>
      <c r="J23" s="3" t="s">
        <v>3</v>
      </c>
      <c r="K23" s="3" t="s">
        <v>3</v>
      </c>
      <c r="L23" s="3">
        <v>-129</v>
      </c>
      <c r="M23" s="3">
        <v>-46</v>
      </c>
    </row>
    <row r="24" spans="3:13" x14ac:dyDescent="0.2">
      <c r="C24" s="3" t="s">
        <v>176</v>
      </c>
      <c r="D24" s="3">
        <v>2.4510000000000001</v>
      </c>
      <c r="E24" s="3">
        <v>9.2999999999999999E-2</v>
      </c>
      <c r="F24" s="3">
        <v>0.40200000000000002</v>
      </c>
      <c r="G24" s="3">
        <v>-5.0830000000000002</v>
      </c>
      <c r="H24" s="3">
        <v>-2.1139999999999999</v>
      </c>
      <c r="I24" s="3">
        <v>-2.4740000000000002</v>
      </c>
      <c r="J24" s="3">
        <v>0</v>
      </c>
      <c r="K24" s="3">
        <v>-12</v>
      </c>
      <c r="L24" s="3">
        <v>-18</v>
      </c>
      <c r="M24" s="3">
        <v>-11</v>
      </c>
    </row>
    <row r="25" spans="3:13" x14ac:dyDescent="0.2">
      <c r="C25" s="3" t="s">
        <v>177</v>
      </c>
      <c r="D25" s="3">
        <v>-81.244</v>
      </c>
      <c r="E25" s="3">
        <v>-85.171999999999997</v>
      </c>
      <c r="F25" s="3">
        <v>-99.605000000000004</v>
      </c>
      <c r="G25" s="3">
        <v>-175.6</v>
      </c>
      <c r="H25" s="3">
        <v>-58.478000000000002</v>
      </c>
      <c r="I25" s="3">
        <v>-108.533</v>
      </c>
      <c r="J25" s="3">
        <v>-66</v>
      </c>
      <c r="K25" s="3">
        <v>-54</v>
      </c>
      <c r="L25" s="3">
        <v>-193</v>
      </c>
      <c r="M25" s="3">
        <v>-154</v>
      </c>
    </row>
    <row r="26" spans="3:13" x14ac:dyDescent="0.2"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3:13" x14ac:dyDescent="0.2">
      <c r="C27" s="3" t="s">
        <v>178</v>
      </c>
      <c r="D27" s="3">
        <v>-13.737</v>
      </c>
      <c r="E27" s="3">
        <v>-19.266999999999999</v>
      </c>
      <c r="F27" s="3">
        <v>-22.088999999999999</v>
      </c>
      <c r="G27" s="3">
        <v>-27.689</v>
      </c>
      <c r="H27" s="3">
        <v>-30.504000000000001</v>
      </c>
      <c r="I27" s="3">
        <v>-33.29</v>
      </c>
      <c r="J27" s="3">
        <v>-38</v>
      </c>
      <c r="K27" s="3">
        <v>-40</v>
      </c>
      <c r="L27" s="3">
        <v>-47</v>
      </c>
      <c r="M27" s="3">
        <v>-49</v>
      </c>
    </row>
    <row r="28" spans="3:13" x14ac:dyDescent="0.2">
      <c r="C28" t="s">
        <v>179</v>
      </c>
      <c r="D28" t="s">
        <v>3</v>
      </c>
      <c r="E28" t="s">
        <v>3</v>
      </c>
      <c r="F28" t="s">
        <v>3</v>
      </c>
      <c r="G28" t="s">
        <v>3</v>
      </c>
      <c r="H28" t="s">
        <v>3</v>
      </c>
      <c r="I28" t="s">
        <v>3</v>
      </c>
      <c r="J28" t="s">
        <v>3</v>
      </c>
      <c r="K28" t="s">
        <v>3</v>
      </c>
      <c r="L28" t="s">
        <v>3</v>
      </c>
      <c r="M28" t="s">
        <v>3</v>
      </c>
    </row>
    <row r="29" spans="3:13" x14ac:dyDescent="0.2">
      <c r="C29" s="3" t="s">
        <v>180</v>
      </c>
      <c r="D29" s="3">
        <v>4.8140000000000001</v>
      </c>
      <c r="E29" s="3">
        <v>26.776</v>
      </c>
      <c r="F29" s="3">
        <v>130.02600000000001</v>
      </c>
      <c r="G29" s="3">
        <v>70.738</v>
      </c>
      <c r="H29" s="3">
        <v>195.87</v>
      </c>
      <c r="I29" s="3">
        <v>18.742000000000001</v>
      </c>
      <c r="J29" s="3">
        <v>127</v>
      </c>
      <c r="K29" s="3">
        <v>20</v>
      </c>
      <c r="L29" s="3">
        <v>247</v>
      </c>
      <c r="M29" s="3">
        <v>202</v>
      </c>
    </row>
    <row r="30" spans="3:13" x14ac:dyDescent="0.2">
      <c r="C30" s="3" t="s">
        <v>181</v>
      </c>
      <c r="D30" s="3">
        <v>-9.3279999999999994</v>
      </c>
      <c r="E30" s="3">
        <v>-3.5430000000000001</v>
      </c>
      <c r="F30" s="3">
        <v>-12.628</v>
      </c>
      <c r="G30" s="3">
        <v>-59.176000000000002</v>
      </c>
      <c r="H30" s="3">
        <v>-403.303</v>
      </c>
      <c r="I30" s="3">
        <v>-6.7050000000000001</v>
      </c>
      <c r="J30" s="3">
        <v>-41</v>
      </c>
      <c r="K30" s="3">
        <v>-43</v>
      </c>
      <c r="L30" s="3">
        <v>-153</v>
      </c>
      <c r="M30" s="3">
        <v>-74</v>
      </c>
    </row>
    <row r="31" spans="3:13" x14ac:dyDescent="0.2">
      <c r="C31" s="3" t="s">
        <v>182</v>
      </c>
      <c r="D31" s="3" t="s">
        <v>3</v>
      </c>
      <c r="E31" s="3" t="s">
        <v>3</v>
      </c>
      <c r="F31" s="3" t="s">
        <v>3</v>
      </c>
      <c r="G31" s="3" t="s">
        <v>3</v>
      </c>
      <c r="H31" s="3" t="s">
        <v>3</v>
      </c>
      <c r="I31" s="3">
        <v>-4.0380000000000003</v>
      </c>
      <c r="J31" s="3">
        <v>-71</v>
      </c>
      <c r="K31" s="3">
        <v>-60</v>
      </c>
      <c r="L31" s="3">
        <v>-108</v>
      </c>
      <c r="M31" s="3">
        <v>-180</v>
      </c>
    </row>
    <row r="32" spans="3:13" x14ac:dyDescent="0.2">
      <c r="C32" s="3" t="s">
        <v>183</v>
      </c>
      <c r="D32" s="3">
        <v>-15.532</v>
      </c>
      <c r="E32" s="3">
        <v>1.085</v>
      </c>
      <c r="F32" s="3">
        <v>2.99</v>
      </c>
      <c r="G32" s="3">
        <v>6.6449999999999996</v>
      </c>
      <c r="H32" s="3">
        <v>-1.9870000000000001</v>
      </c>
      <c r="I32" s="3">
        <v>-0.67</v>
      </c>
      <c r="J32" s="3">
        <v>-1</v>
      </c>
      <c r="K32" s="3">
        <v>-1</v>
      </c>
      <c r="L32" s="3">
        <v>3</v>
      </c>
      <c r="M32" s="3">
        <v>0</v>
      </c>
    </row>
    <row r="33" spans="3:13" x14ac:dyDescent="0.2">
      <c r="C33" s="3" t="s">
        <v>184</v>
      </c>
      <c r="D33" s="3">
        <v>-33.783000000000001</v>
      </c>
      <c r="E33" s="3">
        <v>5.0510000000000002</v>
      </c>
      <c r="F33" s="3">
        <v>98.299000000000007</v>
      </c>
      <c r="G33" s="3">
        <v>-9.4819999999999993</v>
      </c>
      <c r="H33" s="3">
        <v>-239.92400000000001</v>
      </c>
      <c r="I33" s="3">
        <v>-25.960999999999999</v>
      </c>
      <c r="J33" s="3">
        <v>-24</v>
      </c>
      <c r="K33" s="3">
        <v>-124</v>
      </c>
      <c r="L33" s="3">
        <v>-58</v>
      </c>
      <c r="M33" s="3">
        <v>-101</v>
      </c>
    </row>
    <row r="34" spans="3:13" x14ac:dyDescent="0.2"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3:13" x14ac:dyDescent="0.2">
      <c r="C35" s="3" t="s">
        <v>185</v>
      </c>
      <c r="D35" s="3">
        <v>14</v>
      </c>
      <c r="E35" s="3">
        <v>3.1909999999999998</v>
      </c>
      <c r="F35" s="3" t="s">
        <v>3</v>
      </c>
      <c r="G35" s="3">
        <v>6.9729999999999999</v>
      </c>
      <c r="H35" s="3">
        <v>3.7189999999999999</v>
      </c>
      <c r="I35" s="3">
        <v>6.43</v>
      </c>
      <c r="J35" s="3" t="s">
        <v>3</v>
      </c>
      <c r="K35" s="3" t="s">
        <v>3</v>
      </c>
      <c r="L35" s="3" t="s">
        <v>3</v>
      </c>
      <c r="M35" s="3" t="s">
        <v>3</v>
      </c>
    </row>
    <row r="36" spans="3:13" x14ac:dyDescent="0.2">
      <c r="C36" t="s">
        <v>186</v>
      </c>
      <c r="D36" t="s">
        <v>3</v>
      </c>
      <c r="E36" t="s">
        <v>3</v>
      </c>
      <c r="F36" t="s">
        <v>3</v>
      </c>
      <c r="G36" t="s">
        <v>3</v>
      </c>
      <c r="H36" t="s">
        <v>3</v>
      </c>
      <c r="I36" t="s">
        <v>3</v>
      </c>
      <c r="J36" t="s">
        <v>3</v>
      </c>
      <c r="K36" t="s">
        <v>3</v>
      </c>
      <c r="L36" t="s">
        <v>3</v>
      </c>
      <c r="M36" t="s">
        <v>3</v>
      </c>
    </row>
    <row r="37" spans="3:13" x14ac:dyDescent="0.2">
      <c r="C37" s="3" t="s">
        <v>187</v>
      </c>
      <c r="D37" s="3">
        <v>-10.808999999999999</v>
      </c>
      <c r="E37" s="3" t="s">
        <v>3</v>
      </c>
      <c r="F37" s="3" t="s">
        <v>3</v>
      </c>
      <c r="G37" s="3">
        <v>-3.254</v>
      </c>
      <c r="H37" s="3">
        <v>2.7109999999999999</v>
      </c>
      <c r="I37" s="3" t="s">
        <v>3</v>
      </c>
      <c r="J37" s="3" t="s">
        <v>3</v>
      </c>
      <c r="K37" s="3" t="s">
        <v>3</v>
      </c>
      <c r="L37" s="3" t="s">
        <v>3</v>
      </c>
      <c r="M37" s="3" t="s">
        <v>3</v>
      </c>
    </row>
    <row r="38" spans="3:13" x14ac:dyDescent="0.2">
      <c r="C38" s="3" t="s">
        <v>188</v>
      </c>
      <c r="D38" s="3">
        <v>3.1909999999999998</v>
      </c>
      <c r="E38" s="3" t="s">
        <v>3</v>
      </c>
      <c r="F38" s="3">
        <v>6.9729999999999999</v>
      </c>
      <c r="G38" s="3">
        <v>3.7189999999999999</v>
      </c>
      <c r="H38" s="3">
        <v>6.43</v>
      </c>
      <c r="I38" s="3" t="s">
        <v>3</v>
      </c>
      <c r="J38" s="3" t="s">
        <v>3</v>
      </c>
      <c r="K38" s="3" t="s">
        <v>3</v>
      </c>
      <c r="L38" s="3" t="s">
        <v>3</v>
      </c>
      <c r="M38" s="3" t="s">
        <v>3</v>
      </c>
    </row>
    <row r="39" spans="3:13" x14ac:dyDescent="0.2"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3:13" x14ac:dyDescent="0.2">
      <c r="C40" s="3" t="s">
        <v>189</v>
      </c>
      <c r="D40" s="3">
        <v>78.061000000000007</v>
      </c>
      <c r="E40" s="3">
        <v>52.716000000000001</v>
      </c>
      <c r="F40" s="3">
        <v>-30.611999999999998</v>
      </c>
      <c r="G40" s="3">
        <v>118.616</v>
      </c>
      <c r="H40" s="3">
        <v>250.541</v>
      </c>
      <c r="I40" s="3">
        <v>76.495999999999995</v>
      </c>
      <c r="J40" s="3">
        <v>24</v>
      </c>
      <c r="K40" s="3">
        <v>136</v>
      </c>
      <c r="L40" s="3">
        <v>205</v>
      </c>
      <c r="M40" s="3">
        <v>158</v>
      </c>
    </row>
    <row r="41" spans="3:13" x14ac:dyDescent="0.2">
      <c r="C41" t="s">
        <v>190</v>
      </c>
      <c r="D41">
        <v>9.0749999999999993</v>
      </c>
      <c r="E41">
        <v>14.928000000000001</v>
      </c>
      <c r="F41">
        <v>16.742000000000001</v>
      </c>
      <c r="G41">
        <v>18.648</v>
      </c>
      <c r="H41">
        <v>15.797000000000001</v>
      </c>
      <c r="I41">
        <v>18.693000000000001</v>
      </c>
      <c r="J41">
        <v>24</v>
      </c>
      <c r="K41">
        <v>26</v>
      </c>
      <c r="L41">
        <v>23</v>
      </c>
      <c r="M41">
        <v>32</v>
      </c>
    </row>
    <row r="42" spans="3:13" x14ac:dyDescent="0.2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3:13" x14ac:dyDescent="0.2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3:13" x14ac:dyDescent="0.2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spans="3:13" x14ac:dyDescent="0.2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spans="3:13" x14ac:dyDescent="0.2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3:13" x14ac:dyDescent="0.2"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3:13" x14ac:dyDescent="0.2"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spans="3:13" x14ac:dyDescent="0.2"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3:13" x14ac:dyDescent="0.2"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spans="3:13" x14ac:dyDescent="0.2"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3" spans="3:13" x14ac:dyDescent="0.2"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5" spans="3:13" x14ac:dyDescent="0.2"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</sheetData>
  <mergeCells count="2">
    <mergeCell ref="C2:E2"/>
    <mergeCell ref="C6:D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3FC2F-3E74-4CB0-8D09-E5CA7DCC054D}">
  <dimension ref="C2:M56"/>
  <sheetViews>
    <sheetView workbookViewId="0">
      <selection activeCell="C41" sqref="C41"/>
    </sheetView>
  </sheetViews>
  <sheetFormatPr defaultRowHeight="12.75" x14ac:dyDescent="0.2"/>
  <cols>
    <col min="1" max="2" width="2" customWidth="1"/>
    <col min="3" max="3" width="25" customWidth="1"/>
    <col min="14" max="15" width="2" customWidth="1"/>
  </cols>
  <sheetData>
    <row r="2" spans="3:13" ht="26.25" x14ac:dyDescent="0.4">
      <c r="C2" s="4" t="s">
        <v>0</v>
      </c>
      <c r="D2" s="5"/>
      <c r="E2" s="5"/>
    </row>
    <row r="3" spans="3:13" x14ac:dyDescent="0.2">
      <c r="C3" s="1" t="s">
        <v>1</v>
      </c>
    </row>
    <row r="6" spans="3:13" ht="15" x14ac:dyDescent="0.25">
      <c r="C6" s="6" t="s">
        <v>191</v>
      </c>
      <c r="D6" s="7"/>
      <c r="E6" s="2"/>
      <c r="F6" s="2"/>
      <c r="G6" s="2"/>
      <c r="H6" s="2"/>
      <c r="I6" s="2"/>
      <c r="J6" s="2"/>
      <c r="K6" s="2"/>
      <c r="L6" s="2"/>
    </row>
    <row r="8" spans="3:13" x14ac:dyDescent="0.2">
      <c r="C8" s="3" t="s">
        <v>3</v>
      </c>
      <c r="D8" s="3" t="s">
        <v>4</v>
      </c>
      <c r="E8" s="3" t="s">
        <v>5</v>
      </c>
      <c r="F8" s="3" t="s">
        <v>6</v>
      </c>
      <c r="G8" s="3" t="s">
        <v>7</v>
      </c>
      <c r="H8" s="3" t="s">
        <v>8</v>
      </c>
      <c r="I8" s="3" t="s">
        <v>9</v>
      </c>
      <c r="J8" s="3" t="s">
        <v>10</v>
      </c>
      <c r="K8" s="3" t="s">
        <v>11</v>
      </c>
      <c r="L8" s="3" t="s">
        <v>12</v>
      </c>
      <c r="M8" s="3" t="s">
        <v>13</v>
      </c>
    </row>
    <row r="10" spans="3:13" x14ac:dyDescent="0.2">
      <c r="C10" s="3" t="s">
        <v>14</v>
      </c>
      <c r="D10" s="3" t="s">
        <v>15</v>
      </c>
      <c r="E10" s="3" t="s">
        <v>16</v>
      </c>
      <c r="F10" s="3" t="s">
        <v>17</v>
      </c>
      <c r="G10" s="3" t="s">
        <v>18</v>
      </c>
      <c r="H10" s="3" t="s">
        <v>19</v>
      </c>
      <c r="I10" s="3" t="s">
        <v>20</v>
      </c>
      <c r="J10" s="3" t="s">
        <v>21</v>
      </c>
      <c r="K10" s="3" t="s">
        <v>22</v>
      </c>
      <c r="L10" s="3" t="s">
        <v>23</v>
      </c>
      <c r="M10" s="3" t="s">
        <v>24</v>
      </c>
    </row>
    <row r="12" spans="3:13" x14ac:dyDescent="0.2">
      <c r="C12" s="3" t="s">
        <v>192</v>
      </c>
      <c r="D12" s="3">
        <v>27.25</v>
      </c>
      <c r="E12" s="3">
        <v>32.74</v>
      </c>
      <c r="F12" s="3">
        <v>52.51</v>
      </c>
      <c r="G12" s="3">
        <v>43.58</v>
      </c>
      <c r="H12" s="3">
        <v>50.5</v>
      </c>
      <c r="I12" s="3">
        <v>39.61</v>
      </c>
      <c r="J12" s="3">
        <v>37.520000000000003</v>
      </c>
      <c r="K12" s="3">
        <v>46.28</v>
      </c>
      <c r="L12" s="3">
        <v>40.01</v>
      </c>
      <c r="M12" s="3">
        <v>48.52</v>
      </c>
    </row>
    <row r="13" spans="3:13" x14ac:dyDescent="0.2">
      <c r="C13" s="3" t="s">
        <v>193</v>
      </c>
      <c r="D13" s="3" t="s">
        <v>194</v>
      </c>
      <c r="E13" s="3" t="s">
        <v>195</v>
      </c>
      <c r="F13" s="3" t="s">
        <v>196</v>
      </c>
      <c r="G13" s="3" t="s">
        <v>197</v>
      </c>
      <c r="H13" s="3" t="s">
        <v>198</v>
      </c>
      <c r="I13" s="3" t="s">
        <v>199</v>
      </c>
      <c r="J13" s="3" t="s">
        <v>200</v>
      </c>
      <c r="K13" s="3" t="s">
        <v>201</v>
      </c>
      <c r="L13" s="3" t="s">
        <v>202</v>
      </c>
      <c r="M13" s="3" t="s">
        <v>203</v>
      </c>
    </row>
    <row r="14" spans="3:13" x14ac:dyDescent="0.2"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3:13" x14ac:dyDescent="0.2">
      <c r="C15" s="3" t="s">
        <v>204</v>
      </c>
      <c r="D15" s="3" t="s">
        <v>205</v>
      </c>
      <c r="E15" s="3" t="s">
        <v>206</v>
      </c>
      <c r="F15" s="3" t="s">
        <v>207</v>
      </c>
      <c r="G15" s="3" t="s">
        <v>208</v>
      </c>
      <c r="H15" s="3" t="s">
        <v>209</v>
      </c>
      <c r="I15" s="3" t="s">
        <v>210</v>
      </c>
      <c r="J15" s="3" t="s">
        <v>211</v>
      </c>
      <c r="K15" s="3" t="s">
        <v>212</v>
      </c>
      <c r="L15" s="3" t="s">
        <v>213</v>
      </c>
      <c r="M15" s="3" t="s">
        <v>214</v>
      </c>
    </row>
    <row r="16" spans="3:13" x14ac:dyDescent="0.2">
      <c r="C16" s="3" t="s">
        <v>215</v>
      </c>
      <c r="D16" s="3" t="s">
        <v>205</v>
      </c>
      <c r="E16" s="3" t="s">
        <v>206</v>
      </c>
      <c r="F16" s="3" t="s">
        <v>207</v>
      </c>
      <c r="G16" s="3" t="s">
        <v>208</v>
      </c>
      <c r="H16" s="3" t="s">
        <v>209</v>
      </c>
      <c r="I16" s="3" t="s">
        <v>210</v>
      </c>
      <c r="J16" s="3" t="s">
        <v>211</v>
      </c>
      <c r="K16" s="3" t="s">
        <v>212</v>
      </c>
      <c r="L16" s="3" t="s">
        <v>213</v>
      </c>
      <c r="M16" s="3" t="s">
        <v>216</v>
      </c>
    </row>
    <row r="17" spans="3:13" x14ac:dyDescent="0.2">
      <c r="C17" s="3" t="s">
        <v>217</v>
      </c>
      <c r="D17" s="3" t="s">
        <v>218</v>
      </c>
      <c r="E17" s="3" t="s">
        <v>219</v>
      </c>
      <c r="F17" s="3" t="s">
        <v>220</v>
      </c>
      <c r="G17" s="3" t="s">
        <v>221</v>
      </c>
      <c r="H17" s="3" t="s">
        <v>222</v>
      </c>
      <c r="I17" s="3" t="s">
        <v>223</v>
      </c>
      <c r="J17" s="3" t="s">
        <v>224</v>
      </c>
      <c r="K17" s="3" t="s">
        <v>225</v>
      </c>
      <c r="L17" s="3" t="s">
        <v>226</v>
      </c>
      <c r="M17" s="3" t="s">
        <v>227</v>
      </c>
    </row>
    <row r="18" spans="3:13" x14ac:dyDescent="0.2">
      <c r="C18" s="3" t="s">
        <v>228</v>
      </c>
      <c r="D18" s="3" t="s">
        <v>229</v>
      </c>
      <c r="E18" s="3" t="s">
        <v>230</v>
      </c>
      <c r="F18" s="3" t="s">
        <v>231</v>
      </c>
      <c r="G18" s="3" t="s">
        <v>232</v>
      </c>
      <c r="H18" s="3" t="s">
        <v>233</v>
      </c>
      <c r="I18" s="3" t="s">
        <v>222</v>
      </c>
      <c r="J18" s="3" t="s">
        <v>234</v>
      </c>
      <c r="K18" s="3" t="s">
        <v>235</v>
      </c>
      <c r="L18" s="3" t="s">
        <v>236</v>
      </c>
      <c r="M18" s="3" t="s">
        <v>237</v>
      </c>
    </row>
    <row r="19" spans="3:13" x14ac:dyDescent="0.2">
      <c r="C19" t="s">
        <v>238</v>
      </c>
      <c r="D19" t="s">
        <v>230</v>
      </c>
      <c r="E19" t="s">
        <v>239</v>
      </c>
      <c r="F19" t="s">
        <v>240</v>
      </c>
      <c r="G19" t="s">
        <v>241</v>
      </c>
      <c r="H19" t="s">
        <v>242</v>
      </c>
      <c r="I19" t="s">
        <v>230</v>
      </c>
      <c r="J19" t="s">
        <v>243</v>
      </c>
      <c r="K19" t="s">
        <v>244</v>
      </c>
      <c r="L19" t="s">
        <v>245</v>
      </c>
      <c r="M19" t="s">
        <v>223</v>
      </c>
    </row>
    <row r="20" spans="3:13" x14ac:dyDescent="0.2">
      <c r="C20" s="3" t="s">
        <v>246</v>
      </c>
      <c r="D20" s="3" t="s">
        <v>247</v>
      </c>
      <c r="E20" s="3" t="s">
        <v>248</v>
      </c>
      <c r="F20" s="3" t="s">
        <v>249</v>
      </c>
      <c r="G20" s="3" t="s">
        <v>250</v>
      </c>
      <c r="H20" s="3" t="s">
        <v>251</v>
      </c>
      <c r="I20" s="3" t="s">
        <v>252</v>
      </c>
      <c r="J20" s="3" t="s">
        <v>253</v>
      </c>
      <c r="K20" s="3" t="s">
        <v>254</v>
      </c>
      <c r="L20" s="3" t="s">
        <v>255</v>
      </c>
      <c r="M20" s="3" t="s">
        <v>256</v>
      </c>
    </row>
    <row r="21" spans="3:13" x14ac:dyDescent="0.2">
      <c r="C21" s="3" t="s">
        <v>257</v>
      </c>
      <c r="D21" s="3" t="s">
        <v>258</v>
      </c>
      <c r="E21" s="3" t="s">
        <v>258</v>
      </c>
      <c r="F21" s="3" t="s">
        <v>259</v>
      </c>
      <c r="G21" s="3" t="s">
        <v>260</v>
      </c>
      <c r="H21" s="3" t="s">
        <v>261</v>
      </c>
      <c r="I21" s="3" t="s">
        <v>262</v>
      </c>
      <c r="J21" s="3" t="s">
        <v>263</v>
      </c>
      <c r="K21" s="3" t="s">
        <v>264</v>
      </c>
      <c r="L21" s="3" t="s">
        <v>265</v>
      </c>
      <c r="M21" s="3" t="s">
        <v>263</v>
      </c>
    </row>
    <row r="22" spans="3:13" x14ac:dyDescent="0.2">
      <c r="C22" s="3" t="s">
        <v>266</v>
      </c>
      <c r="D22" s="3" t="s">
        <v>267</v>
      </c>
      <c r="E22" s="3" t="s">
        <v>267</v>
      </c>
      <c r="F22" s="3" t="s">
        <v>268</v>
      </c>
      <c r="G22" s="3" t="s">
        <v>269</v>
      </c>
      <c r="H22" s="3" t="s">
        <v>270</v>
      </c>
      <c r="I22" s="3" t="s">
        <v>263</v>
      </c>
      <c r="J22" s="3" t="s">
        <v>265</v>
      </c>
      <c r="K22" s="3" t="s">
        <v>265</v>
      </c>
      <c r="L22" s="3" t="s">
        <v>271</v>
      </c>
      <c r="M22" s="3" t="s">
        <v>272</v>
      </c>
    </row>
    <row r="23" spans="3:13" x14ac:dyDescent="0.2"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3:13" x14ac:dyDescent="0.2">
      <c r="C24" s="3" t="s">
        <v>273</v>
      </c>
      <c r="D24" s="3" t="s">
        <v>274</v>
      </c>
      <c r="E24" s="3" t="s">
        <v>275</v>
      </c>
      <c r="F24" s="3" t="s">
        <v>276</v>
      </c>
      <c r="G24" s="3" t="s">
        <v>277</v>
      </c>
      <c r="H24" s="3" t="s">
        <v>278</v>
      </c>
      <c r="I24" s="3" t="s">
        <v>279</v>
      </c>
      <c r="J24" s="3" t="s">
        <v>280</v>
      </c>
      <c r="K24" s="3" t="s">
        <v>281</v>
      </c>
      <c r="L24" s="3" t="s">
        <v>282</v>
      </c>
      <c r="M24" s="3" t="s">
        <v>221</v>
      </c>
    </row>
    <row r="25" spans="3:13" x14ac:dyDescent="0.2">
      <c r="C25" s="3" t="s">
        <v>283</v>
      </c>
      <c r="D25" s="3" t="s">
        <v>284</v>
      </c>
      <c r="E25" s="3" t="s">
        <v>284</v>
      </c>
      <c r="F25" s="3" t="s">
        <v>285</v>
      </c>
      <c r="G25" s="3" t="s">
        <v>286</v>
      </c>
      <c r="H25" s="3" t="s">
        <v>287</v>
      </c>
      <c r="I25" s="3" t="s">
        <v>260</v>
      </c>
      <c r="J25" s="3" t="s">
        <v>262</v>
      </c>
      <c r="K25" s="3" t="s">
        <v>270</v>
      </c>
      <c r="L25" s="3" t="s">
        <v>288</v>
      </c>
      <c r="M25" s="3" t="s">
        <v>269</v>
      </c>
    </row>
    <row r="26" spans="3:13" x14ac:dyDescent="0.2">
      <c r="C26" s="3" t="s">
        <v>289</v>
      </c>
      <c r="D26" s="3" t="s">
        <v>290</v>
      </c>
      <c r="E26" s="3" t="s">
        <v>291</v>
      </c>
      <c r="F26" s="3" t="s">
        <v>292</v>
      </c>
      <c r="G26" s="3" t="s">
        <v>293</v>
      </c>
      <c r="H26" s="3" t="s">
        <v>235</v>
      </c>
      <c r="I26" s="3" t="s">
        <v>294</v>
      </c>
      <c r="J26" s="3" t="s">
        <v>295</v>
      </c>
      <c r="K26" s="3" t="s">
        <v>296</v>
      </c>
      <c r="L26" s="3" t="s">
        <v>297</v>
      </c>
      <c r="M26" s="3" t="s">
        <v>298</v>
      </c>
    </row>
    <row r="27" spans="3:13" x14ac:dyDescent="0.2">
      <c r="C27" s="3" t="s">
        <v>299</v>
      </c>
      <c r="D27" s="3" t="s">
        <v>269</v>
      </c>
      <c r="E27" s="3" t="s">
        <v>262</v>
      </c>
      <c r="F27" s="3" t="s">
        <v>300</v>
      </c>
      <c r="G27" s="3" t="s">
        <v>263</v>
      </c>
      <c r="H27" s="3" t="s">
        <v>262</v>
      </c>
      <c r="I27" s="3" t="s">
        <v>301</v>
      </c>
      <c r="J27" s="3" t="s">
        <v>271</v>
      </c>
      <c r="K27" s="3" t="s">
        <v>271</v>
      </c>
      <c r="L27" s="3" t="s">
        <v>302</v>
      </c>
      <c r="M27" s="3" t="s">
        <v>303</v>
      </c>
    </row>
    <row r="29" spans="3:13" x14ac:dyDescent="0.2">
      <c r="C29" s="3" t="s">
        <v>304</v>
      </c>
      <c r="D29" s="3">
        <v>11.1</v>
      </c>
      <c r="E29" s="3">
        <v>11.1</v>
      </c>
      <c r="F29" s="3">
        <v>10.7</v>
      </c>
      <c r="G29" s="3">
        <v>10.9</v>
      </c>
      <c r="H29" s="3">
        <v>11.6</v>
      </c>
      <c r="I29" s="3">
        <v>11.3</v>
      </c>
      <c r="J29" s="3">
        <v>10.7</v>
      </c>
      <c r="K29" s="3">
        <v>10.9</v>
      </c>
      <c r="L29" s="3">
        <v>10.7</v>
      </c>
      <c r="M29" s="3">
        <v>10.3</v>
      </c>
    </row>
    <row r="30" spans="3:13" x14ac:dyDescent="0.2">
      <c r="C30" s="3" t="s">
        <v>305</v>
      </c>
      <c r="D30" s="3">
        <v>7</v>
      </c>
      <c r="E30" s="3">
        <v>5</v>
      </c>
      <c r="F30" s="3">
        <v>4</v>
      </c>
      <c r="G30" s="3">
        <v>6</v>
      </c>
      <c r="H30" s="3">
        <v>6</v>
      </c>
      <c r="I30" s="3">
        <v>3</v>
      </c>
      <c r="J30" s="3">
        <v>5</v>
      </c>
      <c r="K30" s="3">
        <v>8</v>
      </c>
      <c r="L30" s="3">
        <v>5</v>
      </c>
      <c r="M30" s="3">
        <v>6</v>
      </c>
    </row>
    <row r="31" spans="3:13" x14ac:dyDescent="0.2">
      <c r="C31" s="3" t="s">
        <v>306</v>
      </c>
      <c r="D31" s="3">
        <v>0.1</v>
      </c>
      <c r="E31" s="3">
        <v>0.28000000000000003</v>
      </c>
      <c r="F31" s="3">
        <v>0.32</v>
      </c>
      <c r="G31" s="3">
        <v>0.4</v>
      </c>
      <c r="H31" s="3">
        <v>0.44</v>
      </c>
      <c r="I31" s="3">
        <v>0.48</v>
      </c>
      <c r="J31" s="3">
        <v>0.56000000000000005</v>
      </c>
      <c r="K31" s="3">
        <v>0.6</v>
      </c>
      <c r="L31" s="3">
        <v>0.72</v>
      </c>
      <c r="M31" s="3">
        <v>0.8</v>
      </c>
    </row>
    <row r="32" spans="3:13" x14ac:dyDescent="0.2">
      <c r="C32" s="3" t="s">
        <v>307</v>
      </c>
      <c r="D32" s="3" t="s">
        <v>308</v>
      </c>
      <c r="E32" s="3" t="s">
        <v>309</v>
      </c>
      <c r="F32" s="3" t="s">
        <v>310</v>
      </c>
      <c r="G32" s="3" t="s">
        <v>309</v>
      </c>
      <c r="H32" s="3" t="s">
        <v>311</v>
      </c>
      <c r="I32" s="3" t="s">
        <v>312</v>
      </c>
      <c r="J32" s="3" t="s">
        <v>313</v>
      </c>
      <c r="K32" s="3" t="s">
        <v>314</v>
      </c>
      <c r="L32" s="3" t="s">
        <v>315</v>
      </c>
      <c r="M32" s="3" t="s">
        <v>316</v>
      </c>
    </row>
    <row r="33" spans="3:13" x14ac:dyDescent="0.2"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3:13" x14ac:dyDescent="0.2"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3:13" x14ac:dyDescent="0.2"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7" spans="3:13" x14ac:dyDescent="0.2"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3:13" x14ac:dyDescent="0.2"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3:13" x14ac:dyDescent="0.2"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3:13" x14ac:dyDescent="0.2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2" spans="3:13" x14ac:dyDescent="0.2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3:13" x14ac:dyDescent="0.2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3:13" x14ac:dyDescent="0.2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spans="3:13" x14ac:dyDescent="0.2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spans="3:13" x14ac:dyDescent="0.2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3:13" x14ac:dyDescent="0.2"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3:13" x14ac:dyDescent="0.2"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spans="3:13" x14ac:dyDescent="0.2"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3:13" x14ac:dyDescent="0.2"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spans="3:13" x14ac:dyDescent="0.2"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3" spans="3:13" x14ac:dyDescent="0.2"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5" spans="3:13" x14ac:dyDescent="0.2"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</sheetData>
  <mergeCells count="2">
    <mergeCell ref="C2:E2"/>
    <mergeCell ref="C6:D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2B9DE-9797-42E1-990B-C26C7FBEDEF4}">
  <dimension ref="A3:BJ22"/>
  <sheetViews>
    <sheetView showGridLines="0" tabSelected="1" topLeftCell="W1" workbookViewId="0">
      <selection activeCell="AM23" sqref="AM23"/>
    </sheetView>
  </sheetViews>
  <sheetFormatPr defaultRowHeight="15.75" x14ac:dyDescent="0.2"/>
  <cols>
    <col min="1" max="1" width="21.42578125" style="8" customWidth="1"/>
    <col min="2" max="2" width="32.7109375" style="8" customWidth="1"/>
    <col min="3" max="3" width="32.7109375" style="28" customWidth="1"/>
    <col min="4" max="6" width="32.7109375" style="10" customWidth="1"/>
    <col min="7" max="7" width="10" style="10" customWidth="1"/>
    <col min="8" max="12" width="31.28515625" style="10" customWidth="1"/>
    <col min="13" max="13" width="8.5703125" style="10" customWidth="1"/>
    <col min="14" max="17" width="19.28515625" style="12" customWidth="1"/>
    <col min="18" max="20" width="19.5703125" style="12" customWidth="1"/>
    <col min="21" max="21" width="9.140625" style="12"/>
    <col min="22" max="25" width="21.28515625" style="12" customWidth="1"/>
    <col min="26" max="26" width="9.140625" style="12"/>
    <col min="27" max="35" width="16.140625" style="12" customWidth="1"/>
    <col min="36" max="36" width="2.85546875" style="12" customWidth="1"/>
    <col min="37" max="38" width="16.140625" style="12" customWidth="1"/>
    <col min="39" max="41" width="9.140625" style="12"/>
    <col min="42" max="16384" width="9.140625" style="13"/>
  </cols>
  <sheetData>
    <row r="3" spans="1:62" ht="18" x14ac:dyDescent="0.2">
      <c r="B3" s="9" t="s">
        <v>317</v>
      </c>
      <c r="C3" s="9"/>
      <c r="D3" s="9"/>
      <c r="E3" s="9"/>
      <c r="F3" s="9"/>
      <c r="H3" s="9" t="s">
        <v>318</v>
      </c>
      <c r="I3" s="9"/>
      <c r="J3" s="9"/>
      <c r="K3" s="9"/>
      <c r="L3" s="9"/>
      <c r="N3" s="11" t="s">
        <v>319</v>
      </c>
      <c r="O3" s="11"/>
      <c r="P3" s="11"/>
      <c r="Q3" s="11"/>
      <c r="R3" s="11"/>
      <c r="S3" s="11"/>
      <c r="T3" s="11"/>
      <c r="V3" s="9" t="s">
        <v>320</v>
      </c>
      <c r="W3" s="9"/>
      <c r="X3" s="9"/>
      <c r="Y3" s="9"/>
      <c r="AA3" s="9" t="s">
        <v>321</v>
      </c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</row>
    <row r="4" spans="1:62" ht="47.25" x14ac:dyDescent="0.2">
      <c r="B4" s="14" t="s">
        <v>322</v>
      </c>
      <c r="C4" s="15" t="s">
        <v>323</v>
      </c>
      <c r="D4" s="14" t="s">
        <v>324</v>
      </c>
      <c r="E4" s="15" t="s">
        <v>325</v>
      </c>
      <c r="F4" s="14" t="s">
        <v>326</v>
      </c>
      <c r="H4" s="16" t="s">
        <v>327</v>
      </c>
      <c r="I4" s="17" t="s">
        <v>328</v>
      </c>
      <c r="J4" s="16" t="s">
        <v>329</v>
      </c>
      <c r="K4" s="17" t="s">
        <v>330</v>
      </c>
      <c r="L4" s="16" t="s">
        <v>331</v>
      </c>
      <c r="N4" s="18" t="s">
        <v>332</v>
      </c>
      <c r="O4" s="19" t="s">
        <v>333</v>
      </c>
      <c r="P4" s="18" t="s">
        <v>334</v>
      </c>
      <c r="Q4" s="19" t="s">
        <v>335</v>
      </c>
      <c r="R4" s="18" t="s">
        <v>336</v>
      </c>
      <c r="S4" s="19" t="s">
        <v>337</v>
      </c>
      <c r="T4" s="18" t="s">
        <v>338</v>
      </c>
      <c r="V4" s="19" t="s">
        <v>339</v>
      </c>
      <c r="W4" s="18" t="s">
        <v>340</v>
      </c>
      <c r="X4" s="19" t="s">
        <v>341</v>
      </c>
      <c r="Y4" s="18" t="s">
        <v>342</v>
      </c>
      <c r="AA4" s="20" t="s">
        <v>160</v>
      </c>
      <c r="AB4" s="21" t="s">
        <v>217</v>
      </c>
      <c r="AC4" s="20" t="s">
        <v>228</v>
      </c>
      <c r="AD4" s="21" t="s">
        <v>246</v>
      </c>
      <c r="AE4" s="20" t="s">
        <v>257</v>
      </c>
      <c r="AF4" s="21" t="s">
        <v>266</v>
      </c>
      <c r="AG4" s="20" t="s">
        <v>273</v>
      </c>
      <c r="AH4" s="21" t="s">
        <v>283</v>
      </c>
      <c r="AI4" s="20" t="s">
        <v>306</v>
      </c>
      <c r="AJ4" s="22"/>
      <c r="AK4" s="21" t="s">
        <v>304</v>
      </c>
      <c r="AL4" s="20" t="s">
        <v>305</v>
      </c>
    </row>
    <row r="5" spans="1:62" ht="63" x14ac:dyDescent="0.2">
      <c r="A5" s="23" t="s">
        <v>343</v>
      </c>
      <c r="B5" s="18" t="s">
        <v>344</v>
      </c>
      <c r="C5" s="24" t="s">
        <v>345</v>
      </c>
      <c r="D5" s="25" t="s">
        <v>346</v>
      </c>
      <c r="E5" s="19" t="s">
        <v>347</v>
      </c>
      <c r="F5" s="18" t="s">
        <v>344</v>
      </c>
      <c r="H5" s="19" t="s">
        <v>348</v>
      </c>
      <c r="I5" s="18" t="s">
        <v>349</v>
      </c>
      <c r="J5" s="19" t="s">
        <v>350</v>
      </c>
      <c r="K5" s="18" t="s">
        <v>351</v>
      </c>
      <c r="L5" s="19" t="s">
        <v>352</v>
      </c>
      <c r="N5" s="18" t="s">
        <v>353</v>
      </c>
      <c r="O5" s="19" t="s">
        <v>354</v>
      </c>
      <c r="P5" s="18" t="s">
        <v>355</v>
      </c>
      <c r="Q5" s="19" t="s">
        <v>356</v>
      </c>
      <c r="R5" s="18" t="s">
        <v>357</v>
      </c>
      <c r="S5" s="19" t="s">
        <v>358</v>
      </c>
      <c r="T5" s="18" t="s">
        <v>359</v>
      </c>
      <c r="V5" s="19" t="s">
        <v>360</v>
      </c>
      <c r="W5" s="18" t="s">
        <v>361</v>
      </c>
      <c r="X5" s="19" t="s">
        <v>362</v>
      </c>
      <c r="Y5" s="18" t="s">
        <v>363</v>
      </c>
      <c r="AA5" s="26"/>
      <c r="AB5" s="27"/>
      <c r="AC5" s="26"/>
      <c r="AD5" s="27"/>
      <c r="AE5" s="26"/>
      <c r="AF5" s="27"/>
      <c r="AG5" s="26"/>
      <c r="AH5" s="27"/>
      <c r="AI5" s="26"/>
      <c r="AK5" s="27"/>
      <c r="AL5" s="26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</row>
    <row r="6" spans="1:62" x14ac:dyDescent="0.2">
      <c r="G6" s="29"/>
      <c r="H6" s="29"/>
      <c r="I6" s="29"/>
      <c r="J6" s="29"/>
      <c r="K6" s="29"/>
      <c r="L6" s="29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</row>
    <row r="7" spans="1:62" ht="18" x14ac:dyDescent="0.2">
      <c r="A7" s="30">
        <v>2013</v>
      </c>
      <c r="B7" s="31">
        <f>sheet!D18/sheet!D35</f>
        <v>8.9725378933896653</v>
      </c>
      <c r="C7" s="31">
        <f>(sheet!D18-sheet!D15)/sheet!D35</f>
        <v>1.9009143755878677</v>
      </c>
      <c r="D7" s="31">
        <f>sheet!D12/sheet!D35</f>
        <v>4.9203583488813166E-2</v>
      </c>
      <c r="E7" s="31">
        <f>Sheet2!D20/sheet!D35</f>
        <v>1.6069881115754092</v>
      </c>
      <c r="F7" s="31">
        <f>sheet!D18/sheet!D35</f>
        <v>8.9725378933896653</v>
      </c>
      <c r="G7" s="29"/>
      <c r="H7" s="32">
        <f>Sheet1!D33/sheet!D51</f>
        <v>0.1617244832509879</v>
      </c>
      <c r="I7" s="32">
        <f>Sheet1!D33/Sheet1!D12</f>
        <v>9.1502931898861856E-2</v>
      </c>
      <c r="J7" s="32">
        <f>Sheet1!D12/sheet!D27</f>
        <v>0.94343530272230369</v>
      </c>
      <c r="K7" s="32">
        <f>Sheet1!D30/sheet!D27</f>
        <v>8.6327096255981076E-2</v>
      </c>
      <c r="L7" s="32">
        <f>Sheet1!D38</f>
        <v>1.35</v>
      </c>
      <c r="M7" s="29"/>
      <c r="N7" s="32">
        <f>sheet!D40/sheet!D27</f>
        <v>0.4662088601513355</v>
      </c>
      <c r="O7" s="32">
        <f>sheet!D51/sheet!D27</f>
        <v>0.53379113984866444</v>
      </c>
      <c r="P7" s="32">
        <f>sheet!D40/sheet!D51</f>
        <v>0.87339190433829739</v>
      </c>
      <c r="Q7" s="31">
        <f>Sheet1!D24/Sheet1!D26</f>
        <v>-12.734024972456851</v>
      </c>
      <c r="R7" s="31">
        <f>ABS(Sheet2!D20/(Sheet1!D26+Sheet2!D30))</f>
        <v>5.1542037586547975</v>
      </c>
      <c r="S7" s="31">
        <f>sheet!D40/Sheet1!D43</f>
        <v>3.1682854461998833</v>
      </c>
      <c r="T7" s="31">
        <f>Sheet2!D20/sheet!D40</f>
        <v>0.20854444311041742</v>
      </c>
      <c r="V7" s="31">
        <f>ABS(Sheet1!D15/sheet!D15)</f>
        <v>1.7748159680429814</v>
      </c>
      <c r="W7" s="31">
        <f>Sheet1!D12/sheet!D14</f>
        <v>9.8753967091450612</v>
      </c>
      <c r="X7" s="31">
        <f>Sheet1!D12/sheet!D27</f>
        <v>0.94343530272230369</v>
      </c>
      <c r="Y7" s="31">
        <f>Sheet1!D12/(sheet!D18-sheet!D35)</f>
        <v>1.9559108236645695</v>
      </c>
      <c r="AA7" s="17">
        <f>Sheet1!D43</f>
        <v>157.732</v>
      </c>
      <c r="AB7" s="17" t="str">
        <f>Sheet3!D17</f>
        <v>14.5x</v>
      </c>
      <c r="AC7" s="17" t="str">
        <f>Sheet3!D18</f>
        <v>16.1x</v>
      </c>
      <c r="AD7" s="17" t="str">
        <f>Sheet3!D20</f>
        <v>-35.2x</v>
      </c>
      <c r="AE7" s="17" t="str">
        <f>Sheet3!D21</f>
        <v>2.5x</v>
      </c>
      <c r="AF7" s="17" t="str">
        <f>Sheet3!D22</f>
        <v>2.3x</v>
      </c>
      <c r="AG7" s="17" t="str">
        <f>Sheet3!D24</f>
        <v>20.9x</v>
      </c>
      <c r="AH7" s="17" t="str">
        <f>Sheet3!D25</f>
        <v>3.4x</v>
      </c>
      <c r="AI7" s="17">
        <f>Sheet3!D31</f>
        <v>0.1</v>
      </c>
      <c r="AK7" s="17">
        <f>Sheet3!D29</f>
        <v>11.1</v>
      </c>
      <c r="AL7" s="17">
        <f>Sheet3!D30</f>
        <v>7</v>
      </c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</row>
    <row r="8" spans="1:62" s="37" customFormat="1" ht="18" x14ac:dyDescent="0.2">
      <c r="A8" s="33">
        <v>2014</v>
      </c>
      <c r="B8" s="34">
        <f>sheet!E18/sheet!E35</f>
        <v>8.4635247294083378</v>
      </c>
      <c r="C8" s="34">
        <f>(sheet!E18-sheet!E15)/sheet!E35</f>
        <v>1.8235329806338876</v>
      </c>
      <c r="D8" s="34">
        <f>sheet!E12/sheet!E35</f>
        <v>3.5625879726253452E-2</v>
      </c>
      <c r="E8" s="34">
        <f>Sheet2!E20/sheet!E35</f>
        <v>0.93348056108333743</v>
      </c>
      <c r="F8" s="34">
        <f>sheet!E18/sheet!E35</f>
        <v>8.4635247294083378</v>
      </c>
      <c r="G8" s="29"/>
      <c r="H8" s="35">
        <f>Sheet1!E33/sheet!E51</f>
        <v>0.15000917270837577</v>
      </c>
      <c r="I8" s="35">
        <f>Sheet1!E33/Sheet1!E12</f>
        <v>8.3111309947314624E-2</v>
      </c>
      <c r="J8" s="35">
        <f>Sheet1!E12/sheet!E27</f>
        <v>0.97048301509286228</v>
      </c>
      <c r="K8" s="35">
        <f>Sheet1!E30/sheet!E27</f>
        <v>8.0658114665987296E-2</v>
      </c>
      <c r="L8" s="35">
        <f>Sheet1!E38</f>
        <v>1.51</v>
      </c>
      <c r="M8" s="29"/>
      <c r="N8" s="35">
        <f>sheet!E40/sheet!E27</f>
        <v>0.4623121159211368</v>
      </c>
      <c r="O8" s="35">
        <f>sheet!E51/sheet!E27</f>
        <v>0.53768788407886303</v>
      </c>
      <c r="P8" s="35">
        <f>sheet!E40/sheet!E51</f>
        <v>0.85981501464022048</v>
      </c>
      <c r="Q8" s="34">
        <f>Sheet1!E24/Sheet1!E26</f>
        <v>-11.970861843622666</v>
      </c>
      <c r="R8" s="34">
        <f>ABS(Sheet2!E20/(Sheet1!E26+Sheet2!E30))</f>
        <v>4.6483383685800606</v>
      </c>
      <c r="S8" s="34">
        <f>sheet!E40/Sheet1!E43</f>
        <v>3.3489653077070227</v>
      </c>
      <c r="T8" s="34">
        <f>Sheet2!E20/sheet!E40</f>
        <v>0.1292452433953547</v>
      </c>
      <c r="U8" s="12"/>
      <c r="V8" s="34">
        <f>ABS(Sheet1!E15/sheet!E15)</f>
        <v>1.8737004650822802</v>
      </c>
      <c r="W8" s="34">
        <f>Sheet1!E12/sheet!E14</f>
        <v>10.621869527517553</v>
      </c>
      <c r="X8" s="34">
        <f>Sheet1!E12/sheet!E27</f>
        <v>0.97048301509286228</v>
      </c>
      <c r="Y8" s="34">
        <f>Sheet1!E12/(sheet!E18-sheet!E35)</f>
        <v>2.0314184729240234</v>
      </c>
      <c r="Z8" s="12"/>
      <c r="AA8" s="36">
        <f>Sheet1!E43</f>
        <v>177.73400000000001</v>
      </c>
      <c r="AB8" s="36" t="str">
        <f>Sheet3!E17</f>
        <v>15.8x</v>
      </c>
      <c r="AC8" s="36" t="str">
        <f>Sheet3!E18</f>
        <v>17.7x</v>
      </c>
      <c r="AD8" s="36" t="str">
        <f>Sheet3!E20</f>
        <v>380.4x</v>
      </c>
      <c r="AE8" s="36" t="str">
        <f>Sheet3!E21</f>
        <v>2.5x</v>
      </c>
      <c r="AF8" s="36" t="str">
        <f>Sheet3!E22</f>
        <v>2.3x</v>
      </c>
      <c r="AG8" s="36" t="str">
        <f>Sheet3!E24</f>
        <v>22.4x</v>
      </c>
      <c r="AH8" s="36" t="str">
        <f>Sheet3!E25</f>
        <v>3.4x</v>
      </c>
      <c r="AI8" s="36">
        <f>Sheet3!E31</f>
        <v>0.28000000000000003</v>
      </c>
      <c r="AK8" s="36">
        <f>Sheet3!E29</f>
        <v>11.1</v>
      </c>
      <c r="AL8" s="36">
        <f>Sheet3!E30</f>
        <v>5</v>
      </c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</row>
    <row r="9" spans="1:62" ht="18" x14ac:dyDescent="0.2">
      <c r="A9" s="30">
        <v>2015</v>
      </c>
      <c r="B9" s="31">
        <f>sheet!F18/sheet!F35</f>
        <v>6.3571795836468521</v>
      </c>
      <c r="C9" s="31">
        <f>(sheet!F18-sheet!F15)/sheet!F35</f>
        <v>1.3127978429897167</v>
      </c>
      <c r="D9" s="31">
        <f>sheet!F12/sheet!F35</f>
        <v>1.6810885377476801E-2</v>
      </c>
      <c r="E9" s="31">
        <f>Sheet2!F20/sheet!F35</f>
        <v>4.2331326812139455E-2</v>
      </c>
      <c r="F9" s="31">
        <f>sheet!F18/sheet!F35</f>
        <v>6.3571795836468521</v>
      </c>
      <c r="G9" s="29"/>
      <c r="H9" s="32">
        <f>Sheet1!F33/sheet!F51</f>
        <v>0.1547637553065018</v>
      </c>
      <c r="I9" s="32">
        <f>Sheet1!F33/Sheet1!F12</f>
        <v>9.0664989027366819E-2</v>
      </c>
      <c r="J9" s="32">
        <f>Sheet1!F12/sheet!F27</f>
        <v>0.87657253166143789</v>
      </c>
      <c r="K9" s="32">
        <f>Sheet1!F30/sheet!F27</f>
        <v>7.9474438964775407E-2</v>
      </c>
      <c r="L9" s="32">
        <f>Sheet1!F38</f>
        <v>2.0499999999999998</v>
      </c>
      <c r="M9" s="29"/>
      <c r="N9" s="32">
        <f>sheet!F40/sheet!F27</f>
        <v>0.48647899627803498</v>
      </c>
      <c r="O9" s="32">
        <f>sheet!F51/sheet!F27</f>
        <v>0.51352100372196507</v>
      </c>
      <c r="P9" s="32">
        <f>sheet!F40/sheet!F51</f>
        <v>0.94734001677062563</v>
      </c>
      <c r="Q9" s="31">
        <f>Sheet1!F24/Sheet1!F26</f>
        <v>-12.876067875950849</v>
      </c>
      <c r="R9" s="31">
        <f>ABS(Sheet2!F20/(Sheet1!F26+Sheet2!F30))</f>
        <v>0.22716871929470356</v>
      </c>
      <c r="S9" s="31">
        <f>sheet!F40/Sheet1!F43</f>
        <v>3.5336316827478638</v>
      </c>
      <c r="T9" s="31">
        <f>Sheet2!F20/sheet!F40</f>
        <v>7.8010439139493204E-3</v>
      </c>
      <c r="V9" s="31">
        <f>ABS(Sheet1!F15/sheet!F15)</f>
        <v>1.5563272084506972</v>
      </c>
      <c r="W9" s="31">
        <f>Sheet1!F12/sheet!F14</f>
        <v>10.050233961096717</v>
      </c>
      <c r="X9" s="31">
        <f>Sheet1!F12/sheet!F27</f>
        <v>0.87657253166143789</v>
      </c>
      <c r="Y9" s="31">
        <f>Sheet1!F12/(sheet!F18-sheet!F35)</f>
        <v>1.8251422404762381</v>
      </c>
      <c r="AA9" s="17">
        <f>Sheet1!F43</f>
        <v>244.90299999999999</v>
      </c>
      <c r="AB9" s="17" t="str">
        <f>Sheet3!F17</f>
        <v>18.1x</v>
      </c>
      <c r="AC9" s="17" t="str">
        <f>Sheet3!F18</f>
        <v>20.1x</v>
      </c>
      <c r="AD9" s="17" t="str">
        <f>Sheet3!F20</f>
        <v>-54.7x</v>
      </c>
      <c r="AE9" s="17" t="str">
        <f>Sheet3!F21</f>
        <v>3.0x</v>
      </c>
      <c r="AF9" s="17" t="str">
        <f>Sheet3!F22</f>
        <v>2.8x</v>
      </c>
      <c r="AG9" s="17" t="str">
        <f>Sheet3!F24</f>
        <v>27.6x</v>
      </c>
      <c r="AH9" s="17" t="str">
        <f>Sheet3!F25</f>
        <v>4.2x</v>
      </c>
      <c r="AI9" s="17">
        <f>Sheet3!F31</f>
        <v>0.32</v>
      </c>
      <c r="AK9" s="17">
        <f>Sheet3!F29</f>
        <v>10.7</v>
      </c>
      <c r="AL9" s="17">
        <f>Sheet3!F30</f>
        <v>4</v>
      </c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</row>
    <row r="10" spans="1:62" s="37" customFormat="1" ht="18" x14ac:dyDescent="0.2">
      <c r="A10" s="33">
        <v>2016</v>
      </c>
      <c r="B10" s="34">
        <f>sheet!G18/sheet!G35</f>
        <v>8.5791537010266339</v>
      </c>
      <c r="C10" s="34">
        <f>(sheet!G18-sheet!G15)/sheet!G35</f>
        <v>1.5997108764364294</v>
      </c>
      <c r="D10" s="34">
        <f>sheet!G12/sheet!G35</f>
        <v>1.8515342333733534E-2</v>
      </c>
      <c r="E10" s="34">
        <f>Sheet2!G20/sheet!G35</f>
        <v>1.4850496982170716</v>
      </c>
      <c r="F10" s="34">
        <f>sheet!G18/sheet!G35</f>
        <v>8.5791537010266339</v>
      </c>
      <c r="G10" s="29"/>
      <c r="H10" s="35">
        <f>Sheet1!G33/sheet!G51</f>
        <v>0.14993696525197339</v>
      </c>
      <c r="I10" s="35">
        <f>Sheet1!G33/Sheet1!G12</f>
        <v>8.3715151551415859E-2</v>
      </c>
      <c r="J10" s="35">
        <f>Sheet1!G12/sheet!G27</f>
        <v>0.93748368132899262</v>
      </c>
      <c r="K10" s="35">
        <f>Sheet1!G30/sheet!G27</f>
        <v>7.8481588459435869E-2</v>
      </c>
      <c r="L10" s="35">
        <f>Sheet1!G38</f>
        <v>2.2200000000000002</v>
      </c>
      <c r="M10" s="29"/>
      <c r="N10" s="35">
        <f>sheet!G40/sheet!G27</f>
        <v>0.47656944818413988</v>
      </c>
      <c r="O10" s="35">
        <f>sheet!G51/sheet!G27</f>
        <v>0.52343055181586007</v>
      </c>
      <c r="P10" s="35">
        <f>sheet!G40/sheet!G51</f>
        <v>0.91047312108712053</v>
      </c>
      <c r="Q10" s="34">
        <f>Sheet1!G24/Sheet1!G26</f>
        <v>-13.060249734027659</v>
      </c>
      <c r="R10" s="34">
        <f>ABS(Sheet2!G20/(Sheet1!G26+Sheet2!G30))</f>
        <v>2.3603297202570261</v>
      </c>
      <c r="S10" s="34">
        <f>sheet!G40/Sheet1!G43</f>
        <v>3.4905669538974111</v>
      </c>
      <c r="T10" s="34">
        <f>Sheet2!G20/sheet!G40</f>
        <v>0.19456708534594008</v>
      </c>
      <c r="U10" s="12"/>
      <c r="V10" s="34">
        <f>ABS(Sheet1!G15/sheet!G15)</f>
        <v>1.7607260378488945</v>
      </c>
      <c r="W10" s="34">
        <f>Sheet1!G12/sheet!G14</f>
        <v>12.897735962899821</v>
      </c>
      <c r="X10" s="34">
        <f>Sheet1!G12/sheet!G27</f>
        <v>0.93748368132899262</v>
      </c>
      <c r="Y10" s="34">
        <f>Sheet1!G12/(sheet!G18-sheet!G35)</f>
        <v>1.9810179916895119</v>
      </c>
      <c r="Z10" s="12"/>
      <c r="AA10" s="36">
        <f>Sheet1!G43</f>
        <v>267.72899999999998</v>
      </c>
      <c r="AB10" s="36" t="str">
        <f>Sheet3!G17</f>
        <v>12.9x</v>
      </c>
      <c r="AC10" s="36" t="str">
        <f>Sheet3!G18</f>
        <v>14.4x</v>
      </c>
      <c r="AD10" s="36" t="str">
        <f>Sheet3!G20</f>
        <v>55.6x</v>
      </c>
      <c r="AE10" s="36" t="str">
        <f>Sheet3!G21</f>
        <v>2.2x</v>
      </c>
      <c r="AF10" s="36" t="str">
        <f>Sheet3!G22</f>
        <v>2.0x</v>
      </c>
      <c r="AG10" s="36" t="str">
        <f>Sheet3!G24</f>
        <v>17.9x</v>
      </c>
      <c r="AH10" s="36" t="str">
        <f>Sheet3!G25</f>
        <v>3.1x</v>
      </c>
      <c r="AI10" s="36">
        <f>Sheet3!G31</f>
        <v>0.4</v>
      </c>
      <c r="AK10" s="36">
        <f>Sheet3!G29</f>
        <v>10.9</v>
      </c>
      <c r="AL10" s="36">
        <f>Sheet3!G30</f>
        <v>6</v>
      </c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</row>
    <row r="11" spans="1:62" ht="18" x14ac:dyDescent="0.2">
      <c r="A11" s="30">
        <v>2017</v>
      </c>
      <c r="B11" s="31">
        <f>sheet!H18/sheet!H35</f>
        <v>7.040886718598613</v>
      </c>
      <c r="C11" s="31">
        <f>(sheet!H18-sheet!H15)/sheet!H35</f>
        <v>1.4720613882106734</v>
      </c>
      <c r="D11" s="31">
        <f>sheet!H12/sheet!H35</f>
        <v>4.9839165988450958E-2</v>
      </c>
      <c r="E11" s="31">
        <f>Sheet2!H20/sheet!H35</f>
        <v>2.3339379141960239</v>
      </c>
      <c r="F11" s="31">
        <f>sheet!H18/sheet!H35</f>
        <v>7.040886718598613</v>
      </c>
      <c r="G11" s="29"/>
      <c r="H11" s="32">
        <f>Sheet1!H33/sheet!H51</f>
        <v>0.15049953161907409</v>
      </c>
      <c r="I11" s="32">
        <f>Sheet1!H33/Sheet1!H12</f>
        <v>8.9011855947219248E-2</v>
      </c>
      <c r="J11" s="32">
        <f>Sheet1!H12/sheet!H27</f>
        <v>1.0560823749426085</v>
      </c>
      <c r="K11" s="32">
        <f>Sheet1!H30/sheet!H27</f>
        <v>9.4003852226788656E-2</v>
      </c>
      <c r="L11" s="32">
        <f>Sheet1!H38</f>
        <v>2.42</v>
      </c>
      <c r="M11" s="29"/>
      <c r="N11" s="32">
        <f>sheet!H40/sheet!H27</f>
        <v>0.37538774230394512</v>
      </c>
      <c r="O11" s="32">
        <f>sheet!H51/sheet!H27</f>
        <v>0.62461225769605488</v>
      </c>
      <c r="P11" s="32">
        <f>sheet!H40/sheet!H51</f>
        <v>0.60099323648978742</v>
      </c>
      <c r="Q11" s="31">
        <f>Sheet1!H24/Sheet1!H26</f>
        <v>-10.909990004734599</v>
      </c>
      <c r="R11" s="31">
        <f>ABS(Sheet2!H20/(Sheet1!H26+Sheet2!H30))</f>
        <v>0.71301075981738615</v>
      </c>
      <c r="S11" s="31">
        <f>sheet!H40/Sheet1!H43</f>
        <v>2.7957623726042931</v>
      </c>
      <c r="T11" s="31">
        <f>Sheet2!H20/sheet!H40</f>
        <v>0.44913078821958879</v>
      </c>
      <c r="V11" s="31">
        <f>ABS(Sheet1!H15/sheet!H15)</f>
        <v>2.2078592883130908</v>
      </c>
      <c r="W11" s="31">
        <f>Sheet1!H12/sheet!H14</f>
        <v>11.86454303560982</v>
      </c>
      <c r="X11" s="31">
        <f>Sheet1!H12/sheet!H27</f>
        <v>1.0560823749426085</v>
      </c>
      <c r="Y11" s="31">
        <f>Sheet1!H12/(sheet!H18-sheet!H35)</f>
        <v>2.4201009796436845</v>
      </c>
      <c r="AA11" s="17">
        <f>Sheet1!H43</f>
        <v>239.804</v>
      </c>
      <c r="AB11" s="17" t="str">
        <f>Sheet3!H17</f>
        <v>16.2x</v>
      </c>
      <c r="AC11" s="17" t="str">
        <f>Sheet3!H18</f>
        <v>18.8x</v>
      </c>
      <c r="AD11" s="17" t="str">
        <f>Sheet3!H20</f>
        <v>14.3x</v>
      </c>
      <c r="AE11" s="17" t="str">
        <f>Sheet3!H21</f>
        <v>2.6x</v>
      </c>
      <c r="AF11" s="17" t="str">
        <f>Sheet3!H22</f>
        <v>2.1x</v>
      </c>
      <c r="AG11" s="17" t="str">
        <f>Sheet3!H24</f>
        <v>25.9x</v>
      </c>
      <c r="AH11" s="17" t="str">
        <f>Sheet3!H25</f>
        <v>3.3x</v>
      </c>
      <c r="AI11" s="17">
        <f>Sheet3!H31</f>
        <v>0.44</v>
      </c>
      <c r="AK11" s="17">
        <f>Sheet3!H29</f>
        <v>11.6</v>
      </c>
      <c r="AL11" s="17">
        <f>Sheet3!H30</f>
        <v>6</v>
      </c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</row>
    <row r="12" spans="1:62" s="37" customFormat="1" ht="18" x14ac:dyDescent="0.2">
      <c r="A12" s="33">
        <v>2018</v>
      </c>
      <c r="B12" s="34">
        <f>sheet!I18/sheet!I35</f>
        <v>6.7038150216477375</v>
      </c>
      <c r="C12" s="34">
        <f>(sheet!I18-sheet!I15)/sheet!I35</f>
        <v>1.4421095563782389</v>
      </c>
      <c r="D12" s="34">
        <f>sheet!I12/sheet!I35</f>
        <v>2.7285561899981173E-2</v>
      </c>
      <c r="E12" s="34">
        <f>Sheet2!I20/sheet!I35</f>
        <v>0.80356403338143934</v>
      </c>
      <c r="F12" s="34">
        <f>sheet!I18/sheet!I35</f>
        <v>6.7038150216477375</v>
      </c>
      <c r="G12" s="29"/>
      <c r="H12" s="35">
        <f>Sheet1!I33/sheet!I51</f>
        <v>0.10737937116145496</v>
      </c>
      <c r="I12" s="35">
        <f>Sheet1!I33/Sheet1!I12</f>
        <v>6.4785278731084861E-2</v>
      </c>
      <c r="J12" s="35">
        <f>Sheet1!I12/sheet!I27</f>
        <v>1.0299141113100352</v>
      </c>
      <c r="K12" s="35">
        <f>Sheet1!I30/sheet!I27</f>
        <v>6.6723272770298186E-2</v>
      </c>
      <c r="L12" s="35">
        <f>Sheet1!I38</f>
        <v>1.98</v>
      </c>
      <c r="M12" s="29"/>
      <c r="N12" s="35">
        <f>sheet!I40/sheet!I27</f>
        <v>0.37862112574701628</v>
      </c>
      <c r="O12" s="35">
        <f>sheet!I51/sheet!I27</f>
        <v>0.62137887425298366</v>
      </c>
      <c r="P12" s="35">
        <f>sheet!I40/sheet!I51</f>
        <v>0.60932410391677916</v>
      </c>
      <c r="Q12" s="34">
        <f>Sheet1!I24/Sheet1!I26</f>
        <v>-10.799968589676473</v>
      </c>
      <c r="R12" s="34">
        <f>ABS(Sheet2!I20/(Sheet1!I26+Sheet2!I30))</f>
        <v>4.9623745495408214</v>
      </c>
      <c r="S12" s="34">
        <f>sheet!I40/Sheet1!I43</f>
        <v>3.1965561428144484</v>
      </c>
      <c r="T12" s="34">
        <f>Sheet2!I20/sheet!I40</f>
        <v>0.1640176538241841</v>
      </c>
      <c r="U12" s="12"/>
      <c r="V12" s="34">
        <f>ABS(Sheet1!I15/sheet!I15)</f>
        <v>2.1416860849219734</v>
      </c>
      <c r="W12" s="34">
        <f>Sheet1!I12/sheet!I14</f>
        <v>11.659043624805809</v>
      </c>
      <c r="X12" s="34">
        <f>Sheet1!I12/sheet!I27</f>
        <v>1.0299141113100352</v>
      </c>
      <c r="Y12" s="34">
        <f>Sheet1!I12/(sheet!I18-sheet!I35)</f>
        <v>2.3364722551943475</v>
      </c>
      <c r="Z12" s="12"/>
      <c r="AA12" s="36">
        <f>Sheet1!I43</f>
        <v>244.261</v>
      </c>
      <c r="AB12" s="36" t="str">
        <f>Sheet3!I17</f>
        <v>13.6x</v>
      </c>
      <c r="AC12" s="36" t="str">
        <f>Sheet3!I18</f>
        <v>16.2x</v>
      </c>
      <c r="AD12" s="36" t="str">
        <f>Sheet3!I20</f>
        <v>-1,806.0x</v>
      </c>
      <c r="AE12" s="36" t="str">
        <f>Sheet3!I21</f>
        <v>1.9x</v>
      </c>
      <c r="AF12" s="36" t="str">
        <f>Sheet3!I22</f>
        <v>1.6x</v>
      </c>
      <c r="AG12" s="36" t="str">
        <f>Sheet3!I24</f>
        <v>16.3x</v>
      </c>
      <c r="AH12" s="36" t="str">
        <f>Sheet3!I25</f>
        <v>2.2x</v>
      </c>
      <c r="AI12" s="36">
        <f>Sheet3!I31</f>
        <v>0.48</v>
      </c>
      <c r="AK12" s="36">
        <f>Sheet3!I29</f>
        <v>11.3</v>
      </c>
      <c r="AL12" s="36">
        <f>Sheet3!I30</f>
        <v>3</v>
      </c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</row>
    <row r="13" spans="1:62" ht="18" x14ac:dyDescent="0.2">
      <c r="A13" s="30">
        <v>2019</v>
      </c>
      <c r="B13" s="31">
        <f>sheet!J18/sheet!J35</f>
        <v>6.5494505494505493</v>
      </c>
      <c r="C13" s="31">
        <f>(sheet!J18-sheet!J15)/sheet!J35</f>
        <v>1.2142857142857142</v>
      </c>
      <c r="D13" s="31">
        <f>sheet!J12/sheet!J35</f>
        <v>2.9611263736263733E-2</v>
      </c>
      <c r="E13" s="31">
        <f>Sheet2!J20/sheet!J35</f>
        <v>0.49450549450549453</v>
      </c>
      <c r="F13" s="31">
        <f>sheet!J18/sheet!J35</f>
        <v>6.5494505494505493</v>
      </c>
      <c r="G13" s="29"/>
      <c r="H13" s="32">
        <f>Sheet1!J33/sheet!J51</f>
        <v>0.1265527950310559</v>
      </c>
      <c r="I13" s="32">
        <f>Sheet1!J33/Sheet1!J12</f>
        <v>7.4463225216994056E-2</v>
      </c>
      <c r="J13" s="32">
        <f>Sheet1!J12/sheet!J27</f>
        <v>0.95966681280140287</v>
      </c>
      <c r="K13" s="32">
        <f>Sheet1!J30/sheet!J27</f>
        <v>7.1459886014905744E-2</v>
      </c>
      <c r="L13" s="32">
        <f>Sheet1!J38</f>
        <v>2.37</v>
      </c>
      <c r="M13" s="29"/>
      <c r="N13" s="32">
        <f>sheet!J40/sheet!J27</f>
        <v>0.43533537921964049</v>
      </c>
      <c r="O13" s="32">
        <f>sheet!J51/sheet!J27</f>
        <v>0.56466462078035951</v>
      </c>
      <c r="P13" s="32">
        <f>sheet!J40/sheet!J51</f>
        <v>0.77096273291925466</v>
      </c>
      <c r="Q13" s="31">
        <f>Sheet1!J24/Sheet1!J26</f>
        <v>-10.083333333333334</v>
      </c>
      <c r="R13" s="31">
        <f>ABS(Sheet2!J20/(Sheet1!J26+Sheet2!J30))</f>
        <v>1.3846153846153846</v>
      </c>
      <c r="S13" s="31">
        <f>sheet!J40/Sheet1!J43</f>
        <v>3.5591397849462365</v>
      </c>
      <c r="T13" s="31">
        <f>Sheet2!J20/sheet!J40</f>
        <v>9.0634441087613288E-2</v>
      </c>
      <c r="V13" s="31">
        <f>ABS(Sheet1!J15/sheet!J15)</f>
        <v>1.8856848609680741</v>
      </c>
      <c r="W13" s="31">
        <f>Sheet1!J12/sheet!J14</f>
        <v>12.580459770114942</v>
      </c>
      <c r="X13" s="31">
        <f>Sheet1!J12/sheet!J27</f>
        <v>0.95966681280140287</v>
      </c>
      <c r="Y13" s="31">
        <f>Sheet1!J12/(sheet!J18-sheet!J35)</f>
        <v>2.1673267326732675</v>
      </c>
      <c r="AA13" s="17">
        <f>Sheet1!J43</f>
        <v>279</v>
      </c>
      <c r="AB13" s="17" t="str">
        <f>Sheet3!J17</f>
        <v>11.9x</v>
      </c>
      <c r="AC13" s="17" t="str">
        <f>Sheet3!J18</f>
        <v>13.9x</v>
      </c>
      <c r="AD13" s="17" t="str">
        <f>Sheet3!J20</f>
        <v>275.4x</v>
      </c>
      <c r="AE13" s="17" t="str">
        <f>Sheet3!J21</f>
        <v>1.6x</v>
      </c>
      <c r="AF13" s="17" t="str">
        <f>Sheet3!J22</f>
        <v>1.5x</v>
      </c>
      <c r="AG13" s="17" t="str">
        <f>Sheet3!J24</f>
        <v>16.4x</v>
      </c>
      <c r="AH13" s="17" t="str">
        <f>Sheet3!J25</f>
        <v>1.9x</v>
      </c>
      <c r="AI13" s="17">
        <f>Sheet3!J31</f>
        <v>0.56000000000000005</v>
      </c>
      <c r="AK13" s="17">
        <f>Sheet3!J29</f>
        <v>10.7</v>
      </c>
      <c r="AL13" s="17">
        <f>Sheet3!J30</f>
        <v>5</v>
      </c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</row>
    <row r="14" spans="1:62" s="37" customFormat="1" ht="18" x14ac:dyDescent="0.2">
      <c r="A14" s="33">
        <v>2020</v>
      </c>
      <c r="B14" s="34">
        <f>sheet!K18/sheet!K35</f>
        <v>6.0504587155963305</v>
      </c>
      <c r="C14" s="34">
        <f>(sheet!K18-sheet!K15)/sheet!K35</f>
        <v>1.1192660550458715</v>
      </c>
      <c r="D14" s="34">
        <f>sheet!K12/sheet!K35</f>
        <v>2.2334288990825683E-2</v>
      </c>
      <c r="E14" s="34">
        <f>Sheet2!K20/sheet!K35</f>
        <v>0.8165137614678899</v>
      </c>
      <c r="F14" s="34">
        <f>sheet!K18/sheet!K35</f>
        <v>6.0504587155963305</v>
      </c>
      <c r="G14" s="29"/>
      <c r="H14" s="35">
        <f>Sheet1!K33/sheet!K51</f>
        <v>0.15294974508375819</v>
      </c>
      <c r="I14" s="35">
        <f>Sheet1!K33/Sheet1!K12</f>
        <v>8.2320658565268517E-2</v>
      </c>
      <c r="J14" s="35">
        <f>Sheet1!K12/sheet!K27</f>
        <v>1.0515251442704039</v>
      </c>
      <c r="K14" s="35">
        <f>Sheet1!K30/sheet!K27</f>
        <v>8.6562242374278647E-2</v>
      </c>
      <c r="L14" s="35">
        <f>Sheet1!K38</f>
        <v>3.12</v>
      </c>
      <c r="M14" s="29"/>
      <c r="N14" s="35">
        <f>sheet!K40/sheet!K27</f>
        <v>0.43404781533388292</v>
      </c>
      <c r="O14" s="35">
        <f>sheet!K51/sheet!K27</f>
        <v>0.56595218466611708</v>
      </c>
      <c r="P14" s="35">
        <f>sheet!K40/sheet!K51</f>
        <v>0.76693372177713037</v>
      </c>
      <c r="Q14" s="34">
        <f>Sheet1!K24/Sheet1!K26</f>
        <v>-12.36</v>
      </c>
      <c r="R14" s="34">
        <f>ABS(Sheet2!K20/(Sheet1!K26+Sheet2!K30))</f>
        <v>2.6176470588235294</v>
      </c>
      <c r="S14" s="34">
        <f>sheet!K40/Sheet1!K43</f>
        <v>3.0521739130434784</v>
      </c>
      <c r="T14" s="34">
        <f>Sheet2!K20/sheet!K40</f>
        <v>0.16904083570750236</v>
      </c>
      <c r="U14" s="12"/>
      <c r="V14" s="34">
        <f>ABS(Sheet1!K15/sheet!K15)</f>
        <v>1.9581395348837209</v>
      </c>
      <c r="W14" s="34">
        <f>Sheet1!K12/sheet!K14</f>
        <v>13.217616580310882</v>
      </c>
      <c r="X14" s="34">
        <f>Sheet1!K12/sheet!K27</f>
        <v>1.0515251442704039</v>
      </c>
      <c r="Y14" s="34">
        <f>Sheet1!K12/(sheet!K18-sheet!K35)</f>
        <v>2.3169845594913716</v>
      </c>
      <c r="Z14" s="12"/>
      <c r="AA14" s="36">
        <f>Sheet1!K43</f>
        <v>345</v>
      </c>
      <c r="AB14" s="36" t="str">
        <f>Sheet3!K17</f>
        <v>11.1x</v>
      </c>
      <c r="AC14" s="36" t="str">
        <f>Sheet3!K18</f>
        <v>12.4x</v>
      </c>
      <c r="AD14" s="36" t="str">
        <f>Sheet3!K20</f>
        <v>26.5x</v>
      </c>
      <c r="AE14" s="36" t="str">
        <f>Sheet3!K21</f>
        <v>1.8x</v>
      </c>
      <c r="AF14" s="36" t="str">
        <f>Sheet3!K22</f>
        <v>1.5x</v>
      </c>
      <c r="AG14" s="36" t="str">
        <f>Sheet3!K24</f>
        <v>15.1x</v>
      </c>
      <c r="AH14" s="36" t="str">
        <f>Sheet3!K25</f>
        <v>2.1x</v>
      </c>
      <c r="AI14" s="36">
        <f>Sheet3!K31</f>
        <v>0.6</v>
      </c>
      <c r="AK14" s="36">
        <f>Sheet3!K29</f>
        <v>10.9</v>
      </c>
      <c r="AL14" s="36">
        <f>Sheet3!K30</f>
        <v>8</v>
      </c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</row>
    <row r="15" spans="1:62" ht="18" x14ac:dyDescent="0.2">
      <c r="A15" s="30">
        <v>2021</v>
      </c>
      <c r="B15" s="31">
        <f>sheet!L18/sheet!L35</f>
        <v>5.7355371900826446</v>
      </c>
      <c r="C15" s="31">
        <f>(sheet!L18-sheet!L15)/sheet!L35</f>
        <v>1.165289256198347</v>
      </c>
      <c r="D15" s="31">
        <f>sheet!L12/sheet!L35</f>
        <v>2.1194473140495867E-2</v>
      </c>
      <c r="E15" s="31">
        <f>Sheet2!L20/sheet!L35</f>
        <v>1.0371900826446281</v>
      </c>
      <c r="F15" s="31">
        <f>sheet!L18/sheet!L35</f>
        <v>5.7355371900826446</v>
      </c>
      <c r="G15" s="29"/>
      <c r="H15" s="32">
        <f>Sheet1!L33/sheet!L51</f>
        <v>0.15676795580110497</v>
      </c>
      <c r="I15" s="32">
        <f>Sheet1!L33/Sheet1!L12</f>
        <v>8.2545454545454547E-2</v>
      </c>
      <c r="J15" s="32">
        <f>Sheet1!L12/sheet!L27</f>
        <v>1.0318949343339587</v>
      </c>
      <c r="K15" s="32">
        <f>Sheet1!L30/sheet!L27</f>
        <v>8.5178236397748588E-2</v>
      </c>
      <c r="L15" s="32">
        <f>Sheet1!L38</f>
        <v>3.49</v>
      </c>
      <c r="M15" s="29"/>
      <c r="N15" s="32">
        <f>sheet!L40/sheet!L27</f>
        <v>0.45666041275797375</v>
      </c>
      <c r="O15" s="32">
        <f>sheet!L51/sheet!L27</f>
        <v>0.54333958724202625</v>
      </c>
      <c r="P15" s="32">
        <f>sheet!L40/sheet!L51</f>
        <v>0.84046961325966851</v>
      </c>
      <c r="Q15" s="31">
        <f>Sheet1!L24/Sheet1!L26</f>
        <v>-14.173913043478262</v>
      </c>
      <c r="R15" s="31">
        <f>ABS(Sheet2!L20/(Sheet1!L26+Sheet2!L30))</f>
        <v>1.4261363636363635</v>
      </c>
      <c r="S15" s="31">
        <f>sheet!L40/Sheet1!L43</f>
        <v>3.3899721448467965</v>
      </c>
      <c r="T15" s="31">
        <f>Sheet2!L20/sheet!L40</f>
        <v>0.20624486442070666</v>
      </c>
      <c r="V15" s="31">
        <f>ABS(Sheet1!L15/sheet!L15)</f>
        <v>2.0741410488245933</v>
      </c>
      <c r="W15" s="31">
        <f>Sheet1!L12/sheet!L14</f>
        <v>12.614678899082568</v>
      </c>
      <c r="X15" s="31">
        <f>Sheet1!L12/sheet!L27</f>
        <v>1.0318949343339587</v>
      </c>
      <c r="Y15" s="31">
        <f>Sheet1!L12/(sheet!L18-sheet!L35)</f>
        <v>2.3996509598603839</v>
      </c>
      <c r="AA15" s="17">
        <f>Sheet1!L43</f>
        <v>359</v>
      </c>
      <c r="AB15" s="17" t="str">
        <f>Sheet3!L17</f>
        <v>8.6x</v>
      </c>
      <c r="AC15" s="17" t="str">
        <f>Sheet3!L18</f>
        <v>9.4x</v>
      </c>
      <c r="AD15" s="17" t="str">
        <f>Sheet3!L20</f>
        <v>17.1x</v>
      </c>
      <c r="AE15" s="17" t="str">
        <f>Sheet3!L21</f>
        <v>1.5x</v>
      </c>
      <c r="AF15" s="17" t="str">
        <f>Sheet3!L22</f>
        <v>1.2x</v>
      </c>
      <c r="AG15" s="17" t="str">
        <f>Sheet3!L24</f>
        <v>10.8x</v>
      </c>
      <c r="AH15" s="17" t="str">
        <f>Sheet3!L25</f>
        <v>1.7x</v>
      </c>
      <c r="AI15" s="17">
        <f>Sheet3!L31</f>
        <v>0.72</v>
      </c>
      <c r="AK15" s="17">
        <f>Sheet3!L29</f>
        <v>10.7</v>
      </c>
      <c r="AL15" s="17">
        <f>Sheet3!L30</f>
        <v>5</v>
      </c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</row>
    <row r="16" spans="1:62" s="37" customFormat="1" ht="18" x14ac:dyDescent="0.2">
      <c r="A16" s="33">
        <v>2022</v>
      </c>
      <c r="B16" s="34">
        <f>sheet!M18/sheet!M35</f>
        <v>6.1119691119691124</v>
      </c>
      <c r="C16" s="34">
        <f>(sheet!M18-sheet!M15)/sheet!M35</f>
        <v>1.332046332046332</v>
      </c>
      <c r="D16" s="34">
        <f>sheet!M12/sheet!M35</f>
        <v>1.9301037644787643E-2</v>
      </c>
      <c r="E16" s="34">
        <f>Sheet2!M20/sheet!M35</f>
        <v>0.98455598455598459</v>
      </c>
      <c r="F16" s="34">
        <f>sheet!M18/sheet!M35</f>
        <v>6.1119691119691124</v>
      </c>
      <c r="G16" s="29"/>
      <c r="H16" s="35">
        <f>Sheet1!M33/sheet!M51</f>
        <v>0.15478484264611433</v>
      </c>
      <c r="I16" s="35">
        <f>Sheet1!M33/Sheet1!M12</f>
        <v>7.8629690048939646E-2</v>
      </c>
      <c r="J16" s="35">
        <f>Sheet1!M12/sheet!M27</f>
        <v>0.99739668076797916</v>
      </c>
      <c r="K16" s="35">
        <f>Sheet1!M30/sheet!M27</f>
        <v>7.8424991864627397E-2</v>
      </c>
      <c r="L16" s="35">
        <f>Sheet1!M38</f>
        <v>3.93</v>
      </c>
      <c r="M16" s="29"/>
      <c r="N16" s="35">
        <f>sheet!M40/sheet!M27</f>
        <v>0.49332899446794665</v>
      </c>
      <c r="O16" s="35">
        <f>sheet!M51/sheet!M27</f>
        <v>0.50667100553205335</v>
      </c>
      <c r="P16" s="35">
        <f>sheet!M40/sheet!M51</f>
        <v>0.97366730892742448</v>
      </c>
      <c r="Q16" s="34">
        <f>Sheet1!M24/Sheet1!M26</f>
        <v>-10.878787878787879</v>
      </c>
      <c r="R16" s="34">
        <f>ABS(Sheet2!M20/(Sheet1!M26+Sheet2!M30))</f>
        <v>2.3831775700934581</v>
      </c>
      <c r="S16" s="34">
        <f>sheet!M40/Sheet1!M43</f>
        <v>3.7248157248157248</v>
      </c>
      <c r="T16" s="34">
        <f>Sheet2!M20/sheet!M40</f>
        <v>0.16820580474934038</v>
      </c>
      <c r="U16" s="12"/>
      <c r="V16" s="34">
        <f>ABS(Sheet1!M15/sheet!M15)</f>
        <v>2.0525040387722133</v>
      </c>
      <c r="W16" s="34">
        <f>Sheet1!M12/sheet!M14</f>
        <v>11.351851851851851</v>
      </c>
      <c r="X16" s="34">
        <f>Sheet1!M12/sheet!M27</f>
        <v>0.99739668076797916</v>
      </c>
      <c r="Y16" s="34">
        <f>Sheet1!M12/(sheet!M18-sheet!M35)</f>
        <v>2.3149546827794563</v>
      </c>
      <c r="Z16" s="12"/>
      <c r="AA16" s="36">
        <f>Sheet1!M43</f>
        <v>407</v>
      </c>
      <c r="AB16" s="36" t="str">
        <f>Sheet3!M17</f>
        <v>10.3x</v>
      </c>
      <c r="AC16" s="36" t="str">
        <f>Sheet3!M18</f>
        <v>11.6x</v>
      </c>
      <c r="AD16" s="36" t="str">
        <f>Sheet3!M20</f>
        <v>66.4x</v>
      </c>
      <c r="AE16" s="36" t="str">
        <f>Sheet3!M21</f>
        <v>1.6x</v>
      </c>
      <c r="AF16" s="36" t="str">
        <f>Sheet3!M22</f>
        <v>1.4x</v>
      </c>
      <c r="AG16" s="36" t="str">
        <f>Sheet3!M24</f>
        <v>12.9x</v>
      </c>
      <c r="AH16" s="36" t="str">
        <f>Sheet3!M25</f>
        <v>2.0x</v>
      </c>
      <c r="AI16" s="36">
        <f>Sheet3!M31</f>
        <v>0.8</v>
      </c>
      <c r="AK16" s="36">
        <f>Sheet3!M29</f>
        <v>10.3</v>
      </c>
      <c r="AL16" s="36">
        <f>Sheet3!M30</f>
        <v>6</v>
      </c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</row>
    <row r="17" spans="2:62" x14ac:dyDescent="0.2">
      <c r="G17" s="29"/>
      <c r="K17" s="29"/>
      <c r="M17" s="29"/>
      <c r="R17" s="29"/>
      <c r="S17" s="29"/>
      <c r="AC17" s="38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</row>
    <row r="18" spans="2:62" x14ac:dyDescent="0.2"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</row>
    <row r="19" spans="2:62" x14ac:dyDescent="0.2">
      <c r="E19" s="29"/>
    </row>
    <row r="21" spans="2:62" x14ac:dyDescent="0.2">
      <c r="D21" s="29"/>
    </row>
    <row r="22" spans="2:62" x14ac:dyDescent="0.2">
      <c r="B22" s="28"/>
      <c r="J22" s="29"/>
    </row>
  </sheetData>
  <mergeCells count="5">
    <mergeCell ref="B3:F3"/>
    <mergeCell ref="H3:L3"/>
    <mergeCell ref="N3:T3"/>
    <mergeCell ref="V3:Y3"/>
    <mergeCell ref="AA3:A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</vt:lpstr>
      <vt:lpstr>Sheet1</vt:lpstr>
      <vt:lpstr>Sheet2</vt:lpstr>
      <vt:lpstr>Sheet3</vt:lpstr>
      <vt:lpstr>Sheet4</vt:lpstr>
    </vt:vector>
  </TitlesOfParts>
  <Company>finbox.io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finbox.io</dc:creator>
  <dc:description/>
  <cp:lastModifiedBy>maher alqarra</cp:lastModifiedBy>
  <dcterms:created xsi:type="dcterms:W3CDTF">2023-04-20T20:29:55Z</dcterms:created>
  <dcterms:modified xsi:type="dcterms:W3CDTF">2023-05-07T16:25:52Z</dcterms:modified>
  <cp:category/>
  <dc:identifier/>
  <cp:version/>
</cp:coreProperties>
</file>