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13" documentId="8_{72E88E18-C0BC-4CE1-B723-7E84E760AA8E}" xr6:coauthVersionLast="47" xr6:coauthVersionMax="47" xr10:uidLastSave="{722C5FC3-78B6-4AA2-A443-E60E88C51243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" l="1"/>
  <c r="H30" i="3"/>
  <c r="I30" i="3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  <c r="F30" i="3" l="1"/>
  <c r="R10" i="5"/>
  <c r="R11" i="5"/>
  <c r="E30" i="3" l="1"/>
  <c r="R9" i="5"/>
  <c r="D30" i="3" l="1"/>
  <c r="R7" i="5" s="1"/>
  <c r="R8" i="5"/>
</calcChain>
</file>

<file path=xl/sharedStrings.xml><?xml version="1.0" encoding="utf-8"?>
<sst xmlns="http://schemas.openxmlformats.org/spreadsheetml/2006/main" count="655" uniqueCount="341">
  <si>
    <t>Winpak Ltd.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</si>
  <si>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</si>
  <si>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</si>
  <si>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</si>
  <si>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</si>
  <si>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</si>
  <si>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</si>
  <si>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</si>
  <si>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</si>
  <si>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</si>
  <si>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</si>
  <si>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</si>
  <si>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</si>
  <si>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</si>
  <si>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</si>
  <si>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2013-12-29</t>
  </si>
  <si>
    <t>2014-12-28</t>
  </si>
  <si>
    <t>2015-12-27</t>
  </si>
  <si>
    <t>2016-12-25</t>
  </si>
  <si>
    <t>2017-12-31</t>
  </si>
  <si>
    <t>2018-12-30</t>
  </si>
  <si>
    <t>2019-12-29</t>
  </si>
  <si>
    <t>2020-12-27</t>
  </si>
  <si>
    <t>2021-12-26</t>
  </si>
  <si>
    <t>2022-12-25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</si>
  <si>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</si>
  <si>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</si>
  <si>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</si>
  <si>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</si>
  <si>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</si>
  <si>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</si>
  <si>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</si>
  <si>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</si>
  <si>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1,005.344</t>
  </si>
  <si>
    <t>1,223.315</t>
  </si>
  <si>
    <t>Property Plant And Equipment, Net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</si>
  <si>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</si>
  <si>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</si>
  <si>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</si>
  <si>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</si>
  <si>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</si>
  <si>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</si>
  <si>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</si>
  <si>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1,057.469</t>
  </si>
  <si>
    <t>1,183.231</t>
  </si>
  <si>
    <t>1,227.014</t>
  </si>
  <si>
    <t>1,487.522</t>
  </si>
  <si>
    <t>1,586.264</t>
  </si>
  <si>
    <t>1,715.076</t>
  </si>
  <si>
    <t>1,693.87</t>
  </si>
  <si>
    <t>1,987.859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</si>
  <si>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</si>
  <si>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</si>
  <si>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</si>
  <si>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</si>
  <si>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</si>
  <si>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</si>
  <si>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</si>
  <si>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</si>
  <si>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</si>
  <si>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</si>
  <si>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Total Liabilities</t>
  </si>
  <si>
    <t>Common Stock</t>
  </si>
  <si>
    <t>Additional Paid In Capital</t>
  </si>
  <si>
    <t>Retained Earnings</t>
  </si>
  <si>
    <t>1,220.246</t>
  </si>
  <si>
    <t>1,315.186</t>
  </si>
  <si>
    <t>1,420.121</t>
  </si>
  <si>
    <t>1,346.886</t>
  </si>
  <si>
    <t>1,596.485</t>
  </si>
  <si>
    <t>Treasury Stock</t>
  </si>
  <si>
    <t>Other Common Equity Adj</t>
  </si>
  <si>
    <t>Common Equity</t>
  </si>
  <si>
    <t>1,028.918</t>
  </si>
  <si>
    <t>1,257.034</t>
  </si>
  <si>
    <t>1,353.882</t>
  </si>
  <si>
    <t>1,458.768</t>
  </si>
  <si>
    <t>1,383.63</t>
  </si>
  <si>
    <t>1,634.847</t>
  </si>
  <si>
    <t>Total Preferred Equity</t>
  </si>
  <si>
    <t>Minority Interest, Total</t>
  </si>
  <si>
    <t>Other Equity</t>
  </si>
  <si>
    <t>Total Equity</t>
  </si>
  <si>
    <t>1,060.395</t>
  </si>
  <si>
    <t>1,294.864</t>
  </si>
  <si>
    <t>1,394.422</t>
  </si>
  <si>
    <t>1,501.984</t>
  </si>
  <si>
    <t>1,429.92</t>
  </si>
  <si>
    <t>1,683.78</t>
  </si>
  <si>
    <t>Total Liabilities And Equity</t>
  </si>
  <si>
    <t>Cash And Short Term Investments</t>
  </si>
  <si>
    <t>Total Debt</t>
  </si>
  <si>
    <t>Income Statement</t>
  </si>
  <si>
    <t>Revenue</t>
  </si>
  <si>
    <t>1,100.293</t>
  </si>
  <si>
    <t>1,113.281</t>
  </si>
  <si>
    <t>1,114.843</t>
  </si>
  <si>
    <t>1,215.276</t>
  </si>
  <si>
    <t>1,143.319</t>
  </si>
  <si>
    <t>1,097.158</t>
  </si>
  <si>
    <t>1,284.145</t>
  </si>
  <si>
    <t>1,605.431</t>
  </si>
  <si>
    <t>Revenue Growth (YoY)</t>
  </si>
  <si>
    <t>6.7%</t>
  </si>
  <si>
    <t>10.1%</t>
  </si>
  <si>
    <t>1.3%</t>
  </si>
  <si>
    <t>3.2%</t>
  </si>
  <si>
    <t>7.8%</t>
  </si>
  <si>
    <t>0.3%</t>
  </si>
  <si>
    <t>-1.8%</t>
  </si>
  <si>
    <t>-2.4%</t>
  </si>
  <si>
    <t>17.5%</t>
  </si>
  <si>
    <t>17.9%</t>
  </si>
  <si>
    <t>Cost of Revenues</t>
  </si>
  <si>
    <t>-1,154.488</t>
  </si>
  <si>
    <t>Gross Profit</t>
  </si>
  <si>
    <t>Gross Profit Margin</t>
  </si>
  <si>
    <t>29.1%</t>
  </si>
  <si>
    <t>28.5%</t>
  </si>
  <si>
    <t>32.3%</t>
  </si>
  <si>
    <t>32.7%</t>
  </si>
  <si>
    <t>31.2%</t>
  </si>
  <si>
    <t>30.4%</t>
  </si>
  <si>
    <t>31.3%</t>
  </si>
  <si>
    <t>30.9%</t>
  </si>
  <si>
    <t>27.4%</t>
  </si>
  <si>
    <t>28.1%</t>
  </si>
  <si>
    <t>R&amp;D Expenses</t>
  </si>
  <si>
    <t>Selling and Marketing Expense</t>
  </si>
  <si>
    <t>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</si>
  <si>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</si>
  <si>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</si>
  <si>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</si>
  <si>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</si>
  <si>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</si>
  <si>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</si>
  <si>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</si>
  <si>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</si>
  <si>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</si>
  <si>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</si>
  <si>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</si>
  <si>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</si>
  <si>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</si>
  <si>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</si>
  <si>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</si>
  <si>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</si>
  <si>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</si>
  <si>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</si>
  <si>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</si>
  <si>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</si>
  <si>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</si>
  <si>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</si>
  <si>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</si>
  <si>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</si>
  <si>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</si>
  <si>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</si>
  <si>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</si>
  <si>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</si>
  <si>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</si>
  <si>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</si>
  <si>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</si>
  <si>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</si>
  <si>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</si>
  <si>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</si>
  <si>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</si>
  <si>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</si>
  <si>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</si>
  <si>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</si>
  <si>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</si>
  <si>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</si>
  <si>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</si>
  <si>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</si>
  <si>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</si>
  <si>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</si>
  <si>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</si>
  <si>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</si>
  <si>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</si>
  <si>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</si>
  <si>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</si>
  <si>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</si>
  <si>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1,459.9</t>
  </si>
  <si>
    <t>2,176.85</t>
  </si>
  <si>
    <t>2,961.4</t>
  </si>
  <si>
    <t>2,952.3</t>
  </si>
  <si>
    <t>3,042</t>
  </si>
  <si>
    <t>3,103.75</t>
  </si>
  <si>
    <t>3,053.7</t>
  </si>
  <si>
    <t>2,783.3</t>
  </si>
  <si>
    <t>2,416.05</t>
  </si>
  <si>
    <t>2,733.9</t>
  </si>
  <si>
    <t>Total Enterprise Value (TEV)</t>
  </si>
  <si>
    <t>1,330.058</t>
  </si>
  <si>
    <t>2,050.057</t>
  </si>
  <si>
    <t>2,705.457</t>
  </si>
  <si>
    <t>2,719.623</t>
  </si>
  <si>
    <t>2,743.146</t>
  </si>
  <si>
    <t>2,720.613</t>
  </si>
  <si>
    <t>2,548.632</t>
  </si>
  <si>
    <t>2,194.742</t>
  </si>
  <si>
    <t>2,031.199</t>
  </si>
  <si>
    <t>2,288.315</t>
  </si>
  <si>
    <t>Enterprise Value (EV)</t>
  </si>
  <si>
    <t>2,270.289</t>
  </si>
  <si>
    <t>EV/EBITDA</t>
  </si>
  <si>
    <t>9.4x</t>
  </si>
  <si>
    <t>12.2x</t>
  </si>
  <si>
    <t>11.1x</t>
  </si>
  <si>
    <t>10.5x</t>
  </si>
  <si>
    <t>11.0x</t>
  </si>
  <si>
    <t>10.1x</t>
  </si>
  <si>
    <t>9.9x</t>
  </si>
  <si>
    <t>8.9x</t>
  </si>
  <si>
    <t>7.5x</t>
  </si>
  <si>
    <t>EV / EBIT</t>
  </si>
  <si>
    <t>11.8x</t>
  </si>
  <si>
    <t>15.5x</t>
  </si>
  <si>
    <t>13.7x</t>
  </si>
  <si>
    <t>12.8x</t>
  </si>
  <si>
    <t>13.6x</t>
  </si>
  <si>
    <t>12.7x</t>
  </si>
  <si>
    <t>12.5x</t>
  </si>
  <si>
    <t>11.7x</t>
  </si>
  <si>
    <t>11.9x</t>
  </si>
  <si>
    <t>9.5x</t>
  </si>
  <si>
    <t>EV / LTM EBITDA - CAPEX</t>
  </si>
  <si>
    <t>15.8x</t>
  </si>
  <si>
    <t>18.7x</t>
  </si>
  <si>
    <t>15.9x</t>
  </si>
  <si>
    <t>16.4x</t>
  </si>
  <si>
    <t>15.1x</t>
  </si>
  <si>
    <t>14.1x</t>
  </si>
  <si>
    <t>11.6x</t>
  </si>
  <si>
    <t>13.1x</t>
  </si>
  <si>
    <t>9.6x</t>
  </si>
  <si>
    <t>EV / Free Cash Flow</t>
  </si>
  <si>
    <t>36.1x</t>
  </si>
  <si>
    <t>29.5x</t>
  </si>
  <si>
    <t>11.5x</t>
  </si>
  <si>
    <t>-458.6x</t>
  </si>
  <si>
    <t>30.3x</t>
  </si>
  <si>
    <t>30.5x</t>
  </si>
  <si>
    <t>20.7x</t>
  </si>
  <si>
    <t>16.1x</t>
  </si>
  <si>
    <t>81.4x</t>
  </si>
  <si>
    <t>46.2x</t>
  </si>
  <si>
    <t>EV / Invested Capital</t>
  </si>
  <si>
    <t>2.2x</t>
  </si>
  <si>
    <t>3.0x</t>
  </si>
  <si>
    <t>3.3x</t>
  </si>
  <si>
    <t>2.9x</t>
  </si>
  <si>
    <t>2.7x</t>
  </si>
  <si>
    <t>1.9x</t>
  </si>
  <si>
    <t>1.5x</t>
  </si>
  <si>
    <t>1.3x</t>
  </si>
  <si>
    <t>EV / Revenue</t>
  </si>
  <si>
    <t>1.8x</t>
  </si>
  <si>
    <t>2.3x</t>
  </si>
  <si>
    <t>2.4x</t>
  </si>
  <si>
    <t>2.5x</t>
  </si>
  <si>
    <t>2.0x</t>
  </si>
  <si>
    <t>1.7x</t>
  </si>
  <si>
    <t>1.4x</t>
  </si>
  <si>
    <t>P/E Ratio</t>
  </si>
  <si>
    <t>19.0x</t>
  </si>
  <si>
    <t>24.7x</t>
  </si>
  <si>
    <t>22.5x</t>
  </si>
  <si>
    <t>21.3x</t>
  </si>
  <si>
    <t>22.4x</t>
  </si>
  <si>
    <t>20.5x</t>
  </si>
  <si>
    <t>18.9x</t>
  </si>
  <si>
    <t>Price/Book</t>
  </si>
  <si>
    <t>3.7x</t>
  </si>
  <si>
    <t>3.2x</t>
  </si>
  <si>
    <t>3.1x</t>
  </si>
  <si>
    <t>Price / Operating Cash Flow</t>
  </si>
  <si>
    <t>16.3x</t>
  </si>
  <si>
    <t>17.8x</t>
  </si>
  <si>
    <t>15.6x</t>
  </si>
  <si>
    <t>16.5x</t>
  </si>
  <si>
    <t>17.7x</t>
  </si>
  <si>
    <t>17.2x</t>
  </si>
  <si>
    <t>14.9x</t>
  </si>
  <si>
    <t>13.2x</t>
  </si>
  <si>
    <t>20.9x</t>
  </si>
  <si>
    <t>26.2x</t>
  </si>
  <si>
    <t>Price / LTM Sales</t>
  </si>
  <si>
    <t>2.6x</t>
  </si>
  <si>
    <t>Altman Z-Score</t>
  </si>
  <si>
    <t>Piotroski Score</t>
  </si>
  <si>
    <t>Dividend Per Share</t>
  </si>
  <si>
    <t>Dividend Yield</t>
  </si>
  <si>
    <t>0.4%</t>
  </si>
  <si>
    <t>3.9%</t>
  </si>
  <si>
    <t>8.4%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</si>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</sst>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5CC43B8A-00A2-7CB0-50E3-F3B59D0162E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sqref="A1:M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172.345</v>
      </c>
      <c r="E12" s="3">
        <v>166.911</v>
      </c>
      <c r="F12" s="3">
        <v>227.779</v>
      </c>
      <c r="G12" s="3">
        <v>285.88900000000001</v>
      </c>
      <c r="H12" s="3">
        <v>367.048</v>
      </c>
      <c r="I12" s="3">
        <v>470.35399999999998</v>
      </c>
      <c r="J12" s="3">
        <v>519.63499999999999</v>
      </c>
      <c r="K12" s="3">
        <v>637.51</v>
      </c>
      <c r="L12" s="3">
        <v>483.75</v>
      </c>
      <c r="M12" s="3">
        <v>541.88800000000003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3">
        <v>95.301000000000002</v>
      </c>
      <c r="E14" s="3">
        <v>122.301</v>
      </c>
      <c r="F14" s="3">
        <v>136.38800000000001</v>
      </c>
      <c r="G14" s="3">
        <v>155.00700000000001</v>
      </c>
      <c r="H14" s="3">
        <v>137.65</v>
      </c>
      <c r="I14" s="3">
        <v>168.595</v>
      </c>
      <c r="J14" s="3">
        <v>167.57300000000001</v>
      </c>
      <c r="K14" s="3">
        <v>159.34</v>
      </c>
      <c r="L14" s="3">
        <v>212.05199999999999</v>
      </c>
      <c r="M14" s="3">
        <v>254.80699999999999</v>
      </c>
    </row>
    <row r="15" spans="3:13" ht="12.75" x14ac:dyDescent="0.2">
      <c r="C15" s="3" t="s">
        <v>29</v>
      </c>
      <c r="D15" s="3">
        <v>98.753</v>
      </c>
      <c r="E15" s="3">
        <v>116.783</v>
      </c>
      <c r="F15" s="3">
        <v>133.191</v>
      </c>
      <c r="G15" s="3">
        <v>140.107</v>
      </c>
      <c r="H15" s="3">
        <v>146.739</v>
      </c>
      <c r="I15" s="3">
        <v>180.75</v>
      </c>
      <c r="J15" s="3">
        <v>170.7</v>
      </c>
      <c r="K15" s="3">
        <v>174.55500000000001</v>
      </c>
      <c r="L15" s="3">
        <v>239.732</v>
      </c>
      <c r="M15" s="3">
        <v>391.61900000000003</v>
      </c>
    </row>
    <row r="16" spans="3:13" ht="12.75" x14ac:dyDescent="0.2">
      <c r="C16" s="3" t="s">
        <v>30</v>
      </c>
      <c r="D16" s="3">
        <v>3.2890000000000001</v>
      </c>
      <c r="E16" s="3">
        <v>5.0439999999999996</v>
      </c>
      <c r="F16" s="3">
        <v>4.7080000000000002</v>
      </c>
      <c r="G16" s="3">
        <v>4.093</v>
      </c>
      <c r="H16" s="3">
        <v>2.9169999999999998</v>
      </c>
      <c r="I16" s="3">
        <v>3.7719999999999998</v>
      </c>
      <c r="J16" s="3">
        <v>3.552</v>
      </c>
      <c r="K16" s="3">
        <v>4.0259999999999998</v>
      </c>
      <c r="L16" s="3">
        <v>8.5890000000000004</v>
      </c>
      <c r="M16" s="3">
        <v>7.6139999999999999</v>
      </c>
    </row>
    <row r="17" spans="3:13" ht="12.75" x14ac:dyDescent="0.2">
      <c r="C17" s="3" t="s">
        <v>31</v>
      </c>
      <c r="D17" s="3">
        <v>13.813000000000001</v>
      </c>
      <c r="E17" s="3">
        <v>11.598000000000001</v>
      </c>
      <c r="F17" s="3">
        <v>15.295</v>
      </c>
      <c r="G17" s="3">
        <v>14.205</v>
      </c>
      <c r="H17" s="3">
        <v>12.977</v>
      </c>
      <c r="I17" s="3">
        <v>13.285</v>
      </c>
      <c r="J17" s="3">
        <v>20.356000000000002</v>
      </c>
      <c r="K17" s="3">
        <v>29.914000000000001</v>
      </c>
      <c r="L17" s="3">
        <v>27.870999999999999</v>
      </c>
      <c r="M17" s="3">
        <v>27.387</v>
      </c>
    </row>
    <row r="18" spans="3:13" ht="12.75" x14ac:dyDescent="0.2">
      <c r="C18" s="3" t="s">
        <v>32</v>
      </c>
      <c r="D18" s="3">
        <v>383.50099999999998</v>
      </c>
      <c r="E18" s="3">
        <v>422.63600000000002</v>
      </c>
      <c r="F18" s="3">
        <v>517.36</v>
      </c>
      <c r="G18" s="3">
        <v>599.30100000000004</v>
      </c>
      <c r="H18" s="3">
        <v>667.33</v>
      </c>
      <c r="I18" s="3">
        <v>836.75599999999997</v>
      </c>
      <c r="J18" s="3">
        <v>881.81700000000001</v>
      </c>
      <c r="K18" s="3" t="s">
        <v>33</v>
      </c>
      <c r="L18" s="3">
        <v>971.99400000000003</v>
      </c>
      <c r="M18" s="3" t="s">
        <v>34</v>
      </c>
    </row>
    <row r="19" spans="3:13" ht="12.75" x14ac:dyDescent="0.2"/>
    <row r="20" spans="3:13" ht="12.75" x14ac:dyDescent="0.2">
      <c r="C20" s="3" t="s">
        <v>35</v>
      </c>
      <c r="D20" s="3">
        <v>352.75099999999998</v>
      </c>
      <c r="E20" s="3">
        <v>404.041</v>
      </c>
      <c r="F20" s="3">
        <v>509.91399999999999</v>
      </c>
      <c r="G20" s="3">
        <v>553.77200000000005</v>
      </c>
      <c r="H20" s="3">
        <v>531.77800000000002</v>
      </c>
      <c r="I20" s="3">
        <v>619.99599999999998</v>
      </c>
      <c r="J20" s="3">
        <v>640.14700000000005</v>
      </c>
      <c r="K20" s="3">
        <v>653.10199999999998</v>
      </c>
      <c r="L20" s="3">
        <v>660.33500000000004</v>
      </c>
      <c r="M20" s="3">
        <v>704.88300000000004</v>
      </c>
    </row>
    <row r="21" spans="3:13" ht="12.75" x14ac:dyDescent="0.2">
      <c r="C21" s="3" t="s">
        <v>36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37</v>
      </c>
      <c r="D22" s="3">
        <v>1.853</v>
      </c>
      <c r="E22" s="3">
        <v>2.2629999999999999</v>
      </c>
      <c r="F22" s="3">
        <v>2.3959999999999999</v>
      </c>
      <c r="G22" s="3">
        <v>2.1520000000000001</v>
      </c>
      <c r="H22" s="3">
        <v>2.032</v>
      </c>
      <c r="I22" s="3">
        <v>2.089</v>
      </c>
      <c r="J22" s="3">
        <v>1.615</v>
      </c>
      <c r="K22" s="3">
        <v>1.335</v>
      </c>
      <c r="L22" s="3">
        <v>1.123</v>
      </c>
      <c r="M22" s="3">
        <v>1.01</v>
      </c>
    </row>
    <row r="23" spans="3:13" ht="12.75" x14ac:dyDescent="0.2">
      <c r="C23" s="3" t="s">
        <v>38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27</v>
      </c>
      <c r="I23" s="3" t="s">
        <v>27</v>
      </c>
      <c r="J23" s="3" t="s">
        <v>27</v>
      </c>
      <c r="K23" s="3" t="s">
        <v>27</v>
      </c>
      <c r="L23" s="3" t="s">
        <v>27</v>
      </c>
      <c r="M23" s="3" t="s">
        <v>27</v>
      </c>
    </row>
    <row r="24" spans="3:13" ht="12.75" x14ac:dyDescent="0.2">
      <c r="C24" s="3" t="s">
        <v>39</v>
      </c>
      <c r="D24" s="3">
        <v>13.657999999999999</v>
      </c>
      <c r="E24" s="3">
        <v>14.821999999999999</v>
      </c>
      <c r="F24" s="3">
        <v>17.62</v>
      </c>
      <c r="G24" s="3">
        <v>17.279</v>
      </c>
      <c r="H24" s="3">
        <v>16.048999999999999</v>
      </c>
      <c r="I24" s="3">
        <v>17.439</v>
      </c>
      <c r="J24" s="3">
        <v>24.12</v>
      </c>
      <c r="K24" s="3">
        <v>23.725999999999999</v>
      </c>
      <c r="L24" s="3">
        <v>23.626000000000001</v>
      </c>
      <c r="M24" s="3">
        <v>25.056999999999999</v>
      </c>
    </row>
    <row r="25" spans="3:13" ht="12.75" x14ac:dyDescent="0.2">
      <c r="C25" s="3" t="s">
        <v>40</v>
      </c>
      <c r="D25" s="3">
        <v>2.347</v>
      </c>
      <c r="E25" s="3">
        <v>2.673</v>
      </c>
      <c r="F25" s="3">
        <v>2.7320000000000002</v>
      </c>
      <c r="G25" s="3">
        <v>2.3479999999999999</v>
      </c>
      <c r="H25" s="3">
        <v>2.11</v>
      </c>
      <c r="I25" s="3">
        <v>2.1110000000000002</v>
      </c>
      <c r="J25" s="3">
        <v>24.716999999999999</v>
      </c>
      <c r="K25" s="3">
        <v>22.460999999999999</v>
      </c>
      <c r="L25" s="3">
        <v>20.553000000000001</v>
      </c>
      <c r="M25" s="3">
        <v>19.946999999999999</v>
      </c>
    </row>
    <row r="26" spans="3:13" ht="12.75" x14ac:dyDescent="0.2">
      <c r="C26" s="3" t="s">
        <v>41</v>
      </c>
      <c r="D26" s="3">
        <v>8.9250000000000007</v>
      </c>
      <c r="E26" s="3">
        <v>6.1420000000000003</v>
      </c>
      <c r="F26" s="3">
        <v>7.4459999999999997</v>
      </c>
      <c r="G26" s="3">
        <v>8.3789999999999996</v>
      </c>
      <c r="H26" s="3">
        <v>7.7149999999999999</v>
      </c>
      <c r="I26" s="3">
        <v>9.1319999999999997</v>
      </c>
      <c r="J26" s="3">
        <v>13.849</v>
      </c>
      <c r="K26" s="3">
        <v>9.1080000000000005</v>
      </c>
      <c r="L26" s="3">
        <v>16.239000000000001</v>
      </c>
      <c r="M26" s="3">
        <v>13.647</v>
      </c>
    </row>
    <row r="27" spans="3:13" ht="12.75" x14ac:dyDescent="0.2">
      <c r="C27" s="3" t="s">
        <v>42</v>
      </c>
      <c r="D27" s="3">
        <v>763.03599999999994</v>
      </c>
      <c r="E27" s="3">
        <v>852.57600000000002</v>
      </c>
      <c r="F27" s="3" t="s">
        <v>43</v>
      </c>
      <c r="G27" s="3" t="s">
        <v>44</v>
      </c>
      <c r="H27" s="3" t="s">
        <v>45</v>
      </c>
      <c r="I27" s="3" t="s">
        <v>46</v>
      </c>
      <c r="J27" s="3" t="s">
        <v>47</v>
      </c>
      <c r="K27" s="3" t="s">
        <v>48</v>
      </c>
      <c r="L27" s="3" t="s">
        <v>49</v>
      </c>
      <c r="M27" s="3" t="s">
        <v>50</v>
      </c>
    </row>
    <row r="28" spans="3:13" ht="12.75" x14ac:dyDescent="0.2"/>
    <row r="29" spans="3:13" ht="12.75" x14ac:dyDescent="0.2">
      <c r="C29" s="3" t="s">
        <v>51</v>
      </c>
      <c r="D29" s="3">
        <v>39.424999999999997</v>
      </c>
      <c r="E29" s="3">
        <v>43.220999999999997</v>
      </c>
      <c r="F29" s="3">
        <v>46.914999999999999</v>
      </c>
      <c r="G29" s="3">
        <v>52.155999999999999</v>
      </c>
      <c r="H29" s="3">
        <v>45.412999999999997</v>
      </c>
      <c r="I29" s="3">
        <v>53.475000000000001</v>
      </c>
      <c r="J29" s="3">
        <v>45.741</v>
      </c>
      <c r="K29" s="3">
        <v>47.014000000000003</v>
      </c>
      <c r="L29" s="3">
        <v>81.751000000000005</v>
      </c>
      <c r="M29" s="3">
        <v>88.736999999999995</v>
      </c>
    </row>
    <row r="30" spans="3:13" ht="12.75" x14ac:dyDescent="0.2">
      <c r="C30" s="3" t="s">
        <v>52</v>
      </c>
      <c r="D30" s="3" t="s">
        <v>27</v>
      </c>
      <c r="E30" s="3" t="s">
        <v>27</v>
      </c>
      <c r="F30" s="3" t="s">
        <v>27</v>
      </c>
      <c r="G30" s="3" t="s">
        <v>27</v>
      </c>
      <c r="H30" s="3" t="s">
        <v>27</v>
      </c>
      <c r="I30" s="3" t="s">
        <v>27</v>
      </c>
      <c r="J30" s="3" t="s">
        <v>27</v>
      </c>
      <c r="K30" s="3" t="s">
        <v>27</v>
      </c>
      <c r="L30" s="3" t="s">
        <v>27</v>
      </c>
      <c r="M30" s="3" t="s">
        <v>27</v>
      </c>
    </row>
    <row r="31" spans="3:13" ht="12.75" x14ac:dyDescent="0.2">
      <c r="C31" s="3" t="s">
        <v>53</v>
      </c>
      <c r="D31" s="3" t="s">
        <v>27</v>
      </c>
      <c r="E31" s="3" t="s">
        <v>27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</row>
    <row r="32" spans="3:13" ht="12.75" x14ac:dyDescent="0.2">
      <c r="C32" s="3" t="s">
        <v>54</v>
      </c>
      <c r="D32" s="3" t="s">
        <v>27</v>
      </c>
      <c r="E32" s="3" t="s">
        <v>27</v>
      </c>
      <c r="F32" s="3" t="s">
        <v>27</v>
      </c>
      <c r="G32" s="3" t="s">
        <v>27</v>
      </c>
      <c r="H32" s="3" t="s">
        <v>27</v>
      </c>
      <c r="I32" s="3" t="s">
        <v>27</v>
      </c>
      <c r="J32" s="3" t="s">
        <v>27</v>
      </c>
      <c r="K32" s="3" t="s">
        <v>27</v>
      </c>
      <c r="L32" s="3" t="s">
        <v>27</v>
      </c>
      <c r="M32" s="3" t="s">
        <v>27</v>
      </c>
    </row>
    <row r="33" spans="3:13" ht="12.75" x14ac:dyDescent="0.2">
      <c r="C33" s="3" t="s">
        <v>55</v>
      </c>
      <c r="D33" s="3" t="s">
        <v>27</v>
      </c>
      <c r="E33" s="3" t="s">
        <v>27</v>
      </c>
      <c r="F33" s="3" t="s">
        <v>27</v>
      </c>
      <c r="G33" s="3" t="s">
        <v>27</v>
      </c>
      <c r="H33" s="3" t="s">
        <v>27</v>
      </c>
      <c r="I33" s="3" t="s">
        <v>27</v>
      </c>
      <c r="J33" s="3">
        <v>0.80100000000000005</v>
      </c>
      <c r="K33" s="3">
        <v>1.631</v>
      </c>
      <c r="L33" s="3">
        <v>1.6839999999999999</v>
      </c>
      <c r="M33" s="3">
        <v>1.796</v>
      </c>
    </row>
    <row r="34" spans="3:13" ht="12.75" x14ac:dyDescent="0.2">
      <c r="C34" s="3" t="s">
        <v>56</v>
      </c>
      <c r="D34" s="3">
        <v>31.786000000000001</v>
      </c>
      <c r="E34" s="3">
        <v>39.317</v>
      </c>
      <c r="F34" s="3">
        <v>64.59</v>
      </c>
      <c r="G34" s="3">
        <v>53.445</v>
      </c>
      <c r="H34" s="3">
        <v>36.71</v>
      </c>
      <c r="I34" s="3">
        <v>46.475000000000001</v>
      </c>
      <c r="J34" s="3">
        <v>47.052999999999997</v>
      </c>
      <c r="K34" s="3">
        <v>38.878999999999998</v>
      </c>
      <c r="L34" s="3">
        <v>40.926000000000002</v>
      </c>
      <c r="M34" s="3">
        <v>78.995999999999995</v>
      </c>
    </row>
    <row r="35" spans="3:13" ht="12.75" x14ac:dyDescent="0.2">
      <c r="C35" s="3" t="s">
        <v>57</v>
      </c>
      <c r="D35" s="3">
        <v>71.210999999999999</v>
      </c>
      <c r="E35" s="3">
        <v>82.537999999999997</v>
      </c>
      <c r="F35" s="3">
        <v>111.505</v>
      </c>
      <c r="G35" s="3">
        <v>105.601</v>
      </c>
      <c r="H35" s="3">
        <v>82.123000000000005</v>
      </c>
      <c r="I35" s="3">
        <v>99.95</v>
      </c>
      <c r="J35" s="3">
        <v>93.594999999999999</v>
      </c>
      <c r="K35" s="3">
        <v>87.524000000000001</v>
      </c>
      <c r="L35" s="3">
        <v>124.36199999999999</v>
      </c>
      <c r="M35" s="3">
        <v>169.529</v>
      </c>
    </row>
    <row r="36" spans="3:13" ht="12.75" x14ac:dyDescent="0.2"/>
    <row r="37" spans="3:13" ht="12.75" x14ac:dyDescent="0.2">
      <c r="C37" s="3" t="s">
        <v>58</v>
      </c>
      <c r="D37" s="3" t="s">
        <v>27</v>
      </c>
      <c r="E37" s="3" t="s">
        <v>27</v>
      </c>
      <c r="F37" s="3" t="s">
        <v>27</v>
      </c>
      <c r="G37" s="3" t="s">
        <v>27</v>
      </c>
      <c r="H37" s="3" t="s">
        <v>27</v>
      </c>
      <c r="I37" s="3" t="s">
        <v>27</v>
      </c>
      <c r="J37" s="3" t="s">
        <v>27</v>
      </c>
      <c r="K37" s="3" t="s">
        <v>27</v>
      </c>
      <c r="L37" s="3" t="s">
        <v>27</v>
      </c>
      <c r="M37" s="3" t="s">
        <v>27</v>
      </c>
    </row>
    <row r="38" spans="3:13" ht="12.75" x14ac:dyDescent="0.2">
      <c r="C38" s="3" t="s">
        <v>59</v>
      </c>
      <c r="D38" s="3" t="s">
        <v>27</v>
      </c>
      <c r="E38" s="3" t="s">
        <v>27</v>
      </c>
      <c r="F38" s="3" t="s">
        <v>27</v>
      </c>
      <c r="G38" s="3" t="s">
        <v>27</v>
      </c>
      <c r="H38" s="3" t="s">
        <v>27</v>
      </c>
      <c r="I38" s="3" t="s">
        <v>27</v>
      </c>
      <c r="J38" s="3">
        <v>5.5970000000000004</v>
      </c>
      <c r="K38" s="3">
        <v>16.742999999999999</v>
      </c>
      <c r="L38" s="3">
        <v>15.608000000000001</v>
      </c>
      <c r="M38" s="3">
        <v>15.24</v>
      </c>
    </row>
    <row r="39" spans="3:13" ht="12.75" x14ac:dyDescent="0.2">
      <c r="C39" s="3" t="s">
        <v>60</v>
      </c>
      <c r="D39" s="3">
        <v>57.805999999999997</v>
      </c>
      <c r="E39" s="3">
        <v>71.81</v>
      </c>
      <c r="F39" s="3">
        <v>85.528999999999996</v>
      </c>
      <c r="G39" s="3">
        <v>93.286000000000001</v>
      </c>
      <c r="H39" s="3">
        <v>84.495999999999995</v>
      </c>
      <c r="I39" s="3">
        <v>92.707999999999998</v>
      </c>
      <c r="J39" s="3">
        <v>92.65</v>
      </c>
      <c r="K39" s="3">
        <v>108.825</v>
      </c>
      <c r="L39" s="3">
        <v>123.98</v>
      </c>
      <c r="M39" s="3">
        <v>119.31</v>
      </c>
    </row>
    <row r="40" spans="3:13" ht="12.75" x14ac:dyDescent="0.2">
      <c r="C40" s="3" t="s">
        <v>61</v>
      </c>
      <c r="D40" s="3">
        <v>129.017</v>
      </c>
      <c r="E40" s="3">
        <v>154.34700000000001</v>
      </c>
      <c r="F40" s="3">
        <v>197.03299999999999</v>
      </c>
      <c r="G40" s="3">
        <v>198.887</v>
      </c>
      <c r="H40" s="3">
        <v>166.619</v>
      </c>
      <c r="I40" s="3">
        <v>192.65799999999999</v>
      </c>
      <c r="J40" s="3">
        <v>191.84299999999999</v>
      </c>
      <c r="K40" s="3">
        <v>213.09100000000001</v>
      </c>
      <c r="L40" s="3">
        <v>263.95</v>
      </c>
      <c r="M40" s="3">
        <v>304.07900000000001</v>
      </c>
    </row>
    <row r="41" spans="3:13" ht="12.75" x14ac:dyDescent="0.2"/>
    <row r="42" spans="3:13" ht="12.75" x14ac:dyDescent="0.2">
      <c r="C42" s="3" t="s">
        <v>62</v>
      </c>
      <c r="D42" s="3">
        <v>31.234999999999999</v>
      </c>
      <c r="E42" s="3">
        <v>33.896000000000001</v>
      </c>
      <c r="F42" s="3">
        <v>40.295999999999999</v>
      </c>
      <c r="G42" s="3">
        <v>39.515000000000001</v>
      </c>
      <c r="H42" s="3">
        <v>36.704000000000001</v>
      </c>
      <c r="I42" s="3">
        <v>39.881</v>
      </c>
      <c r="J42" s="3">
        <v>38.198</v>
      </c>
      <c r="K42" s="3">
        <v>37.573999999999998</v>
      </c>
      <c r="L42" s="3">
        <v>37.415999999999997</v>
      </c>
      <c r="M42" s="3">
        <v>39.683</v>
      </c>
    </row>
    <row r="43" spans="3:13" ht="12.75" x14ac:dyDescent="0.2">
      <c r="C43" s="3" t="s">
        <v>63</v>
      </c>
      <c r="D43" s="3" t="s">
        <v>27</v>
      </c>
      <c r="E43" s="3" t="s">
        <v>27</v>
      </c>
      <c r="F43" s="3" t="s">
        <v>27</v>
      </c>
      <c r="G43" s="3" t="s">
        <v>27</v>
      </c>
      <c r="H43" s="3" t="s">
        <v>27</v>
      </c>
      <c r="I43" s="3" t="s">
        <v>27</v>
      </c>
      <c r="J43" s="3" t="s">
        <v>27</v>
      </c>
      <c r="K43" s="3" t="s">
        <v>27</v>
      </c>
      <c r="L43" s="3" t="s">
        <v>27</v>
      </c>
      <c r="M43" s="3" t="s">
        <v>27</v>
      </c>
    </row>
    <row r="44" spans="3:13" ht="12.75" x14ac:dyDescent="0.2">
      <c r="C44" s="3" t="s">
        <v>64</v>
      </c>
      <c r="D44" s="3">
        <v>586.17200000000003</v>
      </c>
      <c r="E44" s="3">
        <v>645.18100000000004</v>
      </c>
      <c r="F44" s="3">
        <v>795.52</v>
      </c>
      <c r="G44" s="3">
        <v>915.59900000000005</v>
      </c>
      <c r="H44" s="3">
        <v>991.46500000000003</v>
      </c>
      <c r="I44" s="3" t="s">
        <v>65</v>
      </c>
      <c r="J44" s="3" t="s">
        <v>66</v>
      </c>
      <c r="K44" s="3" t="s">
        <v>67</v>
      </c>
      <c r="L44" s="3" t="s">
        <v>68</v>
      </c>
      <c r="M44" s="3" t="s">
        <v>69</v>
      </c>
    </row>
    <row r="45" spans="3:13" ht="12.75" x14ac:dyDescent="0.2">
      <c r="C45" s="3" t="s">
        <v>70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71</v>
      </c>
      <c r="D46" s="3">
        <v>-0.70699999999999996</v>
      </c>
      <c r="E46" s="3">
        <v>-0.74399999999999999</v>
      </c>
      <c r="F46" s="3">
        <v>-1.667</v>
      </c>
      <c r="G46" s="3">
        <v>-3.9E-2</v>
      </c>
      <c r="H46" s="3">
        <v>0.749</v>
      </c>
      <c r="I46" s="3">
        <v>-3.093</v>
      </c>
      <c r="J46" s="3">
        <v>0.497</v>
      </c>
      <c r="K46" s="3">
        <v>1.073</v>
      </c>
      <c r="L46" s="3">
        <v>-0.67200000000000004</v>
      </c>
      <c r="M46" s="3">
        <v>-1.321</v>
      </c>
    </row>
    <row r="47" spans="3:13" ht="12.75" x14ac:dyDescent="0.2">
      <c r="C47" s="3" t="s">
        <v>72</v>
      </c>
      <c r="D47" s="3">
        <v>616.70000000000005</v>
      </c>
      <c r="E47" s="3">
        <v>678.33299999999997</v>
      </c>
      <c r="F47" s="3">
        <v>834.149</v>
      </c>
      <c r="G47" s="3">
        <v>955.07500000000005</v>
      </c>
      <c r="H47" s="3" t="s">
        <v>73</v>
      </c>
      <c r="I47" s="3" t="s">
        <v>74</v>
      </c>
      <c r="J47" s="3" t="s">
        <v>75</v>
      </c>
      <c r="K47" s="3" t="s">
        <v>76</v>
      </c>
      <c r="L47" s="3" t="s">
        <v>77</v>
      </c>
      <c r="M47" s="3" t="s">
        <v>78</v>
      </c>
    </row>
    <row r="48" spans="3:13" ht="12.75" x14ac:dyDescent="0.2">
      <c r="C48" s="3" t="s">
        <v>79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80</v>
      </c>
      <c r="D49" s="3">
        <v>17.318999999999999</v>
      </c>
      <c r="E49" s="3">
        <v>19.895</v>
      </c>
      <c r="F49" s="3">
        <v>26.286999999999999</v>
      </c>
      <c r="G49" s="3">
        <v>29.268999999999998</v>
      </c>
      <c r="H49" s="3">
        <v>31.475999999999999</v>
      </c>
      <c r="I49" s="3">
        <v>37.829000000000001</v>
      </c>
      <c r="J49" s="3">
        <v>40.54</v>
      </c>
      <c r="K49" s="3">
        <v>43.216000000000001</v>
      </c>
      <c r="L49" s="3">
        <v>46.29</v>
      </c>
      <c r="M49" s="3">
        <v>48.933999999999997</v>
      </c>
    </row>
    <row r="50" spans="3:13" ht="12.75" x14ac:dyDescent="0.2">
      <c r="C50" s="3" t="s">
        <v>81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82</v>
      </c>
      <c r="D51" s="3">
        <v>634.01900000000001</v>
      </c>
      <c r="E51" s="3">
        <v>698.22799999999995</v>
      </c>
      <c r="F51" s="3">
        <v>860.43499999999995</v>
      </c>
      <c r="G51" s="3">
        <v>984.34400000000005</v>
      </c>
      <c r="H51" s="3" t="s">
        <v>83</v>
      </c>
      <c r="I51" s="3" t="s">
        <v>84</v>
      </c>
      <c r="J51" s="3" t="s">
        <v>85</v>
      </c>
      <c r="K51" s="3" t="s">
        <v>86</v>
      </c>
      <c r="L51" s="3" t="s">
        <v>87</v>
      </c>
      <c r="M51" s="3" t="s">
        <v>88</v>
      </c>
    </row>
    <row r="52" spans="3:13" ht="12.75" x14ac:dyDescent="0.2"/>
    <row r="53" spans="3:13" ht="12.75" x14ac:dyDescent="0.2">
      <c r="C53" s="3" t="s">
        <v>89</v>
      </c>
      <c r="D53" s="3">
        <v>763.03599999999994</v>
      </c>
      <c r="E53" s="3">
        <v>852.57600000000002</v>
      </c>
      <c r="F53" s="3" t="s">
        <v>43</v>
      </c>
      <c r="G53" s="3" t="s">
        <v>44</v>
      </c>
      <c r="H53" s="3" t="s">
        <v>45</v>
      </c>
      <c r="I53" s="3" t="s">
        <v>46</v>
      </c>
      <c r="J53" s="3" t="s">
        <v>47</v>
      </c>
      <c r="K53" s="3" t="s">
        <v>48</v>
      </c>
      <c r="L53" s="3" t="s">
        <v>49</v>
      </c>
      <c r="M53" s="3" t="s">
        <v>50</v>
      </c>
    </row>
    <row r="54" spans="3:13" ht="12.75" x14ac:dyDescent="0.2"/>
    <row r="55" spans="3:13" ht="12.75" x14ac:dyDescent="0.2">
      <c r="C55" s="3" t="s">
        <v>90</v>
      </c>
      <c r="D55" s="3">
        <v>172.345</v>
      </c>
      <c r="E55" s="3">
        <v>166.911</v>
      </c>
      <c r="F55" s="3">
        <v>227.779</v>
      </c>
      <c r="G55" s="3">
        <v>285.88900000000001</v>
      </c>
      <c r="H55" s="3">
        <v>367.048</v>
      </c>
      <c r="I55" s="3">
        <v>470.35399999999998</v>
      </c>
      <c r="J55" s="3">
        <v>519.63499999999999</v>
      </c>
      <c r="K55" s="3">
        <v>637.51</v>
      </c>
      <c r="L55" s="3">
        <v>483.75</v>
      </c>
      <c r="M55" s="3">
        <v>541.88800000000003</v>
      </c>
    </row>
    <row r="56" spans="3:13" ht="12.75" x14ac:dyDescent="0.2">
      <c r="C56" s="3" t="s">
        <v>91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6.3979999999999997</v>
      </c>
      <c r="K56" s="3">
        <v>18.373000000000001</v>
      </c>
      <c r="L56" s="3">
        <v>17.292000000000002</v>
      </c>
      <c r="M56" s="3">
        <v>17.035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07319-FF16-4008-8192-0D80248C14F5}">
  <dimension ref="C2:M56"/>
  <sheetViews>
    <sheetView workbookViewId="0">
      <selection sqref="A1:O1048576"/>
    </sheetView>
  </sheetViews>
  <sheetFormatPr defaultRowHeight="12.75" x14ac:dyDescent="0.2"/>
  <cols>
    <col min="1" max="2" width="2" customWidth="1"/>
    <col min="3" max="3" width="25" customWidth="1"/>
    <col min="4" max="13" width="15"/>
    <col min="14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92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93</v>
      </c>
      <c r="D12" s="3">
        <v>764.81899999999996</v>
      </c>
      <c r="E12" s="3">
        <v>913.44500000000005</v>
      </c>
      <c r="F12" s="3" t="s">
        <v>94</v>
      </c>
      <c r="G12" s="3" t="s">
        <v>95</v>
      </c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3" t="s">
        <v>101</v>
      </c>
    </row>
    <row r="13" spans="3:13" x14ac:dyDescent="0.2">
      <c r="C13" s="3" t="s">
        <v>102</v>
      </c>
      <c r="D13" s="3" t="s">
        <v>103</v>
      </c>
      <c r="E13" s="3" t="s">
        <v>104</v>
      </c>
      <c r="F13" s="3" t="s">
        <v>105</v>
      </c>
      <c r="G13" s="3" t="s">
        <v>106</v>
      </c>
      <c r="H13" s="3" t="s">
        <v>107</v>
      </c>
      <c r="I13" s="3" t="s">
        <v>108</v>
      </c>
      <c r="J13" s="3" t="s">
        <v>109</v>
      </c>
      <c r="K13" s="3" t="s">
        <v>110</v>
      </c>
      <c r="L13" s="3" t="s">
        <v>111</v>
      </c>
      <c r="M13" s="3" t="s">
        <v>112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113</v>
      </c>
      <c r="D15" s="3">
        <v>-542.197</v>
      </c>
      <c r="E15" s="3">
        <v>-652.93899999999996</v>
      </c>
      <c r="F15" s="3">
        <v>-744.43399999999997</v>
      </c>
      <c r="G15" s="3">
        <v>-748.79</v>
      </c>
      <c r="H15" s="3">
        <v>-766.56899999999996</v>
      </c>
      <c r="I15" s="3">
        <v>-846.36800000000005</v>
      </c>
      <c r="J15" s="3">
        <v>-785.35799999999995</v>
      </c>
      <c r="K15" s="3">
        <v>-757.86800000000005</v>
      </c>
      <c r="L15" s="3">
        <v>-932.41600000000005</v>
      </c>
      <c r="M15" s="3" t="s">
        <v>114</v>
      </c>
    </row>
    <row r="16" spans="3:13" x14ac:dyDescent="0.2">
      <c r="C16" s="3" t="s">
        <v>115</v>
      </c>
      <c r="D16" s="3">
        <v>222.62200000000001</v>
      </c>
      <c r="E16" s="3">
        <v>260.50599999999997</v>
      </c>
      <c r="F16" s="3">
        <v>355.85899999999998</v>
      </c>
      <c r="G16" s="3">
        <v>364.49099999999999</v>
      </c>
      <c r="H16" s="3">
        <v>348.274</v>
      </c>
      <c r="I16" s="3">
        <v>368.90899999999999</v>
      </c>
      <c r="J16" s="3">
        <v>357.96100000000001</v>
      </c>
      <c r="K16" s="3">
        <v>339.291</v>
      </c>
      <c r="L16" s="3">
        <v>351.73</v>
      </c>
      <c r="M16" s="3">
        <v>450.94400000000002</v>
      </c>
    </row>
    <row r="17" spans="3:13" x14ac:dyDescent="0.2">
      <c r="C17" s="3" t="s">
        <v>116</v>
      </c>
      <c r="D17" s="3" t="s">
        <v>117</v>
      </c>
      <c r="E17" s="3" t="s">
        <v>118</v>
      </c>
      <c r="F17" s="3" t="s">
        <v>119</v>
      </c>
      <c r="G17" s="3" t="s">
        <v>120</v>
      </c>
      <c r="H17" s="3" t="s">
        <v>121</v>
      </c>
      <c r="I17" s="3" t="s">
        <v>122</v>
      </c>
      <c r="J17" s="3" t="s">
        <v>123</v>
      </c>
      <c r="K17" s="3" t="s">
        <v>124</v>
      </c>
      <c r="L17" s="3" t="s">
        <v>125</v>
      </c>
      <c r="M17" s="3" t="s">
        <v>126</v>
      </c>
    </row>
    <row r="18" spans="3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3:13" x14ac:dyDescent="0.2">
      <c r="C19" t="s">
        <v>127</v>
      </c>
      <c r="D19">
        <v>-14.01</v>
      </c>
      <c r="E19">
        <v>-16.574000000000002</v>
      </c>
      <c r="F19">
        <v>-21.202999999999999</v>
      </c>
      <c r="G19">
        <v>-23.236999999999998</v>
      </c>
      <c r="H19">
        <v>-19.614999999999998</v>
      </c>
      <c r="I19">
        <v>-22.731000000000002</v>
      </c>
      <c r="J19">
        <v>-22.111999999999998</v>
      </c>
      <c r="K19">
        <v>-21.25</v>
      </c>
      <c r="L19">
        <v>-22.852</v>
      </c>
      <c r="M19">
        <v>-24.805</v>
      </c>
    </row>
    <row r="20" spans="3:13" x14ac:dyDescent="0.2">
      <c r="C20" s="3" t="s">
        <v>128</v>
      </c>
      <c r="D20" s="3">
        <v>-61.475000000000001</v>
      </c>
      <c r="E20" s="3">
        <v>-70.787999999999997</v>
      </c>
      <c r="F20" s="3">
        <v>-82.570999999999998</v>
      </c>
      <c r="G20" s="3">
        <v>-85.603999999999999</v>
      </c>
      <c r="H20" s="3">
        <v>-84.471000000000004</v>
      </c>
      <c r="I20" s="3">
        <v>-94.983999999999995</v>
      </c>
      <c r="J20" s="3">
        <v>-88.567999999999998</v>
      </c>
      <c r="K20" s="3">
        <v>-87.41</v>
      </c>
      <c r="L20" s="3">
        <v>-107.459</v>
      </c>
      <c r="M20" s="3">
        <v>-129.64099999999999</v>
      </c>
    </row>
    <row r="21" spans="3:13" x14ac:dyDescent="0.2">
      <c r="C21" s="3" t="s">
        <v>129</v>
      </c>
      <c r="D21" s="3">
        <v>-31.123000000000001</v>
      </c>
      <c r="E21" s="3">
        <v>-33.606000000000002</v>
      </c>
      <c r="F21" s="3">
        <v>-44.494</v>
      </c>
      <c r="G21" s="3">
        <v>-37.869</v>
      </c>
      <c r="H21" s="3">
        <v>-41.142000000000003</v>
      </c>
      <c r="I21" s="3">
        <v>-43.500999999999998</v>
      </c>
      <c r="J21" s="3">
        <v>-43.267000000000003</v>
      </c>
      <c r="K21" s="3">
        <v>-41.447000000000003</v>
      </c>
      <c r="L21" s="3">
        <v>-40.442</v>
      </c>
      <c r="M21" s="3">
        <v>-52.715000000000003</v>
      </c>
    </row>
    <row r="22" spans="3:13" x14ac:dyDescent="0.2">
      <c r="C22" s="3" t="s">
        <v>130</v>
      </c>
      <c r="D22" s="3">
        <v>-4.7130000000000001</v>
      </c>
      <c r="E22" s="3">
        <v>-6.0119999999999996</v>
      </c>
      <c r="F22" s="3">
        <v>-4.6319999999999997</v>
      </c>
      <c r="G22" s="3">
        <v>-4.5570000000000004</v>
      </c>
      <c r="H22" s="3">
        <v>-2.1560000000000001</v>
      </c>
      <c r="I22" s="3">
        <v>-7.7039999999999997</v>
      </c>
      <c r="J22" s="3">
        <v>-5.7290000000000001</v>
      </c>
      <c r="K22" s="3">
        <v>-2.2320000000000002</v>
      </c>
      <c r="L22" s="3">
        <v>0.14499999999999999</v>
      </c>
      <c r="M22" s="3">
        <v>-14.597</v>
      </c>
    </row>
    <row r="23" spans="3:13" x14ac:dyDescent="0.2">
      <c r="C23" s="3" t="s">
        <v>131</v>
      </c>
      <c r="D23" s="3">
        <v>-111.32</v>
      </c>
      <c r="E23" s="3">
        <v>-126.98</v>
      </c>
      <c r="F23" s="3">
        <v>-152.9</v>
      </c>
      <c r="G23" s="3">
        <v>-151.26599999999999</v>
      </c>
      <c r="H23" s="3">
        <v>-147.38300000000001</v>
      </c>
      <c r="I23" s="3">
        <v>-168.92099999999999</v>
      </c>
      <c r="J23" s="3">
        <v>-159.67599999999999</v>
      </c>
      <c r="K23" s="3">
        <v>-152.33799999999999</v>
      </c>
      <c r="L23" s="3">
        <v>-170.608</v>
      </c>
      <c r="M23" s="3">
        <v>-221.75700000000001</v>
      </c>
    </row>
    <row r="24" spans="3:13" x14ac:dyDescent="0.2">
      <c r="C24" s="3" t="s">
        <v>132</v>
      </c>
      <c r="D24" s="3">
        <v>111.30200000000001</v>
      </c>
      <c r="E24" s="3">
        <v>133.52699999999999</v>
      </c>
      <c r="F24" s="3">
        <v>202.959</v>
      </c>
      <c r="G24" s="3">
        <v>213.22499999999999</v>
      </c>
      <c r="H24" s="3">
        <v>200.89099999999999</v>
      </c>
      <c r="I24" s="3">
        <v>199.988</v>
      </c>
      <c r="J24" s="3">
        <v>198.285</v>
      </c>
      <c r="K24" s="3">
        <v>186.952</v>
      </c>
      <c r="L24" s="3">
        <v>181.12200000000001</v>
      </c>
      <c r="M24" s="3">
        <v>229.18700000000001</v>
      </c>
    </row>
    <row r="25" spans="3:13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3:13" x14ac:dyDescent="0.2">
      <c r="C26" s="3" t="s">
        <v>133</v>
      </c>
      <c r="D26" s="3">
        <v>0.38500000000000001</v>
      </c>
      <c r="E26" s="3">
        <v>0.20200000000000001</v>
      </c>
      <c r="F26" s="3">
        <v>0.32</v>
      </c>
      <c r="G26" s="3">
        <v>0.64400000000000002</v>
      </c>
      <c r="H26" s="3">
        <v>2.1960000000000002</v>
      </c>
      <c r="I26" s="3">
        <v>7.0049999999999999</v>
      </c>
      <c r="J26" s="3">
        <v>10.760999999999999</v>
      </c>
      <c r="K26" s="3">
        <v>3.157</v>
      </c>
      <c r="L26" s="3">
        <v>0.36799999999999999</v>
      </c>
      <c r="M26" s="3">
        <v>7.4359999999999999</v>
      </c>
    </row>
    <row r="27" spans="3:13" x14ac:dyDescent="0.2">
      <c r="C27" s="3" t="s">
        <v>134</v>
      </c>
      <c r="D27" s="3">
        <v>111.687</v>
      </c>
      <c r="E27" s="3">
        <v>133.72900000000001</v>
      </c>
      <c r="F27" s="3">
        <v>203.279</v>
      </c>
      <c r="G27" s="3">
        <v>213.869</v>
      </c>
      <c r="H27" s="3">
        <v>203.08799999999999</v>
      </c>
      <c r="I27" s="3">
        <v>206.99299999999999</v>
      </c>
      <c r="J27" s="3">
        <v>209.04599999999999</v>
      </c>
      <c r="K27" s="3">
        <v>190.10900000000001</v>
      </c>
      <c r="L27" s="3">
        <v>181.49</v>
      </c>
      <c r="M27" s="3">
        <v>236.62299999999999</v>
      </c>
    </row>
    <row r="28" spans="3:13" x14ac:dyDescent="0.2">
      <c r="C28" t="s">
        <v>135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136</v>
      </c>
      <c r="D29" s="3">
        <v>-34.564999999999998</v>
      </c>
      <c r="E29" s="3">
        <v>-41.25</v>
      </c>
      <c r="F29" s="3">
        <v>-62.765000000000001</v>
      </c>
      <c r="G29" s="3">
        <v>-67.421000000000006</v>
      </c>
      <c r="H29" s="3">
        <v>-48.817999999999998</v>
      </c>
      <c r="I29" s="3">
        <v>-54.576000000000001</v>
      </c>
      <c r="J29" s="3">
        <v>-54.573999999999998</v>
      </c>
      <c r="K29" s="3">
        <v>-49.936</v>
      </c>
      <c r="L29" s="3">
        <v>-45.195</v>
      </c>
      <c r="M29" s="3">
        <v>-62.335999999999999</v>
      </c>
    </row>
    <row r="30" spans="3:13" x14ac:dyDescent="0.2">
      <c r="C30" s="3" t="s">
        <v>137</v>
      </c>
      <c r="D30" s="3">
        <v>77.122</v>
      </c>
      <c r="E30" s="3">
        <v>92.477999999999994</v>
      </c>
      <c r="F30" s="3">
        <v>140.51400000000001</v>
      </c>
      <c r="G30" s="3">
        <v>146.44800000000001</v>
      </c>
      <c r="H30" s="3">
        <v>154.27000000000001</v>
      </c>
      <c r="I30" s="3">
        <v>152.41800000000001</v>
      </c>
      <c r="J30" s="3">
        <v>154.47300000000001</v>
      </c>
      <c r="K30" s="3">
        <v>140.17400000000001</v>
      </c>
      <c r="L30" s="3">
        <v>136.29499999999999</v>
      </c>
      <c r="M30" s="3">
        <v>174.28700000000001</v>
      </c>
    </row>
    <row r="31" spans="3:13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3:13" x14ac:dyDescent="0.2">
      <c r="C32" s="3" t="s">
        <v>138</v>
      </c>
      <c r="D32" s="3">
        <v>-0.73599999999999999</v>
      </c>
      <c r="E32" s="3">
        <v>-1.5</v>
      </c>
      <c r="F32" s="3">
        <v>-3.5270000000000001</v>
      </c>
      <c r="G32" s="3">
        <v>-5.22</v>
      </c>
      <c r="H32" s="3">
        <v>-4.29</v>
      </c>
      <c r="I32" s="3">
        <v>-3.6280000000000001</v>
      </c>
      <c r="J32" s="3">
        <v>-4.3070000000000004</v>
      </c>
      <c r="K32" s="3">
        <v>-3.3380000000000001</v>
      </c>
      <c r="L32" s="3">
        <v>-3.2549999999999999</v>
      </c>
      <c r="M32" s="3">
        <v>0.16</v>
      </c>
    </row>
    <row r="33" spans="3:13" x14ac:dyDescent="0.2">
      <c r="C33" s="3" t="s">
        <v>139</v>
      </c>
      <c r="D33" s="3">
        <v>76.385999999999996</v>
      </c>
      <c r="E33" s="3">
        <v>90.977999999999994</v>
      </c>
      <c r="F33" s="3">
        <v>136.98699999999999</v>
      </c>
      <c r="G33" s="3">
        <v>141.22800000000001</v>
      </c>
      <c r="H33" s="3">
        <v>149.97999999999999</v>
      </c>
      <c r="I33" s="3">
        <v>148.78899999999999</v>
      </c>
      <c r="J33" s="3">
        <v>150.16499999999999</v>
      </c>
      <c r="K33" s="3">
        <v>136.83500000000001</v>
      </c>
      <c r="L33" s="3">
        <v>133.03899999999999</v>
      </c>
      <c r="M33" s="3">
        <v>174.44800000000001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140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t="s">
        <v>141</v>
      </c>
      <c r="D36">
        <v>76.385999999999996</v>
      </c>
      <c r="E36">
        <v>90.977999999999994</v>
      </c>
      <c r="F36">
        <v>136.98699999999999</v>
      </c>
      <c r="G36">
        <v>141.22800000000001</v>
      </c>
      <c r="H36">
        <v>149.97999999999999</v>
      </c>
      <c r="I36">
        <v>148.78899999999999</v>
      </c>
      <c r="J36">
        <v>150.16499999999999</v>
      </c>
      <c r="K36">
        <v>136.83500000000001</v>
      </c>
      <c r="L36">
        <v>133.03899999999999</v>
      </c>
      <c r="M36">
        <v>174.44800000000001</v>
      </c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 t="s">
        <v>142</v>
      </c>
      <c r="D38" s="3">
        <v>1.18</v>
      </c>
      <c r="E38" s="3">
        <v>1.4</v>
      </c>
      <c r="F38" s="3">
        <v>2.11</v>
      </c>
      <c r="G38" s="3">
        <v>2.17</v>
      </c>
      <c r="H38" s="3">
        <v>2.31</v>
      </c>
      <c r="I38" s="3">
        <v>2.29</v>
      </c>
      <c r="J38" s="3">
        <v>2.31</v>
      </c>
      <c r="K38" s="3">
        <v>2.11</v>
      </c>
      <c r="L38" s="3">
        <v>2.0499999999999998</v>
      </c>
      <c r="M38" s="3">
        <v>2.68</v>
      </c>
    </row>
    <row r="39" spans="3:13" x14ac:dyDescent="0.2">
      <c r="C39" s="3" t="s">
        <v>143</v>
      </c>
      <c r="D39" s="3">
        <v>1.18</v>
      </c>
      <c r="E39" s="3">
        <v>1.4</v>
      </c>
      <c r="F39" s="3">
        <v>2.11</v>
      </c>
      <c r="G39" s="3">
        <v>2.17</v>
      </c>
      <c r="H39" s="3">
        <v>2.31</v>
      </c>
      <c r="I39" s="3">
        <v>2.29</v>
      </c>
      <c r="J39" s="3">
        <v>2.31</v>
      </c>
      <c r="K39" s="3">
        <v>2.11</v>
      </c>
      <c r="L39" s="3">
        <v>2.0499999999999998</v>
      </c>
      <c r="M39" s="3">
        <v>2.68</v>
      </c>
    </row>
    <row r="40" spans="3:13" x14ac:dyDescent="0.2">
      <c r="C40" s="3" t="s">
        <v>144</v>
      </c>
      <c r="D40" s="3">
        <v>65</v>
      </c>
      <c r="E40" s="3">
        <v>65</v>
      </c>
      <c r="F40" s="3">
        <v>65</v>
      </c>
      <c r="G40" s="3">
        <v>65</v>
      </c>
      <c r="H40" s="3">
        <v>65</v>
      </c>
      <c r="I40" s="3">
        <v>65</v>
      </c>
      <c r="J40" s="3">
        <v>65</v>
      </c>
      <c r="K40" s="3">
        <v>65</v>
      </c>
      <c r="L40" s="3">
        <v>65</v>
      </c>
      <c r="M40" s="3">
        <v>65</v>
      </c>
    </row>
    <row r="41" spans="3:13" x14ac:dyDescent="0.2">
      <c r="C41" t="s">
        <v>145</v>
      </c>
      <c r="D41">
        <v>65</v>
      </c>
      <c r="E41">
        <v>65</v>
      </c>
      <c r="F41">
        <v>65</v>
      </c>
      <c r="G41">
        <v>65</v>
      </c>
      <c r="H41">
        <v>65</v>
      </c>
      <c r="I41">
        <v>65</v>
      </c>
      <c r="J41">
        <v>65</v>
      </c>
      <c r="K41">
        <v>65</v>
      </c>
      <c r="L41">
        <v>65</v>
      </c>
      <c r="M41">
        <v>65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 t="s">
        <v>146</v>
      </c>
      <c r="D43" s="3">
        <v>142.29400000000001</v>
      </c>
      <c r="E43" s="3">
        <v>174.441</v>
      </c>
      <c r="F43" s="3">
        <v>250.91300000000001</v>
      </c>
      <c r="G43" s="3">
        <v>263.05</v>
      </c>
      <c r="H43" s="3">
        <v>250.80099999999999</v>
      </c>
      <c r="I43" s="3">
        <v>263.488</v>
      </c>
      <c r="J43" s="3">
        <v>260.50799999999998</v>
      </c>
      <c r="K43" s="3">
        <v>247.934</v>
      </c>
      <c r="L43" s="3">
        <v>240.75700000000001</v>
      </c>
      <c r="M43" s="3">
        <v>304.375</v>
      </c>
    </row>
    <row r="44" spans="3:13" x14ac:dyDescent="0.2">
      <c r="C44" s="3" t="s">
        <v>147</v>
      </c>
      <c r="D44" s="3">
        <v>112.78100000000001</v>
      </c>
      <c r="E44" s="3">
        <v>137.58199999999999</v>
      </c>
      <c r="F44" s="3">
        <v>205.46799999999999</v>
      </c>
      <c r="G44" s="3">
        <v>215.483</v>
      </c>
      <c r="H44" s="3">
        <v>202.20500000000001</v>
      </c>
      <c r="I44" s="3">
        <v>207.22300000000001</v>
      </c>
      <c r="J44" s="3">
        <v>202.11500000000001</v>
      </c>
      <c r="K44" s="3">
        <v>188.845</v>
      </c>
      <c r="L44" s="3">
        <v>180.67500000000001</v>
      </c>
      <c r="M44" s="3">
        <v>239.39699999999999</v>
      </c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 t="s">
        <v>148</v>
      </c>
      <c r="D46" s="3">
        <v>764.81899999999996</v>
      </c>
      <c r="E46" s="3">
        <v>913.44500000000005</v>
      </c>
      <c r="F46" s="3" t="s">
        <v>94</v>
      </c>
      <c r="G46" s="3" t="s">
        <v>95</v>
      </c>
      <c r="H46" s="3" t="s">
        <v>96</v>
      </c>
      <c r="I46" s="3" t="s">
        <v>97</v>
      </c>
      <c r="J46" s="3" t="s">
        <v>98</v>
      </c>
      <c r="K46" s="3" t="s">
        <v>99</v>
      </c>
      <c r="L46" s="3" t="s">
        <v>100</v>
      </c>
      <c r="M46" s="3" t="s">
        <v>101</v>
      </c>
    </row>
    <row r="47" spans="3:13" x14ac:dyDescent="0.2">
      <c r="C47" s="3" t="s">
        <v>149</v>
      </c>
      <c r="D47" s="3">
        <v>112.14700000000001</v>
      </c>
      <c r="E47" s="3">
        <v>133.59299999999999</v>
      </c>
      <c r="F47" s="3">
        <v>203.34800000000001</v>
      </c>
      <c r="G47" s="3">
        <v>213.57499999999999</v>
      </c>
      <c r="H47" s="3">
        <v>204.584</v>
      </c>
      <c r="I47" s="3">
        <v>205.02199999999999</v>
      </c>
      <c r="J47" s="3">
        <v>202.76499999999999</v>
      </c>
      <c r="K47" s="3">
        <v>188.88</v>
      </c>
      <c r="L47" s="3">
        <v>182.547</v>
      </c>
      <c r="M47" s="3">
        <v>234.17400000000001</v>
      </c>
    </row>
    <row r="48" spans="3:13" x14ac:dyDescent="0.2">
      <c r="C48" s="3" t="s">
        <v>150</v>
      </c>
      <c r="D48" s="3">
        <v>112.78100000000001</v>
      </c>
      <c r="E48" s="3">
        <v>137.58199999999999</v>
      </c>
      <c r="F48" s="3">
        <v>205.46799999999999</v>
      </c>
      <c r="G48" s="3">
        <v>215.483</v>
      </c>
      <c r="H48" s="3">
        <v>202.20500000000001</v>
      </c>
      <c r="I48" s="3">
        <v>207.22300000000001</v>
      </c>
      <c r="J48" s="3">
        <v>202.11500000000001</v>
      </c>
      <c r="K48" s="3">
        <v>188.845</v>
      </c>
      <c r="L48" s="3">
        <v>180.67500000000001</v>
      </c>
      <c r="M48" s="3">
        <v>239.39699999999999</v>
      </c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CC5D8-1401-41AC-AFF5-7F0444906226}">
  <dimension ref="C2:M56"/>
  <sheetViews>
    <sheetView workbookViewId="0">
      <selection activeCell="G30" sqref="G30"/>
    </sheetView>
  </sheetViews>
  <sheetFormatPr defaultRowHeight="12.75" x14ac:dyDescent="0.2"/>
  <cols>
    <col min="1" max="2" width="2" customWidth="1"/>
    <col min="3" max="3" width="25" customWidth="1"/>
    <col min="14" max="16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151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139</v>
      </c>
      <c r="D12" s="3">
        <v>76.385999999999996</v>
      </c>
      <c r="E12" s="3">
        <v>90.977999999999994</v>
      </c>
      <c r="F12" s="3">
        <v>136.98699999999999</v>
      </c>
      <c r="G12" s="3">
        <v>141.22800000000001</v>
      </c>
      <c r="H12" s="3">
        <v>149.97999999999999</v>
      </c>
      <c r="I12" s="3">
        <v>148.78899999999999</v>
      </c>
      <c r="J12" s="3">
        <v>150.16499999999999</v>
      </c>
      <c r="K12" s="3">
        <v>136.83500000000001</v>
      </c>
      <c r="L12" s="3">
        <v>133.03899999999999</v>
      </c>
      <c r="M12" s="3">
        <v>174.44800000000001</v>
      </c>
    </row>
    <row r="13" spans="3:13" x14ac:dyDescent="0.2">
      <c r="C13" s="3" t="s">
        <v>152</v>
      </c>
      <c r="D13" s="3">
        <v>29.512</v>
      </c>
      <c r="E13" s="3">
        <v>36.859000000000002</v>
      </c>
      <c r="F13" s="3">
        <v>45.445</v>
      </c>
      <c r="G13" s="3">
        <v>47.567</v>
      </c>
      <c r="H13" s="3">
        <v>48.594999999999999</v>
      </c>
      <c r="I13" s="3">
        <v>56.265000000000001</v>
      </c>
      <c r="J13" s="3">
        <v>58.393000000000001</v>
      </c>
      <c r="K13" s="3">
        <v>59.088999999999999</v>
      </c>
      <c r="L13" s="3">
        <v>60.082000000000001</v>
      </c>
      <c r="M13" s="3">
        <v>66.555000000000007</v>
      </c>
    </row>
    <row r="14" spans="3:13" x14ac:dyDescent="0.2">
      <c r="C14" s="3" t="s">
        <v>153</v>
      </c>
      <c r="D14" s="3">
        <v>0.37</v>
      </c>
      <c r="E14" s="3">
        <v>0.53300000000000003</v>
      </c>
      <c r="F14" s="3">
        <v>0.70799999999999996</v>
      </c>
      <c r="G14" s="3">
        <v>0.78</v>
      </c>
      <c r="H14" s="3">
        <v>0.68300000000000005</v>
      </c>
      <c r="I14" s="3">
        <v>0.63500000000000001</v>
      </c>
      <c r="J14" s="3">
        <v>0.59799999999999998</v>
      </c>
      <c r="K14" s="3">
        <v>0.48499999999999999</v>
      </c>
      <c r="L14" s="3">
        <v>0.49099999999999999</v>
      </c>
      <c r="M14" s="3">
        <v>0.57199999999999995</v>
      </c>
    </row>
    <row r="15" spans="3:13" x14ac:dyDescent="0.2">
      <c r="C15" s="3" t="s">
        <v>154</v>
      </c>
      <c r="D15" s="3">
        <v>3.2749999999999999</v>
      </c>
      <c r="E15" s="3">
        <v>4.3970000000000002</v>
      </c>
      <c r="F15" s="3">
        <v>6.4279999999999999</v>
      </c>
      <c r="G15" s="3">
        <v>3.0979999999999999</v>
      </c>
      <c r="H15" s="3">
        <v>4.194</v>
      </c>
      <c r="I15" s="3" t="s">
        <v>3</v>
      </c>
      <c r="J15" s="3" t="s">
        <v>3</v>
      </c>
      <c r="K15" s="3" t="s">
        <v>3</v>
      </c>
      <c r="L15" s="3" t="s">
        <v>3</v>
      </c>
      <c r="M15" s="3">
        <v>0.19800000000000001</v>
      </c>
    </row>
    <row r="16" spans="3:13" x14ac:dyDescent="0.2">
      <c r="C16" s="3" t="s">
        <v>155</v>
      </c>
      <c r="D16" s="3">
        <v>-12.422000000000001</v>
      </c>
      <c r="E16" s="3">
        <v>-16.308</v>
      </c>
      <c r="F16" s="3">
        <v>6.4169999999999998</v>
      </c>
      <c r="G16" s="3">
        <v>-22.12</v>
      </c>
      <c r="H16" s="3">
        <v>9.0429999999999993</v>
      </c>
      <c r="I16" s="3">
        <v>-20.347999999999999</v>
      </c>
      <c r="J16" s="3">
        <v>-7.8529999999999998</v>
      </c>
      <c r="K16" s="3">
        <v>8.3000000000000007</v>
      </c>
      <c r="L16" s="3">
        <v>-53.795999999999999</v>
      </c>
      <c r="M16" s="3">
        <v>-35.585000000000001</v>
      </c>
    </row>
    <row r="17" spans="3:13" x14ac:dyDescent="0.2">
      <c r="C17" s="3" t="s">
        <v>156</v>
      </c>
      <c r="D17" s="3">
        <v>-2.202</v>
      </c>
      <c r="E17" s="3">
        <v>-9.6159999999999997</v>
      </c>
      <c r="F17" s="3">
        <v>5.6420000000000003</v>
      </c>
      <c r="G17" s="3">
        <v>-9.4990000000000006</v>
      </c>
      <c r="H17" s="3">
        <v>-16.600000000000001</v>
      </c>
      <c r="I17" s="3">
        <v>-21.306999999999999</v>
      </c>
      <c r="J17" s="3">
        <v>3.8730000000000002</v>
      </c>
      <c r="K17" s="3">
        <v>-6.6429999999999998</v>
      </c>
      <c r="L17" s="3">
        <v>-65.911000000000001</v>
      </c>
      <c r="M17" s="3">
        <v>-137.364</v>
      </c>
    </row>
    <row r="18" spans="3:13" x14ac:dyDescent="0.2">
      <c r="C18" s="3" t="s">
        <v>157</v>
      </c>
      <c r="D18" s="3">
        <v>0.84499999999999997</v>
      </c>
      <c r="E18" s="3">
        <v>-1.4750000000000001</v>
      </c>
      <c r="F18" s="3">
        <v>1.288</v>
      </c>
      <c r="G18" s="3">
        <v>0.52400000000000002</v>
      </c>
      <c r="H18" s="3">
        <v>0.88500000000000001</v>
      </c>
      <c r="I18" s="3">
        <v>-0.60199999999999998</v>
      </c>
      <c r="J18" s="3">
        <v>0.126</v>
      </c>
      <c r="K18" s="3">
        <v>-0.53200000000000003</v>
      </c>
      <c r="L18" s="3">
        <v>-5.9569999999999999</v>
      </c>
      <c r="M18" s="3">
        <v>-1.1040000000000001</v>
      </c>
    </row>
    <row r="19" spans="3:13" x14ac:dyDescent="0.2">
      <c r="C19" t="s">
        <v>158</v>
      </c>
      <c r="D19">
        <v>-1.9239999999999999</v>
      </c>
      <c r="E19">
        <v>7.7670000000000003</v>
      </c>
      <c r="F19">
        <v>12.432</v>
      </c>
      <c r="G19">
        <v>8.9710000000000001</v>
      </c>
      <c r="H19">
        <v>-22.827999999999999</v>
      </c>
      <c r="I19">
        <v>14.183</v>
      </c>
      <c r="J19">
        <v>4.08</v>
      </c>
      <c r="K19">
        <v>3.2450000000000001</v>
      </c>
      <c r="L19">
        <v>56.436</v>
      </c>
      <c r="M19">
        <v>37.713000000000001</v>
      </c>
    </row>
    <row r="20" spans="3:13" x14ac:dyDescent="0.2">
      <c r="C20" s="3" t="s">
        <v>159</v>
      </c>
      <c r="D20" s="3">
        <v>93.84</v>
      </c>
      <c r="E20" s="3">
        <v>113.137</v>
      </c>
      <c r="F20" s="3">
        <v>215.34700000000001</v>
      </c>
      <c r="G20" s="3">
        <v>170.548</v>
      </c>
      <c r="H20" s="3">
        <v>173.952</v>
      </c>
      <c r="I20" s="3">
        <v>177.61500000000001</v>
      </c>
      <c r="J20" s="3">
        <v>209.381</v>
      </c>
      <c r="K20" s="3">
        <v>200.77799999999999</v>
      </c>
      <c r="L20" s="3">
        <v>124.38500000000001</v>
      </c>
      <c r="M20" s="3">
        <v>105.434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160</v>
      </c>
      <c r="D22" s="3">
        <v>-54.802999999999997</v>
      </c>
      <c r="E22" s="3">
        <v>-55.79</v>
      </c>
      <c r="F22" s="3">
        <v>-74.088999999999999</v>
      </c>
      <c r="G22" s="3">
        <v>-97.775000000000006</v>
      </c>
      <c r="H22" s="3">
        <v>-64.221999999999994</v>
      </c>
      <c r="I22" s="3">
        <v>-97.298000000000002</v>
      </c>
      <c r="J22" s="3">
        <v>-75.953999999999994</v>
      </c>
      <c r="K22" s="3">
        <v>-66</v>
      </c>
      <c r="L22" s="3">
        <v>-61.889000000000003</v>
      </c>
      <c r="M22" s="3">
        <v>-66.772000000000006</v>
      </c>
    </row>
    <row r="23" spans="3:13" x14ac:dyDescent="0.2">
      <c r="C23" s="3" t="s">
        <v>161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>
        <v>-55.902000000000001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162</v>
      </c>
      <c r="D24" s="3">
        <v>-0.92100000000000004</v>
      </c>
      <c r="E24" s="3">
        <v>-0.81200000000000006</v>
      </c>
      <c r="F24" s="3">
        <v>-0.41799999999999998</v>
      </c>
      <c r="G24" s="3">
        <v>-0.58199999999999996</v>
      </c>
      <c r="H24" s="3">
        <v>-0.72299999999999998</v>
      </c>
      <c r="I24" s="3">
        <v>-0.51600000000000001</v>
      </c>
      <c r="J24" s="3">
        <v>-0.16</v>
      </c>
      <c r="K24" s="3">
        <v>-0.27700000000000002</v>
      </c>
      <c r="L24" s="3">
        <v>-0.314</v>
      </c>
      <c r="M24" s="3">
        <v>-0.45700000000000002</v>
      </c>
    </row>
    <row r="25" spans="3:13" x14ac:dyDescent="0.2">
      <c r="C25" s="3" t="s">
        <v>163</v>
      </c>
      <c r="D25" s="3">
        <v>-55.723999999999997</v>
      </c>
      <c r="E25" s="3">
        <v>-56.600999999999999</v>
      </c>
      <c r="F25" s="3">
        <v>-74.507000000000005</v>
      </c>
      <c r="G25" s="3">
        <v>-98.356999999999999</v>
      </c>
      <c r="H25" s="3">
        <v>-64.944999999999993</v>
      </c>
      <c r="I25" s="3">
        <v>-97.814999999999998</v>
      </c>
      <c r="J25" s="3">
        <v>-132.01599999999999</v>
      </c>
      <c r="K25" s="3">
        <v>-66.277000000000001</v>
      </c>
      <c r="L25" s="3">
        <v>-62.203000000000003</v>
      </c>
      <c r="M25" s="3">
        <v>-67.228999999999999</v>
      </c>
    </row>
    <row r="26" spans="3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164</v>
      </c>
      <c r="D27" s="3">
        <v>-8.1549999999999994</v>
      </c>
      <c r="E27" s="3">
        <v>-8.3350000000000009</v>
      </c>
      <c r="F27" s="3">
        <v>-8.7330000000000005</v>
      </c>
      <c r="G27" s="3">
        <v>-7.9340000000000002</v>
      </c>
      <c r="H27" s="3">
        <v>-7.5090000000000003</v>
      </c>
      <c r="I27" s="3">
        <v>-8.2710000000000008</v>
      </c>
      <c r="J27" s="3">
        <v>-7.6529999999999996</v>
      </c>
      <c r="K27" s="3">
        <v>-7.4219999999999997</v>
      </c>
      <c r="L27" s="3">
        <v>-7.9420000000000002</v>
      </c>
      <c r="M27" s="3">
        <v>-8.202</v>
      </c>
    </row>
    <row r="28" spans="3:13" x14ac:dyDescent="0.2">
      <c r="C28" t="s">
        <v>165</v>
      </c>
      <c r="D28" t="s">
        <v>3</v>
      </c>
      <c r="E28">
        <v>-67.92</v>
      </c>
      <c r="F28">
        <v>-101.86199999999999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>
        <v>-204.285</v>
      </c>
      <c r="M28" t="s">
        <v>3</v>
      </c>
    </row>
    <row r="29" spans="3:13" x14ac:dyDescent="0.2">
      <c r="C29" s="3" t="s">
        <v>166</v>
      </c>
      <c r="D29" s="3" t="s">
        <v>3</v>
      </c>
      <c r="E29" s="3" t="s">
        <v>3</v>
      </c>
      <c r="F29" s="3" t="s">
        <v>3</v>
      </c>
      <c r="G29" s="3" t="s">
        <v>3</v>
      </c>
      <c r="H29" s="3" t="s">
        <v>3</v>
      </c>
      <c r="I29" s="3" t="s">
        <v>3</v>
      </c>
      <c r="J29" s="3" t="s">
        <v>3</v>
      </c>
      <c r="K29" s="3" t="s">
        <v>3</v>
      </c>
      <c r="L29" s="3" t="s">
        <v>3</v>
      </c>
      <c r="M29" s="3" t="s">
        <v>3</v>
      </c>
    </row>
    <row r="30" spans="3:13" x14ac:dyDescent="0.2">
      <c r="C30" s="3" t="s">
        <v>167</v>
      </c>
      <c r="D30" s="39">
        <f t="shared" ref="D30:H30" si="0">(E30+F30)/2</f>
        <v>-0.87678125000000007</v>
      </c>
      <c r="E30" s="39">
        <f t="shared" si="0"/>
        <v>-0.92918750000000006</v>
      </c>
      <c r="F30" s="39">
        <f t="shared" si="0"/>
        <v>-0.82437499999999997</v>
      </c>
      <c r="G30" s="39">
        <f>L30</f>
        <v>-1.034</v>
      </c>
      <c r="H30" s="39">
        <f t="shared" si="0"/>
        <v>-0.61474999999999991</v>
      </c>
      <c r="I30" s="39">
        <f>(J30+K30)/2</f>
        <v>-0.64749999999999996</v>
      </c>
      <c r="J30" s="3">
        <v>-0.58199999999999996</v>
      </c>
      <c r="K30" s="3">
        <v>-0.71299999999999997</v>
      </c>
      <c r="L30" s="3">
        <v>-1.034</v>
      </c>
      <c r="M30" s="3">
        <v>-1.1719999999999999</v>
      </c>
    </row>
    <row r="31" spans="3:13" x14ac:dyDescent="0.2">
      <c r="C31" s="3" t="s">
        <v>168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169</v>
      </c>
      <c r="D32" s="3">
        <v>-0.23300000000000001</v>
      </c>
      <c r="E32" s="3">
        <v>-0.39900000000000002</v>
      </c>
      <c r="F32" s="3">
        <v>-0.89200000000000002</v>
      </c>
      <c r="G32" s="3">
        <v>-1.728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</row>
    <row r="33" spans="3:13" x14ac:dyDescent="0.2">
      <c r="C33" s="3" t="s">
        <v>170</v>
      </c>
      <c r="D33" s="3">
        <v>-8.3879999999999999</v>
      </c>
      <c r="E33" s="3">
        <v>-76.655000000000001</v>
      </c>
      <c r="F33" s="3">
        <v>-111.48699999999999</v>
      </c>
      <c r="G33" s="3">
        <v>-9.6620000000000008</v>
      </c>
      <c r="H33" s="3">
        <v>-7.5090000000000003</v>
      </c>
      <c r="I33" s="3">
        <v>-8.2710000000000008</v>
      </c>
      <c r="J33" s="3">
        <v>-8.2349999999999994</v>
      </c>
      <c r="K33" s="3">
        <v>-8.1349999999999998</v>
      </c>
      <c r="L33" s="3">
        <v>-213.262</v>
      </c>
      <c r="M33" s="3">
        <v>-9.3729999999999993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171</v>
      </c>
      <c r="D35" s="3">
        <v>132.66999999999999</v>
      </c>
      <c r="E35" s="3">
        <v>172.345</v>
      </c>
      <c r="F35" s="3">
        <v>166.911</v>
      </c>
      <c r="G35" s="3">
        <v>227.779</v>
      </c>
      <c r="H35" s="3">
        <v>285.88900000000001</v>
      </c>
      <c r="I35" s="3">
        <v>367.048</v>
      </c>
      <c r="J35" s="3">
        <v>470.35399999999998</v>
      </c>
      <c r="K35" s="3">
        <v>519.63499999999999</v>
      </c>
      <c r="L35" s="3">
        <v>637.51</v>
      </c>
      <c r="M35" s="3">
        <v>483.75</v>
      </c>
    </row>
    <row r="36" spans="3:13" x14ac:dyDescent="0.2">
      <c r="C36" t="s">
        <v>172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</row>
    <row r="37" spans="3:13" x14ac:dyDescent="0.2">
      <c r="C37" s="3" t="s">
        <v>173</v>
      </c>
      <c r="D37" s="3">
        <v>39.676000000000002</v>
      </c>
      <c r="E37" s="3">
        <v>-5.4349999999999996</v>
      </c>
      <c r="F37" s="3">
        <v>60.868000000000002</v>
      </c>
      <c r="G37" s="3">
        <v>58.11</v>
      </c>
      <c r="H37" s="3">
        <v>81.159000000000006</v>
      </c>
      <c r="I37" s="3">
        <v>103.306</v>
      </c>
      <c r="J37" s="3">
        <v>49.280999999999999</v>
      </c>
      <c r="K37" s="3">
        <v>117.875</v>
      </c>
      <c r="L37" s="3">
        <v>-153.76</v>
      </c>
      <c r="M37" s="3">
        <v>58.137999999999998</v>
      </c>
    </row>
    <row r="38" spans="3:13" x14ac:dyDescent="0.2">
      <c r="C38" s="3" t="s">
        <v>174</v>
      </c>
      <c r="D38" s="3">
        <v>172.345</v>
      </c>
      <c r="E38" s="3">
        <v>166.911</v>
      </c>
      <c r="F38" s="3">
        <v>227.779</v>
      </c>
      <c r="G38" s="3">
        <v>285.88900000000001</v>
      </c>
      <c r="H38" s="3">
        <v>367.048</v>
      </c>
      <c r="I38" s="3">
        <v>470.35399999999998</v>
      </c>
      <c r="J38" s="3">
        <v>519.63499999999999</v>
      </c>
      <c r="K38" s="3">
        <v>637.51</v>
      </c>
      <c r="L38" s="3">
        <v>483.75</v>
      </c>
      <c r="M38" s="3">
        <v>541.88800000000003</v>
      </c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175</v>
      </c>
      <c r="D40" s="3">
        <v>39.036999999999999</v>
      </c>
      <c r="E40" s="3">
        <v>57.347000000000001</v>
      </c>
      <c r="F40" s="3">
        <v>141.25800000000001</v>
      </c>
      <c r="G40" s="3">
        <v>72.772999999999996</v>
      </c>
      <c r="H40" s="3">
        <v>109.73</v>
      </c>
      <c r="I40" s="3">
        <v>80.316999999999993</v>
      </c>
      <c r="J40" s="3">
        <v>133.42699999999999</v>
      </c>
      <c r="K40" s="3">
        <v>134.779</v>
      </c>
      <c r="L40" s="3">
        <v>62.494999999999997</v>
      </c>
      <c r="M40" s="3">
        <v>38.661999999999999</v>
      </c>
    </row>
    <row r="41" spans="3:13" x14ac:dyDescent="0.2">
      <c r="C41" t="s">
        <v>176</v>
      </c>
      <c r="D41">
        <v>1.4999999999999999E-2</v>
      </c>
      <c r="E41">
        <v>0.17199999999999999</v>
      </c>
      <c r="F41">
        <v>2.9000000000000001E-2</v>
      </c>
      <c r="G41">
        <v>9.0999999999999998E-2</v>
      </c>
      <c r="H41">
        <v>3.54</v>
      </c>
      <c r="I41">
        <v>4.7519999999999998</v>
      </c>
      <c r="J41">
        <v>4.2519999999999998</v>
      </c>
      <c r="K41">
        <v>2.2770000000000001</v>
      </c>
      <c r="L41">
        <v>1.794</v>
      </c>
      <c r="M41">
        <v>5.8579999999999997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94C4-6DA4-40F4-B126-3934C1FA5914}">
  <dimension ref="C2:M56"/>
  <sheetViews>
    <sheetView workbookViewId="0">
      <selection activeCell="R32" sqref="R32"/>
    </sheetView>
  </sheetViews>
  <sheetFormatPr defaultRowHeight="12.75" x14ac:dyDescent="0.2"/>
  <cols>
    <col min="1" max="2" width="2" customWidth="1"/>
    <col min="3" max="3" width="25" customWidth="1"/>
    <col min="14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177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178</v>
      </c>
      <c r="D12" s="3">
        <v>22.46</v>
      </c>
      <c r="E12" s="3">
        <v>33.49</v>
      </c>
      <c r="F12" s="3">
        <v>45.56</v>
      </c>
      <c r="G12" s="3">
        <v>45.42</v>
      </c>
      <c r="H12" s="3">
        <v>46.8</v>
      </c>
      <c r="I12" s="3">
        <v>47.75</v>
      </c>
      <c r="J12" s="3">
        <v>46.98</v>
      </c>
      <c r="K12" s="3">
        <v>42.82</v>
      </c>
      <c r="L12" s="3">
        <v>37.17</v>
      </c>
      <c r="M12" s="3">
        <v>42.06</v>
      </c>
    </row>
    <row r="13" spans="3:13" x14ac:dyDescent="0.2">
      <c r="C13" s="3" t="s">
        <v>179</v>
      </c>
      <c r="D13" s="3" t="s">
        <v>180</v>
      </c>
      <c r="E13" s="3" t="s">
        <v>181</v>
      </c>
      <c r="F13" s="3" t="s">
        <v>182</v>
      </c>
      <c r="G13" s="3" t="s">
        <v>183</v>
      </c>
      <c r="H13" s="3" t="s">
        <v>184</v>
      </c>
      <c r="I13" s="3" t="s">
        <v>185</v>
      </c>
      <c r="J13" s="3" t="s">
        <v>186</v>
      </c>
      <c r="K13" s="3" t="s">
        <v>187</v>
      </c>
      <c r="L13" s="3" t="s">
        <v>188</v>
      </c>
      <c r="M13" s="3" t="s">
        <v>189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190</v>
      </c>
      <c r="D15" s="3" t="s">
        <v>191</v>
      </c>
      <c r="E15" s="3" t="s">
        <v>192</v>
      </c>
      <c r="F15" s="3" t="s">
        <v>193</v>
      </c>
      <c r="G15" s="3" t="s">
        <v>194</v>
      </c>
      <c r="H15" s="3" t="s">
        <v>195</v>
      </c>
      <c r="I15" s="3" t="s">
        <v>196</v>
      </c>
      <c r="J15" s="3" t="s">
        <v>197</v>
      </c>
      <c r="K15" s="3" t="s">
        <v>198</v>
      </c>
      <c r="L15" s="3" t="s">
        <v>199</v>
      </c>
      <c r="M15" s="3" t="s">
        <v>200</v>
      </c>
    </row>
    <row r="16" spans="3:13" x14ac:dyDescent="0.2">
      <c r="C16" s="3" t="s">
        <v>201</v>
      </c>
      <c r="D16" s="3" t="s">
        <v>191</v>
      </c>
      <c r="E16" s="3" t="s">
        <v>192</v>
      </c>
      <c r="F16" s="3" t="s">
        <v>193</v>
      </c>
      <c r="G16" s="3" t="s">
        <v>194</v>
      </c>
      <c r="H16" s="3" t="s">
        <v>195</v>
      </c>
      <c r="I16" s="3" t="s">
        <v>196</v>
      </c>
      <c r="J16" s="3" t="s">
        <v>197</v>
      </c>
      <c r="K16" s="3" t="s">
        <v>198</v>
      </c>
      <c r="L16" s="3" t="s">
        <v>199</v>
      </c>
      <c r="M16" s="3" t="s">
        <v>202</v>
      </c>
    </row>
    <row r="17" spans="3:13" x14ac:dyDescent="0.2">
      <c r="C17" s="3" t="s">
        <v>203</v>
      </c>
      <c r="D17" s="3" t="s">
        <v>204</v>
      </c>
      <c r="E17" s="3" t="s">
        <v>205</v>
      </c>
      <c r="F17" s="3" t="s">
        <v>206</v>
      </c>
      <c r="G17" s="3" t="s">
        <v>207</v>
      </c>
      <c r="H17" s="3" t="s">
        <v>208</v>
      </c>
      <c r="I17" s="3" t="s">
        <v>209</v>
      </c>
      <c r="J17" s="3" t="s">
        <v>210</v>
      </c>
      <c r="K17" s="3" t="s">
        <v>211</v>
      </c>
      <c r="L17" s="3" t="s">
        <v>211</v>
      </c>
      <c r="M17" s="3" t="s">
        <v>212</v>
      </c>
    </row>
    <row r="18" spans="3:13" x14ac:dyDescent="0.2">
      <c r="C18" s="3" t="s">
        <v>213</v>
      </c>
      <c r="D18" s="3" t="s">
        <v>214</v>
      </c>
      <c r="E18" s="3" t="s">
        <v>215</v>
      </c>
      <c r="F18" s="3" t="s">
        <v>216</v>
      </c>
      <c r="G18" s="3" t="s">
        <v>217</v>
      </c>
      <c r="H18" s="3" t="s">
        <v>218</v>
      </c>
      <c r="I18" s="3" t="s">
        <v>219</v>
      </c>
      <c r="J18" s="3" t="s">
        <v>220</v>
      </c>
      <c r="K18" s="3" t="s">
        <v>221</v>
      </c>
      <c r="L18" s="3" t="s">
        <v>222</v>
      </c>
      <c r="M18" s="3" t="s">
        <v>223</v>
      </c>
    </row>
    <row r="19" spans="3:13" x14ac:dyDescent="0.2">
      <c r="C19" t="s">
        <v>224</v>
      </c>
      <c r="D19" t="s">
        <v>225</v>
      </c>
      <c r="E19" t="s">
        <v>226</v>
      </c>
      <c r="F19" t="s">
        <v>215</v>
      </c>
      <c r="G19" t="s">
        <v>227</v>
      </c>
      <c r="H19" t="s">
        <v>228</v>
      </c>
      <c r="I19" t="s">
        <v>229</v>
      </c>
      <c r="J19" t="s">
        <v>230</v>
      </c>
      <c r="K19" t="s">
        <v>231</v>
      </c>
      <c r="L19" t="s">
        <v>232</v>
      </c>
      <c r="M19" t="s">
        <v>233</v>
      </c>
    </row>
    <row r="20" spans="3:13" x14ac:dyDescent="0.2">
      <c r="C20" s="3" t="s">
        <v>234</v>
      </c>
      <c r="D20" s="3" t="s">
        <v>235</v>
      </c>
      <c r="E20" s="3" t="s">
        <v>236</v>
      </c>
      <c r="F20" s="3" t="s">
        <v>237</v>
      </c>
      <c r="G20" s="3" t="s">
        <v>238</v>
      </c>
      <c r="H20" s="3" t="s">
        <v>239</v>
      </c>
      <c r="I20" s="3" t="s">
        <v>240</v>
      </c>
      <c r="J20" s="3" t="s">
        <v>241</v>
      </c>
      <c r="K20" s="3" t="s">
        <v>242</v>
      </c>
      <c r="L20" s="3" t="s">
        <v>243</v>
      </c>
      <c r="M20" s="3" t="s">
        <v>244</v>
      </c>
    </row>
    <row r="21" spans="3:13" x14ac:dyDescent="0.2">
      <c r="C21" s="3" t="s">
        <v>245</v>
      </c>
      <c r="D21" s="3" t="s">
        <v>246</v>
      </c>
      <c r="E21" s="3" t="s">
        <v>247</v>
      </c>
      <c r="F21" s="3" t="s">
        <v>248</v>
      </c>
      <c r="G21" s="3" t="s">
        <v>249</v>
      </c>
      <c r="H21" s="3" t="s">
        <v>250</v>
      </c>
      <c r="I21" s="3" t="s">
        <v>246</v>
      </c>
      <c r="J21" s="3" t="s">
        <v>251</v>
      </c>
      <c r="K21" s="3" t="s">
        <v>252</v>
      </c>
      <c r="L21" s="3" t="s">
        <v>252</v>
      </c>
      <c r="M21" s="3" t="s">
        <v>253</v>
      </c>
    </row>
    <row r="22" spans="3:13" x14ac:dyDescent="0.2">
      <c r="C22" s="3" t="s">
        <v>254</v>
      </c>
      <c r="D22" s="3" t="s">
        <v>255</v>
      </c>
      <c r="E22" s="3" t="s">
        <v>256</v>
      </c>
      <c r="F22" s="3" t="s">
        <v>257</v>
      </c>
      <c r="G22" s="3" t="s">
        <v>258</v>
      </c>
      <c r="H22" s="3" t="s">
        <v>258</v>
      </c>
      <c r="I22" s="3" t="s">
        <v>246</v>
      </c>
      <c r="J22" s="3" t="s">
        <v>246</v>
      </c>
      <c r="K22" s="3" t="s">
        <v>259</v>
      </c>
      <c r="L22" s="3" t="s">
        <v>260</v>
      </c>
      <c r="M22" s="3" t="s">
        <v>261</v>
      </c>
    </row>
    <row r="23" spans="3:1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262</v>
      </c>
      <c r="D24" s="3" t="s">
        <v>263</v>
      </c>
      <c r="E24" s="3" t="s">
        <v>264</v>
      </c>
      <c r="F24" s="3" t="s">
        <v>265</v>
      </c>
      <c r="G24" s="3" t="s">
        <v>266</v>
      </c>
      <c r="H24" s="3" t="s">
        <v>267</v>
      </c>
      <c r="I24" s="3" t="s">
        <v>226</v>
      </c>
      <c r="J24" s="3" t="s">
        <v>268</v>
      </c>
      <c r="K24" s="3" t="s">
        <v>241</v>
      </c>
      <c r="L24" s="3" t="s">
        <v>269</v>
      </c>
      <c r="M24" s="3" t="s">
        <v>225</v>
      </c>
    </row>
    <row r="25" spans="3:13" x14ac:dyDescent="0.2">
      <c r="C25" s="3" t="s">
        <v>270</v>
      </c>
      <c r="D25" s="3" t="s">
        <v>258</v>
      </c>
      <c r="E25" s="3" t="s">
        <v>248</v>
      </c>
      <c r="F25" s="3" t="s">
        <v>271</v>
      </c>
      <c r="G25" s="3" t="s">
        <v>272</v>
      </c>
      <c r="H25" s="3" t="s">
        <v>273</v>
      </c>
      <c r="I25" s="3" t="s">
        <v>258</v>
      </c>
      <c r="J25" s="3" t="s">
        <v>256</v>
      </c>
      <c r="K25" s="3" t="s">
        <v>259</v>
      </c>
      <c r="L25" s="3" t="s">
        <v>255</v>
      </c>
      <c r="M25" s="3" t="s">
        <v>260</v>
      </c>
    </row>
    <row r="26" spans="3:13" x14ac:dyDescent="0.2">
      <c r="C26" s="3" t="s">
        <v>274</v>
      </c>
      <c r="D26" s="3" t="s">
        <v>275</v>
      </c>
      <c r="E26" s="3" t="s">
        <v>276</v>
      </c>
      <c r="F26" s="3" t="s">
        <v>277</v>
      </c>
      <c r="G26" s="3" t="s">
        <v>278</v>
      </c>
      <c r="H26" s="3" t="s">
        <v>279</v>
      </c>
      <c r="I26" s="3" t="s">
        <v>280</v>
      </c>
      <c r="J26" s="3" t="s">
        <v>281</v>
      </c>
      <c r="K26" s="3" t="s">
        <v>282</v>
      </c>
      <c r="L26" s="3" t="s">
        <v>283</v>
      </c>
      <c r="M26" s="3" t="s">
        <v>284</v>
      </c>
    </row>
    <row r="27" spans="3:13" x14ac:dyDescent="0.2">
      <c r="C27" s="3" t="s">
        <v>285</v>
      </c>
      <c r="D27" s="3" t="s">
        <v>259</v>
      </c>
      <c r="E27" s="3" t="s">
        <v>257</v>
      </c>
      <c r="F27" s="3" t="s">
        <v>250</v>
      </c>
      <c r="G27" s="3" t="s">
        <v>250</v>
      </c>
      <c r="H27" s="3" t="s">
        <v>250</v>
      </c>
      <c r="I27" s="3" t="s">
        <v>286</v>
      </c>
      <c r="J27" s="3" t="s">
        <v>250</v>
      </c>
      <c r="K27" s="3" t="s">
        <v>258</v>
      </c>
      <c r="L27" s="3" t="s">
        <v>259</v>
      </c>
      <c r="M27" s="3" t="s">
        <v>260</v>
      </c>
    </row>
    <row r="29" spans="3:13" x14ac:dyDescent="0.2">
      <c r="C29" s="3" t="s">
        <v>287</v>
      </c>
      <c r="D29" s="3">
        <v>14.7</v>
      </c>
      <c r="E29" s="3">
        <v>14.3</v>
      </c>
      <c r="F29" s="3">
        <v>14.2</v>
      </c>
      <c r="G29" s="3">
        <v>15</v>
      </c>
      <c r="H29" s="3">
        <v>16.899999999999999</v>
      </c>
      <c r="I29" s="3">
        <v>17.3</v>
      </c>
      <c r="J29" s="3">
        <v>17.899999999999999</v>
      </c>
      <c r="K29" s="3">
        <v>17.8</v>
      </c>
      <c r="L29" s="3">
        <v>15.7</v>
      </c>
      <c r="M29" s="3">
        <v>16.100000000000001</v>
      </c>
    </row>
    <row r="30" spans="3:13" x14ac:dyDescent="0.2">
      <c r="C30" s="3" t="s">
        <v>288</v>
      </c>
      <c r="D30" s="3">
        <v>5</v>
      </c>
      <c r="E30" s="3">
        <v>6</v>
      </c>
      <c r="F30" s="3">
        <v>6</v>
      </c>
      <c r="G30" s="3">
        <v>6</v>
      </c>
      <c r="H30" s="3">
        <v>6</v>
      </c>
      <c r="I30" s="3">
        <v>5</v>
      </c>
      <c r="J30" s="3">
        <v>5</v>
      </c>
      <c r="K30" s="3">
        <v>5</v>
      </c>
      <c r="L30" s="3">
        <v>4</v>
      </c>
      <c r="M30" s="3">
        <v>6</v>
      </c>
    </row>
    <row r="31" spans="3:13" x14ac:dyDescent="0.2">
      <c r="C31" s="3" t="s">
        <v>289</v>
      </c>
      <c r="D31" s="3">
        <v>0.06</v>
      </c>
      <c r="E31" s="3">
        <v>0.12</v>
      </c>
      <c r="F31" s="3">
        <v>1.62</v>
      </c>
      <c r="G31" s="3">
        <v>0.12</v>
      </c>
      <c r="H31" s="3">
        <v>0.12</v>
      </c>
      <c r="I31" s="3">
        <v>0.12</v>
      </c>
      <c r="J31" s="3">
        <v>0.12</v>
      </c>
      <c r="K31" s="3">
        <v>0.12</v>
      </c>
      <c r="L31" s="3">
        <v>3.12</v>
      </c>
      <c r="M31" s="3">
        <v>0.12</v>
      </c>
    </row>
    <row r="32" spans="3:13" x14ac:dyDescent="0.2">
      <c r="C32" s="3" t="s">
        <v>290</v>
      </c>
      <c r="D32" s="3" t="s">
        <v>108</v>
      </c>
      <c r="E32" s="3" t="s">
        <v>291</v>
      </c>
      <c r="F32" s="3" t="s">
        <v>292</v>
      </c>
      <c r="G32" s="3" t="s">
        <v>108</v>
      </c>
      <c r="H32" s="3" t="s">
        <v>108</v>
      </c>
      <c r="I32" s="3" t="s">
        <v>108</v>
      </c>
      <c r="J32" s="3" t="s">
        <v>108</v>
      </c>
      <c r="K32" s="3" t="s">
        <v>108</v>
      </c>
      <c r="L32" s="3" t="s">
        <v>293</v>
      </c>
      <c r="M32" s="3" t="s">
        <v>108</v>
      </c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C75B-55CA-4A56-BDB5-AE28D2EAE710}">
  <dimension ref="A3:BJ22"/>
  <sheetViews>
    <sheetView showGridLines="0" tabSelected="1" topLeftCell="X1" workbookViewId="0">
      <selection activeCell="AN24" sqref="AN24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294</v>
      </c>
      <c r="C3" s="9"/>
      <c r="D3" s="9"/>
      <c r="E3" s="9"/>
      <c r="F3" s="9"/>
      <c r="H3" s="9" t="s">
        <v>295</v>
      </c>
      <c r="I3" s="9"/>
      <c r="J3" s="9"/>
      <c r="K3" s="9"/>
      <c r="L3" s="9"/>
      <c r="N3" s="11" t="s">
        <v>296</v>
      </c>
      <c r="O3" s="11"/>
      <c r="P3" s="11"/>
      <c r="Q3" s="11"/>
      <c r="R3" s="11"/>
      <c r="S3" s="11"/>
      <c r="T3" s="11"/>
      <c r="V3" s="9" t="s">
        <v>297</v>
      </c>
      <c r="W3" s="9"/>
      <c r="X3" s="9"/>
      <c r="Y3" s="9"/>
      <c r="AA3" s="9" t="s">
        <v>298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299</v>
      </c>
      <c r="C4" s="15" t="s">
        <v>300</v>
      </c>
      <c r="D4" s="14" t="s">
        <v>301</v>
      </c>
      <c r="E4" s="15" t="s">
        <v>302</v>
      </c>
      <c r="F4" s="14" t="s">
        <v>303</v>
      </c>
      <c r="H4" s="16" t="s">
        <v>304</v>
      </c>
      <c r="I4" s="17" t="s">
        <v>305</v>
      </c>
      <c r="J4" s="16" t="s">
        <v>306</v>
      </c>
      <c r="K4" s="17" t="s">
        <v>307</v>
      </c>
      <c r="L4" s="16" t="s">
        <v>308</v>
      </c>
      <c r="N4" s="18" t="s">
        <v>309</v>
      </c>
      <c r="O4" s="19" t="s">
        <v>310</v>
      </c>
      <c r="P4" s="18" t="s">
        <v>311</v>
      </c>
      <c r="Q4" s="19" t="s">
        <v>312</v>
      </c>
      <c r="R4" s="18" t="s">
        <v>313</v>
      </c>
      <c r="S4" s="19" t="s">
        <v>314</v>
      </c>
      <c r="T4" s="18" t="s">
        <v>315</v>
      </c>
      <c r="V4" s="19" t="s">
        <v>316</v>
      </c>
      <c r="W4" s="18" t="s">
        <v>317</v>
      </c>
      <c r="X4" s="19" t="s">
        <v>318</v>
      </c>
      <c r="Y4" s="18" t="s">
        <v>319</v>
      </c>
      <c r="AA4" s="20" t="s">
        <v>146</v>
      </c>
      <c r="AB4" s="21" t="s">
        <v>203</v>
      </c>
      <c r="AC4" s="20" t="s">
        <v>213</v>
      </c>
      <c r="AD4" s="21" t="s">
        <v>234</v>
      </c>
      <c r="AE4" s="20" t="s">
        <v>245</v>
      </c>
      <c r="AF4" s="21" t="s">
        <v>254</v>
      </c>
      <c r="AG4" s="20" t="s">
        <v>262</v>
      </c>
      <c r="AH4" s="21" t="s">
        <v>270</v>
      </c>
      <c r="AI4" s="20" t="s">
        <v>289</v>
      </c>
      <c r="AJ4" s="22"/>
      <c r="AK4" s="21" t="s">
        <v>287</v>
      </c>
      <c r="AL4" s="20" t="s">
        <v>288</v>
      </c>
    </row>
    <row r="5" spans="1:62" ht="63" x14ac:dyDescent="0.2">
      <c r="A5" s="23" t="s">
        <v>320</v>
      </c>
      <c r="B5" s="18" t="s">
        <v>321</v>
      </c>
      <c r="C5" s="24" t="s">
        <v>322</v>
      </c>
      <c r="D5" s="25" t="s">
        <v>323</v>
      </c>
      <c r="E5" s="19" t="s">
        <v>324</v>
      </c>
      <c r="F5" s="18" t="s">
        <v>321</v>
      </c>
      <c r="H5" s="19" t="s">
        <v>325</v>
      </c>
      <c r="I5" s="18" t="s">
        <v>326</v>
      </c>
      <c r="J5" s="19" t="s">
        <v>327</v>
      </c>
      <c r="K5" s="18" t="s">
        <v>328</v>
      </c>
      <c r="L5" s="19" t="s">
        <v>329</v>
      </c>
      <c r="N5" s="18" t="s">
        <v>330</v>
      </c>
      <c r="O5" s="19" t="s">
        <v>331</v>
      </c>
      <c r="P5" s="18" t="s">
        <v>332</v>
      </c>
      <c r="Q5" s="19" t="s">
        <v>333</v>
      </c>
      <c r="R5" s="18" t="s">
        <v>334</v>
      </c>
      <c r="S5" s="19" t="s">
        <v>335</v>
      </c>
      <c r="T5" s="18" t="s">
        <v>336</v>
      </c>
      <c r="V5" s="19" t="s">
        <v>337</v>
      </c>
      <c r="W5" s="18" t="s">
        <v>338</v>
      </c>
      <c r="X5" s="19" t="s">
        <v>339</v>
      </c>
      <c r="Y5" s="18" t="s">
        <v>340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5.3854179831767564</v>
      </c>
      <c r="C7" s="31">
        <f>(sheet!D18-sheet!D15)/sheet!D35</f>
        <v>3.998651893668113</v>
      </c>
      <c r="D7" s="31">
        <f>sheet!D12/sheet!D35</f>
        <v>2.4202019350942972</v>
      </c>
      <c r="E7" s="31">
        <f>Sheet2!D20/sheet!D35</f>
        <v>1.3177739394194719</v>
      </c>
      <c r="F7" s="31">
        <f>sheet!D18/sheet!D35</f>
        <v>5.3854179831767564</v>
      </c>
      <c r="G7" s="29"/>
      <c r="H7" s="32">
        <f>Sheet1!D33/sheet!D51</f>
        <v>0.12047903927169375</v>
      </c>
      <c r="I7" s="32">
        <f>Sheet1!D33/Sheet1!D12</f>
        <v>9.9874610855640353E-2</v>
      </c>
      <c r="J7" s="32">
        <f>Sheet1!D12/sheet!D27</f>
        <v>1.0023367180578635</v>
      </c>
      <c r="K7" s="32">
        <f>Sheet1!D30/sheet!D27</f>
        <v>0.10107255752022186</v>
      </c>
      <c r="L7" s="32">
        <f>Sheet1!D38</f>
        <v>1.18</v>
      </c>
      <c r="M7" s="29"/>
      <c r="N7" s="32">
        <f>sheet!D40/sheet!D27</f>
        <v>0.16908376537935302</v>
      </c>
      <c r="O7" s="32">
        <f>sheet!D51/sheet!D27</f>
        <v>0.83091623462064701</v>
      </c>
      <c r="P7" s="32">
        <f>sheet!D40/sheet!D51</f>
        <v>0.20349074712272028</v>
      </c>
      <c r="Q7" s="31">
        <f>Sheet1!D24/Sheet1!D26</f>
        <v>289.0961038961039</v>
      </c>
      <c r="R7" s="31">
        <f>ABS(Sheet2!D20/(Sheet1!D26+Sheet2!D30))</f>
        <v>190.81654699116729</v>
      </c>
      <c r="S7" s="31">
        <f>sheet!D40/Sheet1!D43</f>
        <v>0.90669318453343073</v>
      </c>
      <c r="T7" s="31">
        <f>Sheet2!D20/sheet!D40</f>
        <v>0.72734600866552479</v>
      </c>
      <c r="V7" s="31">
        <f>ABS(Sheet1!D15/sheet!D15)</f>
        <v>5.490435733597967</v>
      </c>
      <c r="W7" s="31">
        <f>Sheet1!D12/sheet!D14</f>
        <v>8.0252987901491064</v>
      </c>
      <c r="X7" s="31">
        <f>Sheet1!D12/sheet!D27</f>
        <v>1.0023367180578635</v>
      </c>
      <c r="Y7" s="31">
        <f>Sheet1!D12/(sheet!D18-sheet!D35)</f>
        <v>2.4490665727368794</v>
      </c>
      <c r="AA7" s="17">
        <f>Sheet1!D43</f>
        <v>142.29400000000001</v>
      </c>
      <c r="AB7" s="17" t="str">
        <f>Sheet3!D17</f>
        <v>9.4x</v>
      </c>
      <c r="AC7" s="17" t="str">
        <f>Sheet3!D18</f>
        <v>11.8x</v>
      </c>
      <c r="AD7" s="17" t="str">
        <f>Sheet3!D20</f>
        <v>36.1x</v>
      </c>
      <c r="AE7" s="17" t="str">
        <f>Sheet3!D21</f>
        <v>2.2x</v>
      </c>
      <c r="AF7" s="17" t="str">
        <f>Sheet3!D22</f>
        <v>1.8x</v>
      </c>
      <c r="AG7" s="17" t="str">
        <f>Sheet3!D24</f>
        <v>19.0x</v>
      </c>
      <c r="AH7" s="17" t="str">
        <f>Sheet3!D25</f>
        <v>2.5x</v>
      </c>
      <c r="AI7" s="17">
        <f>Sheet3!D31</f>
        <v>0.06</v>
      </c>
      <c r="AK7" s="17">
        <f>Sheet3!D29</f>
        <v>14.7</v>
      </c>
      <c r="AL7" s="17">
        <f>Sheet3!D30</f>
        <v>5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5.1205020717730019</v>
      </c>
      <c r="C8" s="34">
        <f>(sheet!E18-sheet!E15)/sheet!E35</f>
        <v>3.7056022680462335</v>
      </c>
      <c r="D8" s="34">
        <f>sheet!E12/sheet!E35</f>
        <v>2.0222321839637503</v>
      </c>
      <c r="E8" s="34">
        <f>Sheet2!E20/sheet!E35</f>
        <v>1.3707262109573772</v>
      </c>
      <c r="F8" s="34">
        <f>sheet!E18/sheet!E35</f>
        <v>5.1205020717730019</v>
      </c>
      <c r="G8" s="29"/>
      <c r="H8" s="35">
        <f>Sheet1!E33/sheet!E51</f>
        <v>0.13029841255291968</v>
      </c>
      <c r="I8" s="35">
        <f>Sheet1!E33/Sheet1!E12</f>
        <v>9.959877168302414E-2</v>
      </c>
      <c r="J8" s="35">
        <f>Sheet1!E12/sheet!E27</f>
        <v>1.0713942217468002</v>
      </c>
      <c r="K8" s="35">
        <f>Sheet1!E30/sheet!E27</f>
        <v>0.10846892241864654</v>
      </c>
      <c r="L8" s="35">
        <f>Sheet1!E38</f>
        <v>1.4</v>
      </c>
      <c r="M8" s="29"/>
      <c r="N8" s="35">
        <f>sheet!E40/sheet!E27</f>
        <v>0.18103606012836393</v>
      </c>
      <c r="O8" s="35">
        <f>sheet!E51/sheet!E27</f>
        <v>0.81896276695567305</v>
      </c>
      <c r="P8" s="35">
        <f>sheet!E40/sheet!E51</f>
        <v>0.22105529998796958</v>
      </c>
      <c r="Q8" s="34">
        <f>Sheet1!E24/Sheet1!E26</f>
        <v>661.0247524752474</v>
      </c>
      <c r="R8" s="34">
        <f>ABS(Sheet2!E20/(Sheet1!E26+Sheet2!E30))</f>
        <v>155.58160721959604</v>
      </c>
      <c r="S8" s="34">
        <f>sheet!E40/Sheet1!E43</f>
        <v>0.88480919049993989</v>
      </c>
      <c r="T8" s="34">
        <f>Sheet2!E20/sheet!E40</f>
        <v>0.73300420481123696</v>
      </c>
      <c r="U8" s="12"/>
      <c r="V8" s="34">
        <f>ABS(Sheet1!E15/sheet!E15)</f>
        <v>5.5910449294845996</v>
      </c>
      <c r="W8" s="34">
        <f>Sheet1!E12/sheet!E14</f>
        <v>7.4688269106548599</v>
      </c>
      <c r="X8" s="34">
        <f>Sheet1!E12/sheet!E27</f>
        <v>1.0713942217468002</v>
      </c>
      <c r="Y8" s="34">
        <f>Sheet1!E12/(sheet!E18-sheet!E35)</f>
        <v>2.6858287905250839</v>
      </c>
      <c r="Z8" s="12"/>
      <c r="AA8" s="36">
        <f>Sheet1!E43</f>
        <v>174.441</v>
      </c>
      <c r="AB8" s="36" t="str">
        <f>Sheet3!E17</f>
        <v>12.2x</v>
      </c>
      <c r="AC8" s="36" t="str">
        <f>Sheet3!E18</f>
        <v>15.5x</v>
      </c>
      <c r="AD8" s="36" t="str">
        <f>Sheet3!E20</f>
        <v>29.5x</v>
      </c>
      <c r="AE8" s="36" t="str">
        <f>Sheet3!E21</f>
        <v>3.0x</v>
      </c>
      <c r="AF8" s="36" t="str">
        <f>Sheet3!E22</f>
        <v>2.3x</v>
      </c>
      <c r="AG8" s="36" t="str">
        <f>Sheet3!E24</f>
        <v>24.7x</v>
      </c>
      <c r="AH8" s="36" t="str">
        <f>Sheet3!E25</f>
        <v>3.3x</v>
      </c>
      <c r="AI8" s="36">
        <f>Sheet3!E31</f>
        <v>0.12</v>
      </c>
      <c r="AK8" s="36">
        <f>Sheet3!E29</f>
        <v>14.3</v>
      </c>
      <c r="AL8" s="36">
        <f>Sheet3!E30</f>
        <v>6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4.6397919375812746</v>
      </c>
      <c r="C9" s="31">
        <f>(sheet!F18-sheet!F15)/sheet!F35</f>
        <v>3.4453073853190439</v>
      </c>
      <c r="D9" s="31">
        <f>sheet!F12/sheet!F35</f>
        <v>2.0427693825388995</v>
      </c>
      <c r="E9" s="31">
        <f>Sheet2!F20/sheet!F35</f>
        <v>1.9312766243666204</v>
      </c>
      <c r="F9" s="31">
        <f>sheet!F18/sheet!F35</f>
        <v>4.6397919375812746</v>
      </c>
      <c r="G9" s="29"/>
      <c r="H9" s="32">
        <f>Sheet1!F33/sheet!F51</f>
        <v>0.15920668034192009</v>
      </c>
      <c r="I9" s="32">
        <f>Sheet1!F33/Sheet1!F12</f>
        <v>0.12450047396466214</v>
      </c>
      <c r="J9" s="32">
        <f>Sheet1!F12/sheet!F27</f>
        <v>1.0404966954114019</v>
      </c>
      <c r="K9" s="32">
        <f>Sheet1!F30/sheet!F27</f>
        <v>0.13287765409671584</v>
      </c>
      <c r="L9" s="32">
        <f>Sheet1!F38</f>
        <v>2.11</v>
      </c>
      <c r="M9" s="29"/>
      <c r="N9" s="32">
        <f>sheet!F40/sheet!F27</f>
        <v>0.18632508376132065</v>
      </c>
      <c r="O9" s="32">
        <f>sheet!F51/sheet!F27</f>
        <v>0.81367397058448043</v>
      </c>
      <c r="P9" s="32">
        <f>sheet!F40/sheet!F51</f>
        <v>0.22899231202821829</v>
      </c>
      <c r="Q9" s="31">
        <f>Sheet1!F24/Sheet1!F26</f>
        <v>634.24687500000005</v>
      </c>
      <c r="R9" s="31">
        <f>ABS(Sheet2!F20/(Sheet1!F26+Sheet2!F30))</f>
        <v>426.95811648079308</v>
      </c>
      <c r="S9" s="31">
        <f>sheet!F40/Sheet1!F43</f>
        <v>0.78526421508650401</v>
      </c>
      <c r="T9" s="31">
        <f>Sheet2!F20/sheet!F40</f>
        <v>1.0929488968852934</v>
      </c>
      <c r="V9" s="31">
        <f>ABS(Sheet1!F15/sheet!F15)</f>
        <v>5.5892214939447857</v>
      </c>
      <c r="W9" s="31">
        <f>Sheet1!F12/sheet!F14</f>
        <v>8.0673739625186958</v>
      </c>
      <c r="X9" s="31">
        <f>Sheet1!F12/sheet!F27</f>
        <v>1.0404966954114019</v>
      </c>
      <c r="Y9" s="31">
        <f>Sheet1!F12/(sheet!F18-sheet!F35)</f>
        <v>2.7110495127570187</v>
      </c>
      <c r="AA9" s="17">
        <f>Sheet1!F43</f>
        <v>250.91300000000001</v>
      </c>
      <c r="AB9" s="17" t="str">
        <f>Sheet3!F17</f>
        <v>11.1x</v>
      </c>
      <c r="AC9" s="17" t="str">
        <f>Sheet3!F18</f>
        <v>13.7x</v>
      </c>
      <c r="AD9" s="17" t="str">
        <f>Sheet3!F20</f>
        <v>11.5x</v>
      </c>
      <c r="AE9" s="17" t="str">
        <f>Sheet3!F21</f>
        <v>3.3x</v>
      </c>
      <c r="AF9" s="17" t="str">
        <f>Sheet3!F22</f>
        <v>2.4x</v>
      </c>
      <c r="AG9" s="17" t="str">
        <f>Sheet3!F24</f>
        <v>22.5x</v>
      </c>
      <c r="AH9" s="17" t="str">
        <f>Sheet3!F25</f>
        <v>3.7x</v>
      </c>
      <c r="AI9" s="17">
        <f>Sheet3!F31</f>
        <v>1.62</v>
      </c>
      <c r="AK9" s="17">
        <f>Sheet3!F29</f>
        <v>14.2</v>
      </c>
      <c r="AL9" s="17">
        <f>Sheet3!F30</f>
        <v>6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5.6751451217318021</v>
      </c>
      <c r="C10" s="34">
        <f>(sheet!G18-sheet!G15)/sheet!G35</f>
        <v>4.3483868523972316</v>
      </c>
      <c r="D10" s="34">
        <f>sheet!G12/sheet!G35</f>
        <v>2.7072565600704541</v>
      </c>
      <c r="E10" s="34">
        <f>Sheet2!G20/sheet!G35</f>
        <v>1.6150225850133995</v>
      </c>
      <c r="F10" s="34">
        <f>sheet!G18/sheet!G35</f>
        <v>5.6751451217318021</v>
      </c>
      <c r="G10" s="29"/>
      <c r="H10" s="35">
        <f>Sheet1!G33/sheet!G51</f>
        <v>0.14347423258535635</v>
      </c>
      <c r="I10" s="35">
        <f>Sheet1!G33/Sheet1!G12</f>
        <v>0.12685746006623666</v>
      </c>
      <c r="J10" s="35">
        <f>Sheet1!G12/sheet!G27</f>
        <v>0.94088221150392437</v>
      </c>
      <c r="K10" s="35">
        <f>Sheet1!G30/sheet!G27</f>
        <v>0.12376957669297035</v>
      </c>
      <c r="L10" s="35">
        <f>Sheet1!G38</f>
        <v>2.17</v>
      </c>
      <c r="M10" s="29"/>
      <c r="N10" s="35">
        <f>sheet!G40/sheet!G27</f>
        <v>0.16808805719255157</v>
      </c>
      <c r="O10" s="35">
        <f>sheet!G51/sheet!G27</f>
        <v>0.83191194280744851</v>
      </c>
      <c r="P10" s="35">
        <f>sheet!G40/sheet!G51</f>
        <v>0.2020502994887966</v>
      </c>
      <c r="Q10" s="34">
        <f>Sheet1!G24/Sheet1!G26</f>
        <v>331.09472049689441</v>
      </c>
      <c r="R10" s="34">
        <f>ABS(Sheet2!G20/(Sheet1!G26+Sheet2!G30))</f>
        <v>437.30256410256408</v>
      </c>
      <c r="S10" s="34">
        <f>sheet!G40/Sheet1!G43</f>
        <v>0.75608059304314768</v>
      </c>
      <c r="T10" s="34">
        <f>Sheet2!G20/sheet!G40</f>
        <v>0.85751205458375868</v>
      </c>
      <c r="U10" s="12"/>
      <c r="V10" s="34">
        <f>ABS(Sheet1!G15/sheet!G15)</f>
        <v>5.3444153397046543</v>
      </c>
      <c r="W10" s="34">
        <f>Sheet1!G12/sheet!G14</f>
        <v>7.1821337100905112</v>
      </c>
      <c r="X10" s="34">
        <f>Sheet1!G12/sheet!G27</f>
        <v>0.94088221150392437</v>
      </c>
      <c r="Y10" s="34">
        <f>Sheet1!G12/(sheet!G18-sheet!G35)</f>
        <v>2.2549746809803519</v>
      </c>
      <c r="Z10" s="12"/>
      <c r="AA10" s="36">
        <f>Sheet1!G43</f>
        <v>263.05</v>
      </c>
      <c r="AB10" s="36" t="str">
        <f>Sheet3!G17</f>
        <v>10.5x</v>
      </c>
      <c r="AC10" s="36" t="str">
        <f>Sheet3!G18</f>
        <v>12.8x</v>
      </c>
      <c r="AD10" s="36" t="str">
        <f>Sheet3!G20</f>
        <v>-458.6x</v>
      </c>
      <c r="AE10" s="36" t="str">
        <f>Sheet3!G21</f>
        <v>2.9x</v>
      </c>
      <c r="AF10" s="36" t="str">
        <f>Sheet3!G22</f>
        <v>2.5x</v>
      </c>
      <c r="AG10" s="36" t="str">
        <f>Sheet3!G24</f>
        <v>21.3x</v>
      </c>
      <c r="AH10" s="36" t="str">
        <f>Sheet3!G25</f>
        <v>3.2x</v>
      </c>
      <c r="AI10" s="36">
        <f>Sheet3!G31</f>
        <v>0.12</v>
      </c>
      <c r="AK10" s="36">
        <f>Sheet3!G29</f>
        <v>15</v>
      </c>
      <c r="AL10" s="36">
        <f>Sheet3!G30</f>
        <v>6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8.1259817590687149</v>
      </c>
      <c r="C11" s="31">
        <f>(sheet!H18-sheet!H15)/sheet!H35</f>
        <v>6.3391619887242303</v>
      </c>
      <c r="D11" s="31">
        <f>sheet!H12/sheet!H35</f>
        <v>4.4694908856227853</v>
      </c>
      <c r="E11" s="31">
        <f>Sheet2!H20/sheet!H35</f>
        <v>2.1181885708023329</v>
      </c>
      <c r="F11" s="31">
        <f>sheet!H18/sheet!H35</f>
        <v>8.1259817590687149</v>
      </c>
      <c r="G11" s="29"/>
      <c r="H11" s="32">
        <f>Sheet1!H33/sheet!H51</f>
        <v>0.14143786041993783</v>
      </c>
      <c r="I11" s="32">
        <f>Sheet1!H33/Sheet1!H12</f>
        <v>0.1345301535731937</v>
      </c>
      <c r="J11" s="32">
        <f>Sheet1!H12/sheet!H27</f>
        <v>0.90858213516716202</v>
      </c>
      <c r="K11" s="32">
        <f>Sheet1!H30/sheet!H27</f>
        <v>0.12572798680373656</v>
      </c>
      <c r="L11" s="32">
        <f>Sheet1!H38</f>
        <v>2.31</v>
      </c>
      <c r="M11" s="29"/>
      <c r="N11" s="32">
        <f>sheet!H40/sheet!H27</f>
        <v>0.13579225664906841</v>
      </c>
      <c r="O11" s="32">
        <f>sheet!H51/sheet!H27</f>
        <v>0.86420774335093165</v>
      </c>
      <c r="P11" s="32">
        <f>sheet!H40/sheet!H51</f>
        <v>0.15712918299312992</v>
      </c>
      <c r="Q11" s="31">
        <f>Sheet1!H24/Sheet1!H26</f>
        <v>91.480418943533692</v>
      </c>
      <c r="R11" s="31">
        <f>ABS(Sheet2!H20/(Sheet1!H26+Sheet2!H30))</f>
        <v>110.0091699604743</v>
      </c>
      <c r="S11" s="31">
        <f>sheet!H40/Sheet1!H43</f>
        <v>0.66434743083161552</v>
      </c>
      <c r="T11" s="31">
        <f>Sheet2!H20/sheet!H40</f>
        <v>1.04401058702789</v>
      </c>
      <c r="V11" s="31">
        <f>ABS(Sheet1!H15/sheet!H15)</f>
        <v>5.2240304213603741</v>
      </c>
      <c r="W11" s="31">
        <f>Sheet1!H12/sheet!H14</f>
        <v>8.0991136941518338</v>
      </c>
      <c r="X11" s="31">
        <f>Sheet1!H12/sheet!H27</f>
        <v>0.90858213516716202</v>
      </c>
      <c r="Y11" s="31">
        <f>Sheet1!H12/(sheet!H18-sheet!H35)</f>
        <v>1.9050404386823809</v>
      </c>
      <c r="AA11" s="17">
        <f>Sheet1!H43</f>
        <v>250.80099999999999</v>
      </c>
      <c r="AB11" s="17" t="str">
        <f>Sheet3!H17</f>
        <v>11.0x</v>
      </c>
      <c r="AC11" s="17" t="str">
        <f>Sheet3!H18</f>
        <v>13.6x</v>
      </c>
      <c r="AD11" s="17" t="str">
        <f>Sheet3!H20</f>
        <v>30.3x</v>
      </c>
      <c r="AE11" s="17" t="str">
        <f>Sheet3!H21</f>
        <v>2.7x</v>
      </c>
      <c r="AF11" s="17" t="str">
        <f>Sheet3!H22</f>
        <v>2.5x</v>
      </c>
      <c r="AG11" s="17" t="str">
        <f>Sheet3!H24</f>
        <v>22.4x</v>
      </c>
      <c r="AH11" s="17" t="str">
        <f>Sheet3!H25</f>
        <v>3.1x</v>
      </c>
      <c r="AI11" s="17">
        <f>Sheet3!H31</f>
        <v>0.12</v>
      </c>
      <c r="AK11" s="17">
        <f>Sheet3!H29</f>
        <v>16.899999999999999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8.3717458729364669</v>
      </c>
      <c r="C12" s="34">
        <f>(sheet!I18-sheet!I15)/sheet!I35</f>
        <v>6.5633416708354169</v>
      </c>
      <c r="D12" s="34">
        <f>sheet!I12/sheet!I35</f>
        <v>4.7058929464732362</v>
      </c>
      <c r="E12" s="34">
        <f>Sheet2!I20/sheet!I35</f>
        <v>1.7770385192596299</v>
      </c>
      <c r="F12" s="34">
        <f>sheet!I18/sheet!I35</f>
        <v>8.3717458729364669</v>
      </c>
      <c r="G12" s="29"/>
      <c r="H12" s="35">
        <f>Sheet1!I33/sheet!I51</f>
        <v>0.11490704815331956</v>
      </c>
      <c r="I12" s="35">
        <f>Sheet1!I33/Sheet1!I12</f>
        <v>0.12243227052949288</v>
      </c>
      <c r="J12" s="35">
        <f>Sheet1!I12/sheet!I27</f>
        <v>0.81698018583926835</v>
      </c>
      <c r="K12" s="35">
        <f>Sheet1!I30/sheet!I27</f>
        <v>0.10246436691356499</v>
      </c>
      <c r="L12" s="35">
        <f>Sheet1!I38</f>
        <v>2.29</v>
      </c>
      <c r="M12" s="29"/>
      <c r="N12" s="35">
        <f>sheet!I40/sheet!I27</f>
        <v>0.1295160676615203</v>
      </c>
      <c r="O12" s="35">
        <f>sheet!I51/sheet!I27</f>
        <v>0.87048393233847976</v>
      </c>
      <c r="P12" s="35">
        <f>sheet!I40/sheet!I51</f>
        <v>0.14878628180256767</v>
      </c>
      <c r="Q12" s="34">
        <f>Sheet1!I24/Sheet1!I26</f>
        <v>28.549321912919343</v>
      </c>
      <c r="R12" s="34">
        <f>ABS(Sheet2!I20/(Sheet1!I26+Sheet2!I30))</f>
        <v>27.937868659064101</v>
      </c>
      <c r="S12" s="34">
        <f>sheet!I40/Sheet1!I43</f>
        <v>0.73118320378916679</v>
      </c>
      <c r="T12" s="34">
        <f>Sheet2!I20/sheet!I40</f>
        <v>0.9219186330180944</v>
      </c>
      <c r="U12" s="12"/>
      <c r="V12" s="34">
        <f>ABS(Sheet1!I15/sheet!I15)</f>
        <v>4.6825338865836796</v>
      </c>
      <c r="W12" s="34">
        <f>Sheet1!I12/sheet!I14</f>
        <v>7.2082564726118807</v>
      </c>
      <c r="X12" s="34">
        <f>Sheet1!I12/sheet!I27</f>
        <v>0.81698018583926835</v>
      </c>
      <c r="Y12" s="34">
        <f>Sheet1!I12/(sheet!I18-sheet!I35)</f>
        <v>1.649383962671314</v>
      </c>
      <c r="Z12" s="12"/>
      <c r="AA12" s="36">
        <f>Sheet1!I43</f>
        <v>263.488</v>
      </c>
      <c r="AB12" s="36" t="str">
        <f>Sheet3!I17</f>
        <v>10.1x</v>
      </c>
      <c r="AC12" s="36" t="str">
        <f>Sheet3!I18</f>
        <v>12.7x</v>
      </c>
      <c r="AD12" s="36" t="str">
        <f>Sheet3!I20</f>
        <v>30.5x</v>
      </c>
      <c r="AE12" s="36" t="str">
        <f>Sheet3!I21</f>
        <v>2.2x</v>
      </c>
      <c r="AF12" s="36" t="str">
        <f>Sheet3!I22</f>
        <v>2.2x</v>
      </c>
      <c r="AG12" s="36" t="str">
        <f>Sheet3!I24</f>
        <v>18.7x</v>
      </c>
      <c r="AH12" s="36" t="str">
        <f>Sheet3!I25</f>
        <v>2.5x</v>
      </c>
      <c r="AI12" s="36">
        <f>Sheet3!I31</f>
        <v>0.12</v>
      </c>
      <c r="AK12" s="36">
        <f>Sheet3!I29</f>
        <v>17.3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9.4216250868101934</v>
      </c>
      <c r="C13" s="31">
        <f>(sheet!J18-sheet!J15)/sheet!J35</f>
        <v>7.5978097120572681</v>
      </c>
      <c r="D13" s="31">
        <f>sheet!J12/sheet!J35</f>
        <v>5.5519525615684602</v>
      </c>
      <c r="E13" s="31">
        <f>Sheet2!J20/sheet!J35</f>
        <v>2.2370959987178805</v>
      </c>
      <c r="F13" s="31">
        <f>sheet!J18/sheet!J35</f>
        <v>9.4216250868101934</v>
      </c>
      <c r="G13" s="29"/>
      <c r="H13" s="32">
        <f>Sheet1!J33/sheet!J51</f>
        <v>0.10768978114229408</v>
      </c>
      <c r="I13" s="32">
        <f>Sheet1!J33/Sheet1!J12</f>
        <v>0.13134129669847172</v>
      </c>
      <c r="J13" s="32">
        <f>Sheet1!J12/sheet!J27</f>
        <v>0.72076211778115118</v>
      </c>
      <c r="K13" s="32">
        <f>Sheet1!J30/sheet!J27</f>
        <v>9.7381646434641408E-2</v>
      </c>
      <c r="L13" s="32">
        <f>Sheet1!J38</f>
        <v>2.31</v>
      </c>
      <c r="M13" s="29"/>
      <c r="N13" s="32">
        <f>sheet!J40/sheet!J27</f>
        <v>0.12094014615473843</v>
      </c>
      <c r="O13" s="32">
        <f>sheet!J51/sheet!J27</f>
        <v>0.87906048425734939</v>
      </c>
      <c r="P13" s="32">
        <f>sheet!J40/sheet!J51</f>
        <v>0.13757886780329054</v>
      </c>
      <c r="Q13" s="31">
        <f>Sheet1!J24/Sheet1!J26</f>
        <v>18.426261499860608</v>
      </c>
      <c r="R13" s="31">
        <f>ABS(Sheet2!J20/(Sheet1!J26+Sheet2!J30))</f>
        <v>20.569898811278126</v>
      </c>
      <c r="S13" s="31">
        <f>sheet!J40/Sheet1!J43</f>
        <v>0.73641884318331874</v>
      </c>
      <c r="T13" s="31">
        <f>Sheet2!J20/sheet!J40</f>
        <v>1.0914185036722737</v>
      </c>
      <c r="V13" s="31">
        <f>ABS(Sheet1!J15/sheet!J15)</f>
        <v>4.6008084358523726</v>
      </c>
      <c r="W13" s="31">
        <f>Sheet1!J12/sheet!J14</f>
        <v>6.8228115507868203</v>
      </c>
      <c r="X13" s="31">
        <f>Sheet1!J12/sheet!J27</f>
        <v>0.72076211778115118</v>
      </c>
      <c r="Y13" s="31">
        <f>Sheet1!J12/(sheet!J18-sheet!J35)</f>
        <v>1.4505037920788812</v>
      </c>
      <c r="AA13" s="17">
        <f>Sheet1!J43</f>
        <v>260.50799999999998</v>
      </c>
      <c r="AB13" s="17" t="str">
        <f>Sheet3!J17</f>
        <v>9.9x</v>
      </c>
      <c r="AC13" s="17" t="str">
        <f>Sheet3!J18</f>
        <v>12.5x</v>
      </c>
      <c r="AD13" s="17" t="str">
        <f>Sheet3!J20</f>
        <v>20.7x</v>
      </c>
      <c r="AE13" s="17" t="str">
        <f>Sheet3!J21</f>
        <v>1.9x</v>
      </c>
      <c r="AF13" s="17" t="str">
        <f>Sheet3!J22</f>
        <v>2.2x</v>
      </c>
      <c r="AG13" s="17" t="str">
        <f>Sheet3!J24</f>
        <v>20.5x</v>
      </c>
      <c r="AH13" s="17" t="str">
        <f>Sheet3!J25</f>
        <v>2.3x</v>
      </c>
      <c r="AI13" s="17">
        <f>Sheet3!J31</f>
        <v>0.12</v>
      </c>
      <c r="AK13" s="17">
        <f>Sheet3!J29</f>
        <v>17.899999999999999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11.486495132763585</v>
      </c>
      <c r="C14" s="34">
        <f>(sheet!K18-sheet!K15)/sheet!K35</f>
        <v>9.4921278734975552</v>
      </c>
      <c r="D14" s="34">
        <f>sheet!K12/sheet!K35</f>
        <v>7.2838307207166029</v>
      </c>
      <c r="E14" s="34">
        <f>Sheet2!K20/sheet!K35</f>
        <v>2.2939765093003062</v>
      </c>
      <c r="F14" s="34">
        <f>sheet!K18/sheet!K35</f>
        <v>11.486495132763585</v>
      </c>
      <c r="G14" s="29"/>
      <c r="H14" s="35">
        <f>Sheet1!K33/sheet!K51</f>
        <v>9.1102834650702014E-2</v>
      </c>
      <c r="I14" s="35">
        <f>Sheet1!K33/Sheet1!K12</f>
        <v>0.12471767967785863</v>
      </c>
      <c r="J14" s="35">
        <f>Sheet1!K12/sheet!K27</f>
        <v>0.63971392521380965</v>
      </c>
      <c r="K14" s="35">
        <f>Sheet1!K30/sheet!K27</f>
        <v>8.173048891127857E-2</v>
      </c>
      <c r="L14" s="35">
        <f>Sheet1!K38</f>
        <v>2.11</v>
      </c>
      <c r="M14" s="29"/>
      <c r="N14" s="35">
        <f>sheet!K40/sheet!K27</f>
        <v>0.12424580601675961</v>
      </c>
      <c r="O14" s="35">
        <f>sheet!K51/sheet!K27</f>
        <v>0.87575361091869974</v>
      </c>
      <c r="P14" s="35">
        <f>sheet!K40/sheet!K51</f>
        <v>0.14187301595756013</v>
      </c>
      <c r="Q14" s="34">
        <f>Sheet1!K24/Sheet1!K26</f>
        <v>59.21824516946468</v>
      </c>
      <c r="R14" s="34">
        <f>ABS(Sheet2!K20/(Sheet1!K26+Sheet2!K30))</f>
        <v>82.151391162029455</v>
      </c>
      <c r="S14" s="34">
        <f>sheet!K40/Sheet1!K43</f>
        <v>0.85946663224890496</v>
      </c>
      <c r="T14" s="34">
        <f>Sheet2!K20/sheet!K40</f>
        <v>0.94221717482202427</v>
      </c>
      <c r="U14" s="12"/>
      <c r="V14" s="34">
        <f>ABS(Sheet1!K15/sheet!K15)</f>
        <v>4.3417146458136404</v>
      </c>
      <c r="W14" s="34">
        <f>Sheet1!K12/sheet!K14</f>
        <v>6.8856407681686953</v>
      </c>
      <c r="X14" s="34">
        <f>Sheet1!K12/sheet!K27</f>
        <v>0.63971392521380965</v>
      </c>
      <c r="Y14" s="34">
        <f>Sheet1!K12/(sheet!K18-sheet!K35)</f>
        <v>1.195395611339914</v>
      </c>
      <c r="Z14" s="12"/>
      <c r="AA14" s="36">
        <f>Sheet1!K43</f>
        <v>247.934</v>
      </c>
      <c r="AB14" s="36" t="str">
        <f>Sheet3!K17</f>
        <v>8.9x</v>
      </c>
      <c r="AC14" s="36" t="str">
        <f>Sheet3!K18</f>
        <v>11.7x</v>
      </c>
      <c r="AD14" s="36" t="str">
        <f>Sheet3!K20</f>
        <v>16.1x</v>
      </c>
      <c r="AE14" s="36" t="str">
        <f>Sheet3!K21</f>
        <v>1.5x</v>
      </c>
      <c r="AF14" s="36" t="str">
        <f>Sheet3!K22</f>
        <v>2.0x</v>
      </c>
      <c r="AG14" s="36" t="str">
        <f>Sheet3!K24</f>
        <v>20.7x</v>
      </c>
      <c r="AH14" s="36" t="str">
        <f>Sheet3!K25</f>
        <v>2.0x</v>
      </c>
      <c r="AI14" s="36">
        <f>Sheet3!K31</f>
        <v>0.12</v>
      </c>
      <c r="AK14" s="36">
        <f>Sheet3!K29</f>
        <v>17.8</v>
      </c>
      <c r="AL14" s="36">
        <f>Sheet3!K30</f>
        <v>5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7.8158440681237042</v>
      </c>
      <c r="C15" s="31">
        <f>(sheet!L18-sheet!L15)/sheet!L35</f>
        <v>5.8881491130731263</v>
      </c>
      <c r="D15" s="31">
        <f>sheet!L12/sheet!L35</f>
        <v>3.889853813865972</v>
      </c>
      <c r="E15" s="31">
        <f>Sheet2!L20/sheet!L35</f>
        <v>1.000184943953941</v>
      </c>
      <c r="F15" s="31">
        <f>sheet!L18/sheet!L35</f>
        <v>7.8158440681237042</v>
      </c>
      <c r="G15" s="29"/>
      <c r="H15" s="32">
        <f>Sheet1!L33/sheet!L51</f>
        <v>9.303947073962178E-2</v>
      </c>
      <c r="I15" s="32">
        <f>Sheet1!L33/Sheet1!L12</f>
        <v>0.1036012288331925</v>
      </c>
      <c r="J15" s="32">
        <f>Sheet1!L12/sheet!L27</f>
        <v>0.75811307833540953</v>
      </c>
      <c r="K15" s="32">
        <f>Sheet1!L30/sheet!L27</f>
        <v>8.0463671946489401E-2</v>
      </c>
      <c r="L15" s="32">
        <f>Sheet1!L38</f>
        <v>2.0499999999999998</v>
      </c>
      <c r="M15" s="29"/>
      <c r="N15" s="32">
        <f>sheet!L40/sheet!L27</f>
        <v>0.15582659826314887</v>
      </c>
      <c r="O15" s="32">
        <f>sheet!L51/sheet!L27</f>
        <v>0.84417340173685118</v>
      </c>
      <c r="P15" s="32">
        <f>sheet!L40/sheet!L51</f>
        <v>0.1845907463354593</v>
      </c>
      <c r="Q15" s="31">
        <f>Sheet1!L24/Sheet1!L26</f>
        <v>492.179347826087</v>
      </c>
      <c r="R15" s="31">
        <f>ABS(Sheet2!L20/(Sheet1!L26+Sheet2!L30))</f>
        <v>186.76426426426426</v>
      </c>
      <c r="S15" s="31">
        <f>sheet!L40/Sheet1!L43</f>
        <v>1.0963336476197991</v>
      </c>
      <c r="T15" s="31">
        <f>Sheet2!L20/sheet!L40</f>
        <v>0.47124455389278275</v>
      </c>
      <c r="V15" s="31">
        <f>ABS(Sheet1!L15/sheet!L15)</f>
        <v>3.8894098409891047</v>
      </c>
      <c r="W15" s="31">
        <f>Sheet1!L12/sheet!L14</f>
        <v>6.055802350366891</v>
      </c>
      <c r="X15" s="31">
        <f>Sheet1!L12/sheet!L27</f>
        <v>0.75811307833540953</v>
      </c>
      <c r="Y15" s="31">
        <f>Sheet1!L12/(sheet!L18-sheet!L35)</f>
        <v>1.5149793778432148</v>
      </c>
      <c r="AA15" s="17">
        <f>Sheet1!L43</f>
        <v>240.75700000000001</v>
      </c>
      <c r="AB15" s="17" t="str">
        <f>Sheet3!L17</f>
        <v>8.9x</v>
      </c>
      <c r="AC15" s="17" t="str">
        <f>Sheet3!L18</f>
        <v>11.9x</v>
      </c>
      <c r="AD15" s="17" t="str">
        <f>Sheet3!L20</f>
        <v>81.4x</v>
      </c>
      <c r="AE15" s="17" t="str">
        <f>Sheet3!L21</f>
        <v>1.5x</v>
      </c>
      <c r="AF15" s="17" t="str">
        <f>Sheet3!L22</f>
        <v>1.7x</v>
      </c>
      <c r="AG15" s="17" t="str">
        <f>Sheet3!L24</f>
        <v>18.9x</v>
      </c>
      <c r="AH15" s="17" t="str">
        <f>Sheet3!L25</f>
        <v>1.8x</v>
      </c>
      <c r="AI15" s="17">
        <f>Sheet3!L31</f>
        <v>3.12</v>
      </c>
      <c r="AK15" s="17">
        <f>Sheet3!L29</f>
        <v>15.7</v>
      </c>
      <c r="AL15" s="17">
        <f>Sheet3!L30</f>
        <v>4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7.2159630505695196</v>
      </c>
      <c r="C16" s="34">
        <f>(sheet!M18-sheet!M15)/sheet!M35</f>
        <v>4.9059217007119731</v>
      </c>
      <c r="D16" s="34">
        <f>sheet!M12/sheet!M35</f>
        <v>3.1964324687811527</v>
      </c>
      <c r="E16" s="34">
        <f>Sheet2!M20/sheet!M35</f>
        <v>0.62192309280418101</v>
      </c>
      <c r="F16" s="34">
        <f>sheet!M18/sheet!M35</f>
        <v>7.2159630505695196</v>
      </c>
      <c r="G16" s="29"/>
      <c r="H16" s="35">
        <f>Sheet1!M33/sheet!M51</f>
        <v>0.10360498402404116</v>
      </c>
      <c r="I16" s="35">
        <f>Sheet1!M33/Sheet1!M12</f>
        <v>0.10866116326394594</v>
      </c>
      <c r="J16" s="35">
        <f>Sheet1!M12/sheet!M27</f>
        <v>0.80761814595502002</v>
      </c>
      <c r="K16" s="35">
        <f>Sheet1!M30/sheet!M27</f>
        <v>8.767573555267251E-2</v>
      </c>
      <c r="L16" s="35">
        <f>Sheet1!M38</f>
        <v>2.68</v>
      </c>
      <c r="M16" s="29"/>
      <c r="N16" s="35">
        <f>sheet!M40/sheet!M27</f>
        <v>0.15296809280738724</v>
      </c>
      <c r="O16" s="35">
        <f>sheet!M51/sheet!M27</f>
        <v>0.84703190719261279</v>
      </c>
      <c r="P16" s="35">
        <f>sheet!M40/sheet!M51</f>
        <v>0.18059307035360914</v>
      </c>
      <c r="Q16" s="34">
        <f>Sheet1!M24/Sheet1!M26</f>
        <v>30.821274878967188</v>
      </c>
      <c r="R16" s="34">
        <f>ABS(Sheet2!M20/(Sheet1!M26+Sheet2!M30))</f>
        <v>16.831736909323116</v>
      </c>
      <c r="S16" s="34">
        <f>sheet!M40/Sheet1!M43</f>
        <v>0.99902751540041068</v>
      </c>
      <c r="T16" s="34">
        <f>Sheet2!M20/sheet!M40</f>
        <v>0.34673226365516852</v>
      </c>
      <c r="U16" s="12"/>
      <c r="V16" s="34">
        <f>ABS(Sheet1!M15/sheet!M15)</f>
        <v>2.9479877125471439</v>
      </c>
      <c r="W16" s="34">
        <f>Sheet1!M12/sheet!M14</f>
        <v>6.300576514773927</v>
      </c>
      <c r="X16" s="34">
        <f>Sheet1!M12/sheet!M27</f>
        <v>0.80761814595502002</v>
      </c>
      <c r="Y16" s="34">
        <f>Sheet1!M12/(sheet!M18-sheet!M35)</f>
        <v>1.5234886400085026</v>
      </c>
      <c r="Z16" s="12"/>
      <c r="AA16" s="36">
        <f>Sheet1!M43</f>
        <v>304.375</v>
      </c>
      <c r="AB16" s="36" t="str">
        <f>Sheet3!M17</f>
        <v>7.5x</v>
      </c>
      <c r="AC16" s="36" t="str">
        <f>Sheet3!M18</f>
        <v>9.5x</v>
      </c>
      <c r="AD16" s="36" t="str">
        <f>Sheet3!M20</f>
        <v>46.2x</v>
      </c>
      <c r="AE16" s="36" t="str">
        <f>Sheet3!M21</f>
        <v>1.3x</v>
      </c>
      <c r="AF16" s="36" t="str">
        <f>Sheet3!M22</f>
        <v>1.4x</v>
      </c>
      <c r="AG16" s="36" t="str">
        <f>Sheet3!M24</f>
        <v>15.8x</v>
      </c>
      <c r="AH16" s="36" t="str">
        <f>Sheet3!M25</f>
        <v>1.7x</v>
      </c>
      <c r="AI16" s="36">
        <f>Sheet3!M31</f>
        <v>0.12</v>
      </c>
      <c r="AK16" s="36">
        <f>Sheet3!M29</f>
        <v>16.100000000000001</v>
      </c>
      <c r="AL16" s="36">
        <f>Sheet3!M30</f>
        <v>6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2023-04-20T20:56:33Z</dcterms:created>
  <dcterms:modified xsi:type="dcterms:W3CDTF">2023-05-07T16:46:37Z</dcterms:modified>
  <cp:category/>
  <dc:identifier/>
  <cp:version/>
</cp:coreProperties>
</file>