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17" documentId="8_{B197D1A2-3257-4F9E-961A-2C31CDF7BC93}" xr6:coauthVersionLast="47" xr6:coauthVersionMax="47" xr10:uidLastSave="{A1D23178-729A-4CEC-9E0D-010E6AB666EC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3" l="1"/>
  <c r="H30" i="3"/>
  <c r="F30" i="3"/>
  <c r="E30" i="3"/>
  <c r="R8" i="5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<sst xmlns="http://schemas.openxmlformats.org/spreadsheetml/2006/main" count="661" uniqueCount="394">
  <si>
    <t>Gildan Activewear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</si>
  <si>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</si>
  <si>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</si>
  <si>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</si>
  <si>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</si>
  <si>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</si>
  <si>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</si>
  <si>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</si>
  <si>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</si>
  <si>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</si>
  <si>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</si>
  <si>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</si>
  <si>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</si>
  <si>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</si>
  <si>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</si>
  <si>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2013-09-29</t>
  </si>
  <si>
    <t>2015-01-04</t>
  </si>
  <si>
    <t>2016-01-03</t>
  </si>
  <si>
    <t>2017-01-01</t>
  </si>
  <si>
    <t>2017-12-31</t>
  </si>
  <si>
    <t>2018-12-30</t>
  </si>
  <si>
    <t>2019-12-29</t>
  </si>
  <si>
    <t>2021-01-03</t>
  </si>
  <si>
    <t>2022-01-02</t>
  </si>
  <si>
    <t>2023-01-01</t>
  </si>
  <si>
    <t>Cash And Equivalents</t>
  </si>
  <si>
    <t>Short Term Investments</t>
  </si>
  <si>
    <t/>
  </si>
  <si>
    <t>Accounts Receivable, Net</t>
  </si>
  <si>
    <t>Inventory</t>
  </si>
  <si>
    <t>1,177.574</t>
  </si>
  <si>
    <t>1,282.227</t>
  </si>
  <si>
    <t>1,188.972</t>
  </si>
  <si>
    <t>1,284.108</t>
  </si>
  <si>
    <t>1,376.484</t>
  </si>
  <si>
    <t>1,659.861</t>
  </si>
  <si>
    <t>Prepaid Expenses</t>
  </si>
  <si>
    <t>Other Current Assets</t>
  </si>
  <si>
    <t>Total Current Assets</t>
  </si>
  <si>
    <t>1,011.036</t>
  </si>
  <si>
    <t>1,404.44</t>
  </si>
  <si>
    <t>1,734.626</t>
  </si>
  <si>
    <t>1,800.084</t>
  </si>
  <si>
    <t>1,644.255</t>
  </si>
  <si>
    <t>1,889.098</t>
  </si>
  <si>
    <t>1,981.114</t>
  </si>
  <si>
    <t>1,965.296</t>
  </si>
  <si>
    <t>1,830.07</t>
  </si>
  <si>
    <t>2,338.207</t>
  </si>
  <si>
    <t>Property Plant And Equipment, Net</t>
  </si>
  <si>
    <t>1,445.121</t>
  </si>
  <si>
    <t>1,446.06</t>
  </si>
  <si>
    <t>1,302.22</t>
  </si>
  <si>
    <t>1,353.019</t>
  </si>
  <si>
    <t>1,398.029</t>
  </si>
  <si>
    <t>1,216.793</t>
  </si>
  <si>
    <t>1,362.556</t>
  </si>
  <si>
    <t>1,615.434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</si>
  <si>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</si>
  <si>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</si>
  <si>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</si>
  <si>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</si>
  <si>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</si>
  <si>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</si>
  <si>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</si>
  <si>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2,106.841</t>
  </si>
  <si>
    <t>2,919.482</t>
  </si>
  <si>
    <t>3,921.793</t>
  </si>
  <si>
    <t>4,015.225</t>
  </si>
  <si>
    <t>3,747.313</t>
  </si>
  <si>
    <t>4,104.368</t>
  </si>
  <si>
    <t>4,201.3</t>
  </si>
  <si>
    <t>3,844.066</t>
  </si>
  <si>
    <t>3,966.428</t>
  </si>
  <si>
    <t>4,657.878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</si>
  <si>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</si>
  <si>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</si>
  <si>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</si>
  <si>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</si>
  <si>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</si>
  <si>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</si>
  <si>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</si>
  <si>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</si>
  <si>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1,105.581</t>
  </si>
  <si>
    <t>1,272.47</t>
  </si>
  <si>
    <t>1,056.081</t>
  </si>
  <si>
    <t>Capital Leases</t>
  </si>
  <si>
    <t>Other Non-current Liabilities</t>
  </si>
  <si>
    <t>Total Liabilities</t>
  </si>
  <si>
    <t>1,168.921</t>
  </si>
  <si>
    <t>1,168.344</t>
  </si>
  <si>
    <t>1,459.636</t>
  </si>
  <si>
    <t>1,801.085</t>
  </si>
  <si>
    <t>1,860.416</t>
  </si>
  <si>
    <t>1,539.283</t>
  </si>
  <si>
    <t>2,109.525</t>
  </si>
  <si>
    <t>Common Stock</t>
  </si>
  <si>
    <t>Additional Paid In Capital</t>
  </si>
  <si>
    <t>Retained Earnings</t>
  </si>
  <si>
    <t>1,632.303</t>
  </si>
  <si>
    <t>2,123.307</t>
  </si>
  <si>
    <t>2,799.012</t>
  </si>
  <si>
    <t>2,556.091</t>
  </si>
  <si>
    <t>2,330.148</t>
  </si>
  <si>
    <t>2,377.359</t>
  </si>
  <si>
    <t>2,130.098</t>
  </si>
  <si>
    <t>1,729.364</t>
  </si>
  <si>
    <t>2,029.237</t>
  </si>
  <si>
    <t>2,153.456</t>
  </si>
  <si>
    <t>Treasury Stock</t>
  </si>
  <si>
    <t>Other Common Equity Adj</t>
  </si>
  <si>
    <t>Common Equity</t>
  </si>
  <si>
    <t>1,772.591</t>
  </si>
  <si>
    <t>2,278.276</t>
  </si>
  <si>
    <t>3,028.149</t>
  </si>
  <si>
    <t>2,846.304</t>
  </si>
  <si>
    <t>2,578.968</t>
  </si>
  <si>
    <t>2,644.732</t>
  </si>
  <si>
    <t>2,400.215</t>
  </si>
  <si>
    <t>1,983.65</t>
  </si>
  <si>
    <t>2,427.145</t>
  </si>
  <si>
    <t>2,548.353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</si>
  <si>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</si>
  <si>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</si>
  <si>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</si>
  <si>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</si>
  <si>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</si>
  <si>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</si>
  <si>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</si>
  <si>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1,266.72</t>
  </si>
  <si>
    <t>1,426.449</t>
  </si>
  <si>
    <t>1,417.402</t>
  </si>
  <si>
    <t>Income Statement</t>
  </si>
  <si>
    <t>Revenue</t>
  </si>
  <si>
    <t>2,251.842</t>
  </si>
  <si>
    <t>2,694.777</t>
  </si>
  <si>
    <t>3,554.224</t>
  </si>
  <si>
    <t>3,471.284</t>
  </si>
  <si>
    <t>3,458.298</t>
  </si>
  <si>
    <t>3,973.187</t>
  </si>
  <si>
    <t>3,694.736</t>
  </si>
  <si>
    <t>2,521.114</t>
  </si>
  <si>
    <t>3,695.677</t>
  </si>
  <si>
    <t>4,387.451</t>
  </si>
  <si>
    <t>Revenue Growth (YoY)</t>
  </si>
  <si>
    <t>12.1%</t>
  </si>
  <si>
    <t>5.3%</t>
  </si>
  <si>
    <t>11.7%</t>
  </si>
  <si>
    <t>0.6%</t>
  </si>
  <si>
    <t>6.4%</t>
  </si>
  <si>
    <t>5.7%</t>
  </si>
  <si>
    <t>-2.9%</t>
  </si>
  <si>
    <t>-29.8%</t>
  </si>
  <si>
    <t>47.5%</t>
  </si>
  <si>
    <t>10.9%</t>
  </si>
  <si>
    <t>Cost of Revenues</t>
  </si>
  <si>
    <t>-1,598.2</t>
  </si>
  <si>
    <t>-2,012.293</t>
  </si>
  <si>
    <t>-2,603.196</t>
  </si>
  <si>
    <t>-2,504.852</t>
  </si>
  <si>
    <t>-2,451.014</t>
  </si>
  <si>
    <t>-2,872.231</t>
  </si>
  <si>
    <t>-2,725.931</t>
  </si>
  <si>
    <t>-2,275.198</t>
  </si>
  <si>
    <t>-2,645.853</t>
  </si>
  <si>
    <t>-3,089.673</t>
  </si>
  <si>
    <t>Gross Profit</t>
  </si>
  <si>
    <t>1,007.285</t>
  </si>
  <si>
    <t>1,100.956</t>
  </si>
  <si>
    <t>1,049.824</t>
  </si>
  <si>
    <t>1,297.777</t>
  </si>
  <si>
    <t>Gross Profit Margin</t>
  </si>
  <si>
    <t>29.0%</t>
  </si>
  <si>
    <t>25.3%</t>
  </si>
  <si>
    <t>26.8%</t>
  </si>
  <si>
    <t>27.8%</t>
  </si>
  <si>
    <t>29.1%</t>
  </si>
  <si>
    <t>27.7%</t>
  </si>
  <si>
    <t>26.2%</t>
  </si>
  <si>
    <t>9.8%</t>
  </si>
  <si>
    <t>28.4%</t>
  </si>
  <si>
    <t>29.6%</t>
  </si>
  <si>
    <t>R&amp;D Expenses</t>
  </si>
  <si>
    <t>Selling, 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</si>
  <si>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</si>
  <si>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</si>
  <si>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</si>
  <si>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</si>
  <si>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</si>
  <si>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</si>
  <si>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</si>
  <si>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</si>
  <si>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</si>
  <si>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</si>
  <si>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</si>
  <si>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</si>
  <si>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</si>
  <si>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</si>
  <si>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</si>
  <si>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</si>
  <si>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</si>
  <si>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</si>
  <si>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</si>
  <si>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</si>
  <si>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</si>
  <si>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</si>
  <si>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</si>
  <si>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</si>
  <si>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</si>
  <si>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</si>
  <si>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</si>
  <si>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</si>
  <si>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</si>
  <si>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</si>
  <si>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</si>
  <si>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</si>
  <si>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</si>
  <si>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</si>
  <si>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</si>
  <si>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</si>
  <si>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</si>
  <si>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</si>
  <si>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</si>
  <si>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</si>
  <si>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</si>
  <si>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</si>
  <si>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</si>
  <si>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</si>
  <si>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</si>
  <si>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</si>
  <si>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</si>
  <si>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</si>
  <si>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</si>
  <si>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</si>
  <si>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6,903.624</t>
  </si>
  <si>
    <t>8,046.857</t>
  </si>
  <si>
    <t>9,592.53</t>
  </si>
  <si>
    <t>7,865.723</t>
  </si>
  <si>
    <t>8,901.628</t>
  </si>
  <si>
    <t>8,566.735</t>
  </si>
  <si>
    <t>7,653.981</t>
  </si>
  <si>
    <t>7,061.275</t>
  </si>
  <si>
    <t>10,406.941</t>
  </si>
  <si>
    <t>6,658.133</t>
  </si>
  <si>
    <t>Total Enterprise Value (TEV)</t>
  </si>
  <si>
    <t>6,803.245</t>
  </si>
  <si>
    <t>8,150.255</t>
  </si>
  <si>
    <t>10,140.787</t>
  </si>
  <si>
    <t>8,664.443</t>
  </si>
  <si>
    <t>9,686.646</t>
  </si>
  <si>
    <t>9,575.277</t>
  </si>
  <si>
    <t>8,914.852</t>
  </si>
  <si>
    <t>8,201.682</t>
  </si>
  <si>
    <t>10,798.367</t>
  </si>
  <si>
    <t>7,905.577</t>
  </si>
  <si>
    <t>Enterprise Value (EV)</t>
  </si>
  <si>
    <t>9,063.622</t>
  </si>
  <si>
    <t>EV/EBITDA</t>
  </si>
  <si>
    <t>14.8x</t>
  </si>
  <si>
    <t>15.5x</t>
  </si>
  <si>
    <t>20.1x</t>
  </si>
  <si>
    <t>12.6x</t>
  </si>
  <si>
    <t>13.5x</t>
  </si>
  <si>
    <t>12.4x</t>
  </si>
  <si>
    <t>29.5x</t>
  </si>
  <si>
    <t>20.3x</t>
  </si>
  <si>
    <t>9.1x</t>
  </si>
  <si>
    <t>EV / EBIT</t>
  </si>
  <si>
    <t>18.8x</t>
  </si>
  <si>
    <t>19.6x</t>
  </si>
  <si>
    <t>28.5x</t>
  </si>
  <si>
    <t>16.7x</t>
  </si>
  <si>
    <t>18.3x</t>
  </si>
  <si>
    <t>17.1x</t>
  </si>
  <si>
    <t>17.3x</t>
  </si>
  <si>
    <t>65.4x</t>
  </si>
  <si>
    <t>28.8x</t>
  </si>
  <si>
    <t>10.6x</t>
  </si>
  <si>
    <t>EV / LTM EBITDA - CAPEX</t>
  </si>
  <si>
    <t>19.3x</t>
  </si>
  <si>
    <t>42.7x</t>
  </si>
  <si>
    <t>145.1x</t>
  </si>
  <si>
    <t>15.9x</t>
  </si>
  <si>
    <t>15.6x</t>
  </si>
  <si>
    <t>16.8x</t>
  </si>
  <si>
    <t>39.6x</t>
  </si>
  <si>
    <t>26.8x</t>
  </si>
  <si>
    <t>13.4x</t>
  </si>
  <si>
    <t>EV / Free Cash Flow</t>
  </si>
  <si>
    <t>24.2x</t>
  </si>
  <si>
    <t>-119.9x</t>
  </si>
  <si>
    <t>-37.0x</t>
  </si>
  <si>
    <t>26.5x</t>
  </si>
  <si>
    <t>21.5x</t>
  </si>
  <si>
    <t>32.9x</t>
  </si>
  <si>
    <t>11.3x</t>
  </si>
  <si>
    <t>23.5x</t>
  </si>
  <si>
    <t>64.4x</t>
  </si>
  <si>
    <t>EV / Invested Capital</t>
  </si>
  <si>
    <t>3.7x</t>
  </si>
  <si>
    <t>3.4x</t>
  </si>
  <si>
    <t>2.8x</t>
  </si>
  <si>
    <t>2.3x</t>
  </si>
  <si>
    <t>2.5x</t>
  </si>
  <si>
    <t>3.3x</t>
  </si>
  <si>
    <t>EV / Revenue</t>
  </si>
  <si>
    <t>3.0x</t>
  </si>
  <si>
    <t>2.9x</t>
  </si>
  <si>
    <t>2.4x</t>
  </si>
  <si>
    <t>2.1x</t>
  </si>
  <si>
    <t>P/E Ratio</t>
  </si>
  <si>
    <t>20.8x</t>
  </si>
  <si>
    <t>29.2x</t>
  </si>
  <si>
    <t>17.2x</t>
  </si>
  <si>
    <t>18.6x</t>
  </si>
  <si>
    <t>18.1x</t>
  </si>
  <si>
    <t>20.5x</t>
  </si>
  <si>
    <t>-21.3x</t>
  </si>
  <si>
    <t>16.4x</t>
  </si>
  <si>
    <t>10.8x</t>
  </si>
  <si>
    <t>Price/Book</t>
  </si>
  <si>
    <t>4.0x</t>
  </si>
  <si>
    <t>3.6x</t>
  </si>
  <si>
    <t>3.2x</t>
  </si>
  <si>
    <t>3.8x</t>
  </si>
  <si>
    <t>4.4x</t>
  </si>
  <si>
    <t>3.1x</t>
  </si>
  <si>
    <t>Price / Operating Cash Flow</t>
  </si>
  <si>
    <t>15.7x</t>
  </si>
  <si>
    <t>26.4x</t>
  </si>
  <si>
    <t>32.2x</t>
  </si>
  <si>
    <t>14.7x</t>
  </si>
  <si>
    <t>12.1x</t>
  </si>
  <si>
    <t>15.8x</t>
  </si>
  <si>
    <t>14.4x</t>
  </si>
  <si>
    <t>10.9x</t>
  </si>
  <si>
    <t>14.1x</t>
  </si>
  <si>
    <t>Price / LTM Sales</t>
  </si>
  <si>
    <t>2.6x</t>
  </si>
  <si>
    <t>2.2x</t>
  </si>
  <si>
    <t>2.0x</t>
  </si>
  <si>
    <t>1.8x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</si>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</sst>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165" fontId="5" fillId="8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BA0C2B15-80BA-75F2-31B2-25810CFD8B1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100.379</v>
      </c>
      <c r="E12" s="3">
        <v>73.366</v>
      </c>
      <c r="F12" s="3">
        <v>70.119</v>
      </c>
      <c r="G12" s="3">
        <v>51.292000000000002</v>
      </c>
      <c r="H12" s="3">
        <v>66.373000000000005</v>
      </c>
      <c r="I12" s="3">
        <v>63.734999999999999</v>
      </c>
      <c r="J12" s="3">
        <v>83.900999999999996</v>
      </c>
      <c r="K12" s="3">
        <v>642.93299999999999</v>
      </c>
      <c r="L12" s="3">
        <v>226.66200000000001</v>
      </c>
      <c r="M12" s="3">
        <v>203.65700000000001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>
        <v>34.786000000000001</v>
      </c>
      <c r="G13" s="3">
        <v>30.512</v>
      </c>
      <c r="H13" s="3">
        <v>36.094999999999999</v>
      </c>
      <c r="I13" s="3">
        <v>54.353000000000002</v>
      </c>
      <c r="J13" s="3">
        <v>60.12</v>
      </c>
      <c r="K13" s="3">
        <v>112.971</v>
      </c>
      <c r="L13" s="3">
        <v>88.510999999999996</v>
      </c>
      <c r="M13" s="3">
        <v>65.361000000000004</v>
      </c>
    </row>
    <row r="14" spans="3:13" ht="12.75" x14ac:dyDescent="0.2">
      <c r="C14" s="3" t="s">
        <v>28</v>
      </c>
      <c r="D14" s="3">
        <v>262.90300000000002</v>
      </c>
      <c r="E14" s="3">
        <v>398.863</v>
      </c>
      <c r="F14" s="3">
        <v>423.59500000000003</v>
      </c>
      <c r="G14" s="3">
        <v>372.94499999999999</v>
      </c>
      <c r="H14" s="3">
        <v>305.95600000000002</v>
      </c>
      <c r="I14" s="3">
        <v>433.24900000000002</v>
      </c>
      <c r="J14" s="3">
        <v>419.9</v>
      </c>
      <c r="K14" s="3">
        <v>250.01499999999999</v>
      </c>
      <c r="L14" s="3">
        <v>417.25299999999999</v>
      </c>
      <c r="M14" s="3">
        <v>336.84199999999998</v>
      </c>
    </row>
    <row r="15" spans="3:13" ht="12.75" x14ac:dyDescent="0.2">
      <c r="C15" s="3" t="s">
        <v>29</v>
      </c>
      <c r="D15" s="3">
        <v>614.21600000000001</v>
      </c>
      <c r="E15" s="3">
        <v>877.52700000000004</v>
      </c>
      <c r="F15" s="3" t="s">
        <v>30</v>
      </c>
      <c r="G15" s="3" t="s">
        <v>31</v>
      </c>
      <c r="H15" s="3" t="s">
        <v>32</v>
      </c>
      <c r="I15" s="3" t="s">
        <v>33</v>
      </c>
      <c r="J15" s="3" t="s">
        <v>34</v>
      </c>
      <c r="K15" s="3">
        <v>926.34799999999996</v>
      </c>
      <c r="L15" s="3">
        <v>979.19899999999996</v>
      </c>
      <c r="M15" s="3" t="s">
        <v>35</v>
      </c>
    </row>
    <row r="16" spans="3:13" ht="12.75" x14ac:dyDescent="0.2">
      <c r="C16" s="3" t="s">
        <v>36</v>
      </c>
      <c r="D16" s="3">
        <v>15.422000000000001</v>
      </c>
      <c r="E16" s="3">
        <v>25.385000000000002</v>
      </c>
      <c r="F16" s="3">
        <v>18.969000000000001</v>
      </c>
      <c r="G16" s="3">
        <v>19.37</v>
      </c>
      <c r="H16" s="3">
        <v>20.695</v>
      </c>
      <c r="I16" s="3">
        <v>27.042000000000002</v>
      </c>
      <c r="J16" s="3">
        <v>27.866</v>
      </c>
      <c r="K16" s="3">
        <v>20.838999999999999</v>
      </c>
      <c r="L16" s="3">
        <v>39.085000000000001</v>
      </c>
      <c r="M16" s="3">
        <v>40.308</v>
      </c>
    </row>
    <row r="17" spans="3:13" ht="12.75" x14ac:dyDescent="0.2">
      <c r="C17" s="3" t="s">
        <v>37</v>
      </c>
      <c r="D17" s="3">
        <v>18.116</v>
      </c>
      <c r="E17" s="3">
        <v>29.297999999999998</v>
      </c>
      <c r="F17" s="3">
        <v>9.5820000000000007</v>
      </c>
      <c r="G17" s="3">
        <v>43.738</v>
      </c>
      <c r="H17" s="3">
        <v>26.163</v>
      </c>
      <c r="I17" s="3">
        <v>26.611999999999998</v>
      </c>
      <c r="J17" s="3">
        <v>12.843</v>
      </c>
      <c r="K17" s="3">
        <v>12.189</v>
      </c>
      <c r="L17" s="3">
        <v>79.358999999999995</v>
      </c>
      <c r="M17" s="3">
        <v>32.177</v>
      </c>
    </row>
    <row r="18" spans="3:13" ht="12.75" x14ac:dyDescent="0.2">
      <c r="C18" s="3" t="s">
        <v>38</v>
      </c>
      <c r="D18" s="3" t="s">
        <v>39</v>
      </c>
      <c r="E18" s="3" t="s">
        <v>40</v>
      </c>
      <c r="F18" s="3" t="s">
        <v>41</v>
      </c>
      <c r="G18" s="3" t="s">
        <v>42</v>
      </c>
      <c r="H18" s="3" t="s">
        <v>43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</row>
    <row r="19" spans="3:13" ht="12.75" x14ac:dyDescent="0.2"/>
    <row r="20" spans="3:13" ht="12.75" x14ac:dyDescent="0.2">
      <c r="C20" s="3" t="s">
        <v>49</v>
      </c>
      <c r="D20" s="3">
        <v>676.14800000000002</v>
      </c>
      <c r="E20" s="3">
        <v>983.71900000000005</v>
      </c>
      <c r="F20" s="3" t="s">
        <v>50</v>
      </c>
      <c r="G20" s="3" t="s">
        <v>51</v>
      </c>
      <c r="H20" s="3" t="s">
        <v>52</v>
      </c>
      <c r="I20" s="3" t="s">
        <v>53</v>
      </c>
      <c r="J20" s="3" t="s">
        <v>54</v>
      </c>
      <c r="K20" s="3" t="s">
        <v>55</v>
      </c>
      <c r="L20" s="3" t="s">
        <v>56</v>
      </c>
      <c r="M20" s="3" t="s">
        <v>57</v>
      </c>
    </row>
    <row r="21" spans="3:13" ht="12.75" x14ac:dyDescent="0.2">
      <c r="C21" s="3" t="s">
        <v>58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59</v>
      </c>
      <c r="D22" s="3">
        <v>10.068</v>
      </c>
      <c r="E22" s="3">
        <v>15.657</v>
      </c>
      <c r="F22" s="3">
        <v>25.420999999999999</v>
      </c>
      <c r="G22" s="3">
        <v>25.847000000000001</v>
      </c>
      <c r="H22" s="3">
        <v>21.448</v>
      </c>
      <c r="I22" s="3">
        <v>29.765999999999998</v>
      </c>
      <c r="J22" s="3">
        <v>34.305999999999997</v>
      </c>
      <c r="K22" s="3">
        <v>24.524000000000001</v>
      </c>
      <c r="L22" s="3">
        <v>21.954000000000001</v>
      </c>
      <c r="M22" s="3">
        <v>23.161000000000001</v>
      </c>
    </row>
    <row r="23" spans="3:13" ht="12.75" x14ac:dyDescent="0.2">
      <c r="C23" s="3" t="s">
        <v>60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61</v>
      </c>
      <c r="D24" s="3">
        <v>154.74</v>
      </c>
      <c r="E24" s="3">
        <v>198.65799999999999</v>
      </c>
      <c r="F24" s="3">
        <v>263.76900000000001</v>
      </c>
      <c r="G24" s="3">
        <v>271.39499999999998</v>
      </c>
      <c r="H24" s="3">
        <v>284.84300000000002</v>
      </c>
      <c r="I24" s="3">
        <v>310.58300000000003</v>
      </c>
      <c r="J24" s="3">
        <v>298.13400000000001</v>
      </c>
      <c r="K24" s="3">
        <v>262.93799999999999</v>
      </c>
      <c r="L24" s="3">
        <v>358.89299999999997</v>
      </c>
      <c r="M24" s="3">
        <v>367.83699999999999</v>
      </c>
    </row>
    <row r="25" spans="3:13" ht="12.75" x14ac:dyDescent="0.2">
      <c r="C25" s="3" t="s">
        <v>62</v>
      </c>
      <c r="D25" s="3">
        <v>255.191</v>
      </c>
      <c r="E25" s="3">
        <v>323.52800000000002</v>
      </c>
      <c r="F25" s="3">
        <v>465.96499999999997</v>
      </c>
      <c r="G25" s="3">
        <v>475.65499999999997</v>
      </c>
      <c r="H25" s="3">
        <v>504.89400000000001</v>
      </c>
      <c r="I25" s="3">
        <v>537.63300000000004</v>
      </c>
      <c r="J25" s="3">
        <v>502.24</v>
      </c>
      <c r="K25" s="3">
        <v>368.89</v>
      </c>
      <c r="L25" s="3">
        <v>387.74299999999999</v>
      </c>
      <c r="M25" s="3">
        <v>311.34199999999998</v>
      </c>
    </row>
    <row r="26" spans="3:13" ht="12.75" x14ac:dyDescent="0.2">
      <c r="C26" s="3" t="s">
        <v>63</v>
      </c>
      <c r="D26" s="3">
        <v>-0.34200000000000003</v>
      </c>
      <c r="E26" s="3">
        <v>-6.5190000000000001</v>
      </c>
      <c r="F26" s="3">
        <v>-13.109</v>
      </c>
      <c r="G26" s="3">
        <v>-3.8149999999999999</v>
      </c>
      <c r="H26" s="3">
        <v>-10.347</v>
      </c>
      <c r="I26" s="3">
        <v>-15.73</v>
      </c>
      <c r="J26" s="3">
        <v>-12.523</v>
      </c>
      <c r="K26" s="3">
        <v>5.6239999999999997</v>
      </c>
      <c r="L26" s="3">
        <v>5.2140000000000004</v>
      </c>
      <c r="M26" s="3">
        <v>1.897</v>
      </c>
    </row>
    <row r="27" spans="3:13" ht="12.75" x14ac:dyDescent="0.2">
      <c r="C27" s="3" t="s">
        <v>64</v>
      </c>
      <c r="D27" s="3" t="s">
        <v>65</v>
      </c>
      <c r="E27" s="3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71</v>
      </c>
      <c r="K27" s="3" t="s">
        <v>72</v>
      </c>
      <c r="L27" s="3" t="s">
        <v>73</v>
      </c>
      <c r="M27" s="3" t="s">
        <v>74</v>
      </c>
    </row>
    <row r="28" spans="3:13" ht="12.75" x14ac:dyDescent="0.2"/>
    <row r="29" spans="3:13" ht="12.75" x14ac:dyDescent="0.2">
      <c r="C29" s="3" t="s">
        <v>75</v>
      </c>
      <c r="D29" s="3">
        <v>276.08999999999997</v>
      </c>
      <c r="E29" s="3">
        <v>382.73500000000001</v>
      </c>
      <c r="F29" s="3">
        <v>290.90899999999999</v>
      </c>
      <c r="G29" s="3">
        <v>294.005</v>
      </c>
      <c r="H29" s="3">
        <v>309.73599999999999</v>
      </c>
      <c r="I29" s="3">
        <v>397.423</v>
      </c>
      <c r="J29" s="3">
        <v>455.74099999999999</v>
      </c>
      <c r="K29" s="3">
        <v>368.935</v>
      </c>
      <c r="L29" s="3">
        <v>448.05099999999999</v>
      </c>
      <c r="M29" s="3">
        <v>452.99099999999999</v>
      </c>
    </row>
    <row r="30" spans="3:13" ht="12.75" x14ac:dyDescent="0.2">
      <c r="C30" s="3" t="s">
        <v>76</v>
      </c>
      <c r="D30" s="3">
        <v>20.178000000000001</v>
      </c>
      <c r="E30" s="3">
        <v>24.135999999999999</v>
      </c>
      <c r="F30" s="3">
        <v>28.364000000000001</v>
      </c>
      <c r="G30" s="3">
        <v>17.431000000000001</v>
      </c>
      <c r="H30" s="3">
        <v>11.893000000000001</v>
      </c>
      <c r="I30" s="3">
        <v>11.762</v>
      </c>
      <c r="J30" s="3">
        <v>9.9949999999999992</v>
      </c>
      <c r="K30" s="3">
        <v>10.858000000000001</v>
      </c>
      <c r="L30" s="3">
        <v>17.172000000000001</v>
      </c>
      <c r="M30" s="3">
        <v>14.433</v>
      </c>
    </row>
    <row r="31" spans="3:13" ht="12.75" x14ac:dyDescent="0.2">
      <c r="C31" s="3" t="s">
        <v>77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>
        <v>45.079000000000001</v>
      </c>
      <c r="J31" s="3">
        <v>51.811999999999998</v>
      </c>
      <c r="K31" s="3">
        <v>35.119999999999997</v>
      </c>
      <c r="L31" s="3">
        <v>22.888000000000002</v>
      </c>
      <c r="M31" s="3">
        <v>36.420999999999999</v>
      </c>
    </row>
    <row r="32" spans="3:13" ht="12.75" x14ac:dyDescent="0.2">
      <c r="C32" s="3" t="s">
        <v>78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>
        <v>0.71199999999999997</v>
      </c>
      <c r="J32" s="3">
        <v>2.694</v>
      </c>
      <c r="K32" s="3">
        <v>13.926</v>
      </c>
      <c r="L32" s="3" t="s">
        <v>27</v>
      </c>
      <c r="M32" s="3">
        <v>197.64099999999999</v>
      </c>
    </row>
    <row r="33" spans="3:13" ht="12.75" x14ac:dyDescent="0.2">
      <c r="C33" s="3" t="s">
        <v>79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18.995000000000001</v>
      </c>
      <c r="K33" s="3">
        <v>20.212</v>
      </c>
      <c r="L33" s="3">
        <v>19.335000000000001</v>
      </c>
      <c r="M33" s="3">
        <v>18.722000000000001</v>
      </c>
    </row>
    <row r="34" spans="3:13" ht="12.75" x14ac:dyDescent="0.2">
      <c r="C34" s="3" t="s">
        <v>80</v>
      </c>
      <c r="D34" s="3">
        <v>2.0950000000000002</v>
      </c>
      <c r="E34" s="3">
        <v>8.2579999999999991</v>
      </c>
      <c r="F34" s="3">
        <v>3.4340000000000002</v>
      </c>
      <c r="G34" s="3">
        <v>5.3730000000000002</v>
      </c>
      <c r="H34" s="3">
        <v>3.3239999999999998</v>
      </c>
      <c r="I34" s="3">
        <v>19.016999999999999</v>
      </c>
      <c r="J34" s="3">
        <v>13.428000000000001</v>
      </c>
      <c r="K34" s="3">
        <v>8.5370000000000008</v>
      </c>
      <c r="L34" s="3">
        <v>78.793999999999997</v>
      </c>
      <c r="M34" s="3">
        <v>148.584</v>
      </c>
    </row>
    <row r="35" spans="3:13" ht="12.75" x14ac:dyDescent="0.2">
      <c r="C35" s="3" t="s">
        <v>81</v>
      </c>
      <c r="D35" s="3">
        <v>298.363</v>
      </c>
      <c r="E35" s="3">
        <v>415.12900000000002</v>
      </c>
      <c r="F35" s="3">
        <v>322.70800000000003</v>
      </c>
      <c r="G35" s="3">
        <v>316.80900000000003</v>
      </c>
      <c r="H35" s="3">
        <v>324.95299999999997</v>
      </c>
      <c r="I35" s="3">
        <v>473.99200000000002</v>
      </c>
      <c r="J35" s="3">
        <v>552.66499999999996</v>
      </c>
      <c r="K35" s="3">
        <v>457.58800000000002</v>
      </c>
      <c r="L35" s="3">
        <v>586.24</v>
      </c>
      <c r="M35" s="3">
        <v>868.79300000000001</v>
      </c>
    </row>
    <row r="36" spans="3:13" ht="12.75" x14ac:dyDescent="0.2"/>
    <row r="37" spans="3:13" ht="12.75" x14ac:dyDescent="0.2">
      <c r="C37" s="3" t="s">
        <v>82</v>
      </c>
      <c r="D37" s="3" t="s">
        <v>27</v>
      </c>
      <c r="E37" s="3">
        <v>176.76499999999999</v>
      </c>
      <c r="F37" s="3">
        <v>518.88800000000003</v>
      </c>
      <c r="G37" s="3">
        <v>805.69200000000001</v>
      </c>
      <c r="H37" s="3">
        <v>792.03</v>
      </c>
      <c r="I37" s="3">
        <v>913.87400000000002</v>
      </c>
      <c r="J37" s="3" t="s">
        <v>83</v>
      </c>
      <c r="K37" s="3" t="s">
        <v>84</v>
      </c>
      <c r="L37" s="3">
        <v>758.71799999999996</v>
      </c>
      <c r="M37" s="3" t="s">
        <v>85</v>
      </c>
    </row>
    <row r="38" spans="3:13" ht="12.75" x14ac:dyDescent="0.2">
      <c r="C38" s="3" t="s">
        <v>86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87.638000000000005</v>
      </c>
      <c r="K38" s="3">
        <v>84.721000000000004</v>
      </c>
      <c r="L38" s="3">
        <v>118.628</v>
      </c>
      <c r="M38" s="3">
        <v>108.535</v>
      </c>
    </row>
    <row r="39" spans="3:13" ht="12.75" x14ac:dyDescent="0.2">
      <c r="C39" s="3" t="s">
        <v>87</v>
      </c>
      <c r="D39" s="3">
        <v>35.887</v>
      </c>
      <c r="E39" s="3">
        <v>49.313000000000002</v>
      </c>
      <c r="F39" s="3">
        <v>52.048999999999999</v>
      </c>
      <c r="G39" s="3">
        <v>46.42</v>
      </c>
      <c r="H39" s="3">
        <v>51.360999999999997</v>
      </c>
      <c r="I39" s="3">
        <v>71.77</v>
      </c>
      <c r="J39" s="3">
        <v>55.201000000000001</v>
      </c>
      <c r="K39" s="3">
        <v>45.637</v>
      </c>
      <c r="L39" s="3">
        <v>75.697000000000003</v>
      </c>
      <c r="M39" s="3">
        <v>76.114999999999995</v>
      </c>
    </row>
    <row r="40" spans="3:13" ht="12.75" x14ac:dyDescent="0.2">
      <c r="C40" s="3" t="s">
        <v>88</v>
      </c>
      <c r="D40" s="3">
        <v>334.25</v>
      </c>
      <c r="E40" s="3">
        <v>641.20699999999999</v>
      </c>
      <c r="F40" s="3">
        <v>893.64499999999998</v>
      </c>
      <c r="G40" s="3" t="s">
        <v>89</v>
      </c>
      <c r="H40" s="3" t="s">
        <v>90</v>
      </c>
      <c r="I40" s="3" t="s">
        <v>91</v>
      </c>
      <c r="J40" s="3" t="s">
        <v>92</v>
      </c>
      <c r="K40" s="3" t="s">
        <v>93</v>
      </c>
      <c r="L40" s="3" t="s">
        <v>94</v>
      </c>
      <c r="M40" s="3" t="s">
        <v>95</v>
      </c>
    </row>
    <row r="41" spans="3:13" ht="12.75" x14ac:dyDescent="0.2"/>
    <row r="42" spans="3:13" ht="12.75" x14ac:dyDescent="0.2">
      <c r="C42" s="3" t="s">
        <v>96</v>
      </c>
      <c r="D42" s="3">
        <v>111.202</v>
      </c>
      <c r="E42" s="3">
        <v>140.28</v>
      </c>
      <c r="F42" s="3">
        <v>208.24299999999999</v>
      </c>
      <c r="G42" s="3">
        <v>204.529</v>
      </c>
      <c r="H42" s="3">
        <v>200.107</v>
      </c>
      <c r="I42" s="3">
        <v>218.37100000000001</v>
      </c>
      <c r="J42" s="3">
        <v>227.94300000000001</v>
      </c>
      <c r="K42" s="3">
        <v>234.05600000000001</v>
      </c>
      <c r="L42" s="3">
        <v>242.45099999999999</v>
      </c>
      <c r="M42" s="3">
        <v>273.94299999999998</v>
      </c>
    </row>
    <row r="43" spans="3:13" ht="12.75" x14ac:dyDescent="0.2">
      <c r="C43" s="3" t="s">
        <v>97</v>
      </c>
      <c r="D43" s="3">
        <v>29.762</v>
      </c>
      <c r="E43" s="3">
        <v>23.393999999999998</v>
      </c>
      <c r="F43" s="3">
        <v>19.381</v>
      </c>
      <c r="G43" s="3">
        <v>31.151</v>
      </c>
      <c r="H43" s="3">
        <v>31.690999999999999</v>
      </c>
      <c r="I43" s="3">
        <v>44.381999999999998</v>
      </c>
      <c r="J43" s="3">
        <v>42.874000000000002</v>
      </c>
      <c r="K43" s="3">
        <v>31.73</v>
      </c>
      <c r="L43" s="3">
        <v>73.504999999999995</v>
      </c>
      <c r="M43" s="3">
        <v>107.624</v>
      </c>
    </row>
    <row r="44" spans="3:13" ht="12.75" x14ac:dyDescent="0.2">
      <c r="C44" s="3" t="s">
        <v>98</v>
      </c>
      <c r="D44" s="3" t="s">
        <v>99</v>
      </c>
      <c r="E44" s="3" t="s">
        <v>100</v>
      </c>
      <c r="F44" s="3" t="s">
        <v>101</v>
      </c>
      <c r="G44" s="3" t="s">
        <v>102</v>
      </c>
      <c r="H44" s="3" t="s">
        <v>103</v>
      </c>
      <c r="I44" s="3" t="s">
        <v>104</v>
      </c>
      <c r="J44" s="3" t="s">
        <v>105</v>
      </c>
      <c r="K44" s="3" t="s">
        <v>106</v>
      </c>
      <c r="L44" s="3" t="s">
        <v>107</v>
      </c>
      <c r="M44" s="3" t="s">
        <v>108</v>
      </c>
    </row>
    <row r="45" spans="3:13" ht="12.75" x14ac:dyDescent="0.2">
      <c r="C45" s="3" t="s">
        <v>109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110</v>
      </c>
      <c r="D46" s="3">
        <v>-0.67600000000000005</v>
      </c>
      <c r="E46" s="3">
        <v>-8.7050000000000001</v>
      </c>
      <c r="F46" s="3">
        <v>1.512</v>
      </c>
      <c r="G46" s="3">
        <v>54.533000000000001</v>
      </c>
      <c r="H46" s="3">
        <v>17.021999999999998</v>
      </c>
      <c r="I46" s="3">
        <v>4.62</v>
      </c>
      <c r="J46" s="3">
        <v>-0.7</v>
      </c>
      <c r="K46" s="3">
        <v>-11.500999999999999</v>
      </c>
      <c r="L46" s="3">
        <v>81.953000000000003</v>
      </c>
      <c r="M46" s="3">
        <v>13.33</v>
      </c>
    </row>
    <row r="47" spans="3:13" ht="12.75" x14ac:dyDescent="0.2">
      <c r="C47" s="3" t="s">
        <v>111</v>
      </c>
      <c r="D47" s="3" t="s">
        <v>112</v>
      </c>
      <c r="E47" s="3" t="s">
        <v>113</v>
      </c>
      <c r="F47" s="3" t="s">
        <v>114</v>
      </c>
      <c r="G47" s="3" t="s">
        <v>115</v>
      </c>
      <c r="H47" s="3" t="s">
        <v>116</v>
      </c>
      <c r="I47" s="3" t="s">
        <v>117</v>
      </c>
      <c r="J47" s="3" t="s">
        <v>118</v>
      </c>
      <c r="K47" s="3" t="s">
        <v>119</v>
      </c>
      <c r="L47" s="3" t="s">
        <v>120</v>
      </c>
      <c r="M47" s="3" t="s">
        <v>121</v>
      </c>
    </row>
    <row r="48" spans="3:13" ht="12.75" x14ac:dyDescent="0.2">
      <c r="C48" s="3" t="s">
        <v>122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123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124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125</v>
      </c>
      <c r="D51" s="3" t="s">
        <v>112</v>
      </c>
      <c r="E51" s="3" t="s">
        <v>113</v>
      </c>
      <c r="F51" s="3" t="s">
        <v>114</v>
      </c>
      <c r="G51" s="3" t="s">
        <v>115</v>
      </c>
      <c r="H51" s="3" t="s">
        <v>116</v>
      </c>
      <c r="I51" s="3" t="s">
        <v>117</v>
      </c>
      <c r="J51" s="3" t="s">
        <v>118</v>
      </c>
      <c r="K51" s="3" t="s">
        <v>119</v>
      </c>
      <c r="L51" s="3" t="s">
        <v>120</v>
      </c>
      <c r="M51" s="3" t="s">
        <v>121</v>
      </c>
    </row>
    <row r="52" spans="3:13" ht="12.75" x14ac:dyDescent="0.2"/>
    <row r="53" spans="3:13" ht="12.75" x14ac:dyDescent="0.2">
      <c r="C53" s="3" t="s">
        <v>126</v>
      </c>
      <c r="D53" s="3" t="s">
        <v>65</v>
      </c>
      <c r="E53" s="3" t="s">
        <v>66</v>
      </c>
      <c r="F53" s="3" t="s">
        <v>67</v>
      </c>
      <c r="G53" s="3" t="s">
        <v>68</v>
      </c>
      <c r="H53" s="3" t="s">
        <v>69</v>
      </c>
      <c r="I53" s="3" t="s">
        <v>70</v>
      </c>
      <c r="J53" s="3" t="s">
        <v>71</v>
      </c>
      <c r="K53" s="3" t="s">
        <v>72</v>
      </c>
      <c r="L53" s="3" t="s">
        <v>73</v>
      </c>
      <c r="M53" s="3" t="s">
        <v>74</v>
      </c>
    </row>
    <row r="54" spans="3:13" ht="12.75" x14ac:dyDescent="0.2"/>
    <row r="55" spans="3:13" ht="12.75" x14ac:dyDescent="0.2">
      <c r="C55" s="3" t="s">
        <v>127</v>
      </c>
      <c r="D55" s="3">
        <v>100.379</v>
      </c>
      <c r="E55" s="3">
        <v>73.366</v>
      </c>
      <c r="F55" s="3">
        <v>104.905</v>
      </c>
      <c r="G55" s="3">
        <v>81.802999999999997</v>
      </c>
      <c r="H55" s="3">
        <v>102.46899999999999</v>
      </c>
      <c r="I55" s="3">
        <v>135.78100000000001</v>
      </c>
      <c r="J55" s="3">
        <v>148.83099999999999</v>
      </c>
      <c r="K55" s="3">
        <v>755.904</v>
      </c>
      <c r="L55" s="3">
        <v>315.173</v>
      </c>
      <c r="M55" s="3">
        <v>269.01799999999997</v>
      </c>
    </row>
    <row r="56" spans="3:13" ht="12.75" x14ac:dyDescent="0.2">
      <c r="C56" s="3" t="s">
        <v>128</v>
      </c>
      <c r="D56" s="3">
        <v>0</v>
      </c>
      <c r="E56" s="3">
        <v>176.76499999999999</v>
      </c>
      <c r="F56" s="3">
        <v>518.88800000000003</v>
      </c>
      <c r="G56" s="3">
        <v>805.69200000000001</v>
      </c>
      <c r="H56" s="3">
        <v>792.03</v>
      </c>
      <c r="I56" s="3">
        <v>959.66499999999996</v>
      </c>
      <c r="J56" s="3" t="s">
        <v>129</v>
      </c>
      <c r="K56" s="3" t="s">
        <v>130</v>
      </c>
      <c r="L56" s="3">
        <v>919.56899999999996</v>
      </c>
      <c r="M56" s="3" t="s">
        <v>131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9F37-822C-40C3-93EA-33C79C7DD1CB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132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133</v>
      </c>
      <c r="D12" s="3" t="s">
        <v>134</v>
      </c>
      <c r="E12" s="3" t="s">
        <v>135</v>
      </c>
      <c r="F12" s="3" t="s">
        <v>136</v>
      </c>
      <c r="G12" s="3" t="s">
        <v>137</v>
      </c>
      <c r="H12" s="3" t="s">
        <v>138</v>
      </c>
      <c r="I12" s="3" t="s">
        <v>139</v>
      </c>
      <c r="J12" s="3" t="s">
        <v>140</v>
      </c>
      <c r="K12" s="3" t="s">
        <v>141</v>
      </c>
      <c r="L12" s="3" t="s">
        <v>142</v>
      </c>
      <c r="M12" s="3" t="s">
        <v>143</v>
      </c>
    </row>
    <row r="13" spans="3:13" x14ac:dyDescent="0.2">
      <c r="C13" s="3" t="s">
        <v>144</v>
      </c>
      <c r="D13" s="3" t="s">
        <v>145</v>
      </c>
      <c r="E13" s="3" t="s">
        <v>146</v>
      </c>
      <c r="F13" s="3" t="s">
        <v>147</v>
      </c>
      <c r="G13" s="3" t="s">
        <v>148</v>
      </c>
      <c r="H13" s="3" t="s">
        <v>149</v>
      </c>
      <c r="I13" s="3" t="s">
        <v>150</v>
      </c>
      <c r="J13" s="3" t="s">
        <v>151</v>
      </c>
      <c r="K13" s="3" t="s">
        <v>152</v>
      </c>
      <c r="L13" s="3" t="s">
        <v>153</v>
      </c>
      <c r="M13" s="3" t="s">
        <v>154</v>
      </c>
    </row>
    <row r="15" spans="3:13" x14ac:dyDescent="0.2">
      <c r="C15" s="3" t="s">
        <v>155</v>
      </c>
      <c r="D15" s="3" t="s">
        <v>156</v>
      </c>
      <c r="E15" s="3" t="s">
        <v>157</v>
      </c>
      <c r="F15" s="3" t="s">
        <v>158</v>
      </c>
      <c r="G15" s="3" t="s">
        <v>159</v>
      </c>
      <c r="H15" s="3" t="s">
        <v>160</v>
      </c>
      <c r="I15" s="3" t="s">
        <v>161</v>
      </c>
      <c r="J15" s="3" t="s">
        <v>162</v>
      </c>
      <c r="K15" s="3" t="s">
        <v>163</v>
      </c>
      <c r="L15" s="3" t="s">
        <v>164</v>
      </c>
      <c r="M15" s="3" t="s">
        <v>165</v>
      </c>
    </row>
    <row r="16" spans="3:13" x14ac:dyDescent="0.2">
      <c r="C16" s="3" t="s">
        <v>166</v>
      </c>
      <c r="D16" s="3">
        <v>653.64099999999996</v>
      </c>
      <c r="E16" s="3">
        <v>682.48500000000001</v>
      </c>
      <c r="F16" s="3">
        <v>951.02800000000002</v>
      </c>
      <c r="G16" s="3">
        <v>966.43200000000002</v>
      </c>
      <c r="H16" s="3" t="s">
        <v>167</v>
      </c>
      <c r="I16" s="3" t="s">
        <v>168</v>
      </c>
      <c r="J16" s="3">
        <v>968.80399999999997</v>
      </c>
      <c r="K16" s="3">
        <v>245.916</v>
      </c>
      <c r="L16" s="3" t="s">
        <v>169</v>
      </c>
      <c r="M16" s="3" t="s">
        <v>170</v>
      </c>
    </row>
    <row r="17" spans="3:13" x14ac:dyDescent="0.2">
      <c r="C17" s="3" t="s">
        <v>171</v>
      </c>
      <c r="D17" s="3" t="s">
        <v>172</v>
      </c>
      <c r="E17" s="3" t="s">
        <v>173</v>
      </c>
      <c r="F17" s="3" t="s">
        <v>174</v>
      </c>
      <c r="G17" s="3" t="s">
        <v>175</v>
      </c>
      <c r="H17" s="3" t="s">
        <v>176</v>
      </c>
      <c r="I17" s="3" t="s">
        <v>177</v>
      </c>
      <c r="J17" s="3" t="s">
        <v>178</v>
      </c>
      <c r="K17" s="3" t="s">
        <v>179</v>
      </c>
      <c r="L17" s="3" t="s">
        <v>180</v>
      </c>
      <c r="M17" s="3" t="s">
        <v>181</v>
      </c>
    </row>
    <row r="19" spans="3:13" x14ac:dyDescent="0.2">
      <c r="C19" s="3" t="s">
        <v>182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183</v>
      </c>
      <c r="D20" s="3">
        <v>-291.3</v>
      </c>
      <c r="E20" s="3">
        <v>-343.29300000000001</v>
      </c>
      <c r="F20" s="3">
        <v>-426.68200000000002</v>
      </c>
      <c r="G20" s="3">
        <v>-451.76900000000001</v>
      </c>
      <c r="H20" s="3">
        <v>-474.36700000000002</v>
      </c>
      <c r="I20" s="3">
        <v>-503.44499999999999</v>
      </c>
      <c r="J20" s="3">
        <v>-481.666</v>
      </c>
      <c r="K20" s="3">
        <v>-366.16500000000002</v>
      </c>
      <c r="L20" s="3">
        <v>-393.96899999999999</v>
      </c>
      <c r="M20" s="3">
        <v>-441.73700000000002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184</v>
      </c>
      <c r="D22" s="3">
        <v>-12.175000000000001</v>
      </c>
      <c r="E22" s="3">
        <v>-5.391</v>
      </c>
      <c r="F22" s="3">
        <v>-27.876999999999999</v>
      </c>
      <c r="G22" s="3">
        <v>-24.88</v>
      </c>
      <c r="H22" s="3">
        <v>-37.267000000000003</v>
      </c>
      <c r="I22" s="3">
        <v>-54.938000000000002</v>
      </c>
      <c r="J22" s="3">
        <v>-118.291</v>
      </c>
      <c r="K22" s="3">
        <v>-128.773</v>
      </c>
      <c r="L22" s="3">
        <v>156.333</v>
      </c>
      <c r="M22" s="3">
        <v>-50.180999999999997</v>
      </c>
    </row>
    <row r="23" spans="3:13" x14ac:dyDescent="0.2">
      <c r="C23" s="3" t="s">
        <v>185</v>
      </c>
      <c r="D23" s="3">
        <v>-303.47500000000002</v>
      </c>
      <c r="E23" s="3">
        <v>-348.685</v>
      </c>
      <c r="F23" s="3">
        <v>-454.55900000000003</v>
      </c>
      <c r="G23" s="3">
        <v>-476.649</v>
      </c>
      <c r="H23" s="3">
        <v>-511.63400000000001</v>
      </c>
      <c r="I23" s="3">
        <v>-558.38300000000004</v>
      </c>
      <c r="J23" s="3">
        <v>-599.95600000000002</v>
      </c>
      <c r="K23" s="3">
        <v>-494.93700000000001</v>
      </c>
      <c r="L23" s="3">
        <v>-237.637</v>
      </c>
      <c r="M23" s="3">
        <v>-491.91800000000001</v>
      </c>
    </row>
    <row r="24" spans="3:13" x14ac:dyDescent="0.2">
      <c r="C24" s="3" t="s">
        <v>186</v>
      </c>
      <c r="D24" s="3">
        <v>350.166</v>
      </c>
      <c r="E24" s="3">
        <v>333.8</v>
      </c>
      <c r="F24" s="3">
        <v>496.46899999999999</v>
      </c>
      <c r="G24" s="3">
        <v>489.78300000000002</v>
      </c>
      <c r="H24" s="3">
        <v>495.65100000000001</v>
      </c>
      <c r="I24" s="3">
        <v>542.57299999999998</v>
      </c>
      <c r="J24" s="3">
        <v>368.84800000000001</v>
      </c>
      <c r="K24" s="3">
        <v>-249.02099999999999</v>
      </c>
      <c r="L24" s="3">
        <v>812.18700000000001</v>
      </c>
      <c r="M24" s="3">
        <v>805.85900000000004</v>
      </c>
    </row>
    <row r="26" spans="3:13" x14ac:dyDescent="0.2">
      <c r="C26" s="3" t="s">
        <v>187</v>
      </c>
      <c r="D26" s="3">
        <v>-9.2219999999999995</v>
      </c>
      <c r="E26" s="3">
        <v>-6.0949999999999998</v>
      </c>
      <c r="F26" s="3">
        <v>-8.6590000000000007</v>
      </c>
      <c r="G26" s="3">
        <v>-17.327999999999999</v>
      </c>
      <c r="H26" s="3">
        <v>-21.922000000000001</v>
      </c>
      <c r="I26" s="3">
        <v>-34.226999999999997</v>
      </c>
      <c r="J26" s="3">
        <v>-41.981999999999999</v>
      </c>
      <c r="K26" s="3">
        <v>-42.848999999999997</v>
      </c>
      <c r="L26" s="3">
        <v>-22.414999999999999</v>
      </c>
      <c r="M26" s="3">
        <v>-38.944000000000003</v>
      </c>
    </row>
    <row r="27" spans="3:13" x14ac:dyDescent="0.2">
      <c r="C27" s="3" t="s">
        <v>188</v>
      </c>
      <c r="D27" s="3">
        <v>340.94499999999999</v>
      </c>
      <c r="E27" s="3">
        <v>327.70499999999998</v>
      </c>
      <c r="F27" s="3">
        <v>487.81</v>
      </c>
      <c r="G27" s="3">
        <v>472.45499999999998</v>
      </c>
      <c r="H27" s="3">
        <v>473.72899999999998</v>
      </c>
      <c r="I27" s="3">
        <v>508.346</v>
      </c>
      <c r="J27" s="3">
        <v>326.86599999999999</v>
      </c>
      <c r="K27" s="3">
        <v>-291.87</v>
      </c>
      <c r="L27" s="3">
        <v>789.77200000000005</v>
      </c>
      <c r="M27" s="3">
        <v>766.91499999999996</v>
      </c>
    </row>
    <row r="28" spans="3:13" x14ac:dyDescent="0.2">
      <c r="C28" s="3" t="s">
        <v>189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190</v>
      </c>
      <c r="D29" s="3">
        <v>-10.867000000000001</v>
      </c>
      <c r="E29" s="3">
        <v>-3.399</v>
      </c>
      <c r="F29" s="3">
        <v>-8.8919999999999995</v>
      </c>
      <c r="G29" s="3">
        <v>-6.9829999999999997</v>
      </c>
      <c r="H29" s="3">
        <v>-18.207000000000001</v>
      </c>
      <c r="I29" s="3">
        <v>-29.178000000000001</v>
      </c>
      <c r="J29" s="3">
        <v>13.063000000000001</v>
      </c>
      <c r="K29" s="3">
        <v>5.2060000000000004</v>
      </c>
      <c r="L29" s="3">
        <v>-21.971</v>
      </c>
      <c r="M29" s="3">
        <v>-33.697000000000003</v>
      </c>
    </row>
    <row r="30" spans="3:13" x14ac:dyDescent="0.2">
      <c r="C30" s="3" t="s">
        <v>191</v>
      </c>
      <c r="D30" s="3">
        <v>330.07799999999997</v>
      </c>
      <c r="E30" s="3">
        <v>324.30599999999998</v>
      </c>
      <c r="F30" s="3">
        <v>478.91800000000001</v>
      </c>
      <c r="G30" s="3">
        <v>465.47199999999998</v>
      </c>
      <c r="H30" s="3">
        <v>455.52300000000002</v>
      </c>
      <c r="I30" s="3">
        <v>479.16800000000001</v>
      </c>
      <c r="J30" s="3">
        <v>339.92899999999997</v>
      </c>
      <c r="K30" s="3">
        <v>-286.66500000000002</v>
      </c>
      <c r="L30" s="3">
        <v>767.80100000000004</v>
      </c>
      <c r="M30" s="3">
        <v>733.21799999999996</v>
      </c>
    </row>
    <row r="32" spans="3:13" x14ac:dyDescent="0.2">
      <c r="C32" s="3" t="s">
        <v>192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193</v>
      </c>
      <c r="D33" s="3">
        <v>330.07799999999997</v>
      </c>
      <c r="E33" s="3">
        <v>324.30599999999998</v>
      </c>
      <c r="F33" s="3">
        <v>478.91800000000001</v>
      </c>
      <c r="G33" s="3">
        <v>465.47199999999998</v>
      </c>
      <c r="H33" s="3">
        <v>455.52300000000002</v>
      </c>
      <c r="I33" s="3">
        <v>479.16800000000001</v>
      </c>
      <c r="J33" s="3">
        <v>339.92899999999997</v>
      </c>
      <c r="K33" s="3">
        <v>-286.66500000000002</v>
      </c>
      <c r="L33" s="3">
        <v>767.80100000000004</v>
      </c>
      <c r="M33" s="3">
        <v>733.21799999999996</v>
      </c>
    </row>
    <row r="35" spans="3:13" x14ac:dyDescent="0.2">
      <c r="C35" s="3" t="s">
        <v>194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195</v>
      </c>
      <c r="D36" s="3">
        <v>330.07799999999997</v>
      </c>
      <c r="E36" s="3">
        <v>324.30599999999998</v>
      </c>
      <c r="F36" s="3">
        <v>478.91800000000001</v>
      </c>
      <c r="G36" s="3">
        <v>465.47199999999998</v>
      </c>
      <c r="H36" s="3">
        <v>455.52300000000002</v>
      </c>
      <c r="I36" s="3">
        <v>479.16800000000001</v>
      </c>
      <c r="J36" s="3">
        <v>339.92899999999997</v>
      </c>
      <c r="K36" s="3">
        <v>-286.66500000000002</v>
      </c>
      <c r="L36" s="3">
        <v>767.80100000000004</v>
      </c>
      <c r="M36" s="3">
        <v>733.21799999999996</v>
      </c>
    </row>
    <row r="38" spans="3:13" x14ac:dyDescent="0.2">
      <c r="C38" s="3" t="s">
        <v>196</v>
      </c>
      <c r="D38" s="3">
        <v>1.36</v>
      </c>
      <c r="E38" s="3">
        <v>1.34</v>
      </c>
      <c r="F38" s="3">
        <v>1.97</v>
      </c>
      <c r="G38" s="3">
        <v>1.98</v>
      </c>
      <c r="H38" s="3">
        <v>2.0299999999999998</v>
      </c>
      <c r="I38" s="3">
        <v>2.27</v>
      </c>
      <c r="J38" s="3">
        <v>1.67</v>
      </c>
      <c r="K38" s="3">
        <v>-1.45</v>
      </c>
      <c r="L38" s="3">
        <v>3.9</v>
      </c>
      <c r="M38" s="3">
        <v>3.98</v>
      </c>
    </row>
    <row r="39" spans="3:13" x14ac:dyDescent="0.2">
      <c r="C39" s="3" t="s">
        <v>197</v>
      </c>
      <c r="D39" s="3">
        <v>1.35</v>
      </c>
      <c r="E39" s="3">
        <v>1.31</v>
      </c>
      <c r="F39" s="3">
        <v>1.96</v>
      </c>
      <c r="G39" s="3">
        <v>1.97</v>
      </c>
      <c r="H39" s="3">
        <v>2.02</v>
      </c>
      <c r="I39" s="3">
        <v>2.27</v>
      </c>
      <c r="J39" s="3">
        <v>1.66</v>
      </c>
      <c r="K39" s="3">
        <v>-1.45</v>
      </c>
      <c r="L39" s="3">
        <v>3.88</v>
      </c>
      <c r="M39" s="3">
        <v>3.97</v>
      </c>
    </row>
    <row r="40" spans="3:13" x14ac:dyDescent="0.2">
      <c r="C40" s="3" t="s">
        <v>198</v>
      </c>
      <c r="D40" s="3">
        <v>242.91</v>
      </c>
      <c r="E40" s="3">
        <v>242.71899999999999</v>
      </c>
      <c r="F40" s="3">
        <v>242.53899999999999</v>
      </c>
      <c r="G40" s="3">
        <v>235.35499999999999</v>
      </c>
      <c r="H40" s="3">
        <v>224.184</v>
      </c>
      <c r="I40" s="3">
        <v>211.435</v>
      </c>
      <c r="J40" s="3">
        <v>204.161</v>
      </c>
      <c r="K40" s="3">
        <v>198.36099999999999</v>
      </c>
      <c r="L40" s="3">
        <v>197.01400000000001</v>
      </c>
      <c r="M40" s="3">
        <v>184.12799999999999</v>
      </c>
    </row>
    <row r="41" spans="3:13" x14ac:dyDescent="0.2">
      <c r="C41" s="3" t="s">
        <v>199</v>
      </c>
      <c r="D41" s="3">
        <v>245.416</v>
      </c>
      <c r="E41" s="3">
        <v>247.054</v>
      </c>
      <c r="F41" s="3">
        <v>244.81299999999999</v>
      </c>
      <c r="G41" s="3">
        <v>236.048</v>
      </c>
      <c r="H41" s="3">
        <v>224.535</v>
      </c>
      <c r="I41" s="3">
        <v>211.708</v>
      </c>
      <c r="J41" s="3">
        <v>204.60900000000001</v>
      </c>
      <c r="K41" s="3">
        <v>198.36099999999999</v>
      </c>
      <c r="L41" s="3">
        <v>197.595</v>
      </c>
      <c r="M41" s="3">
        <v>184.53200000000001</v>
      </c>
    </row>
    <row r="43" spans="3:13" x14ac:dyDescent="0.2">
      <c r="C43" s="3" t="s">
        <v>200</v>
      </c>
      <c r="D43" s="3">
        <v>458.97699999999998</v>
      </c>
      <c r="E43" s="3">
        <v>454.99</v>
      </c>
      <c r="F43" s="3">
        <v>682.45899999999995</v>
      </c>
      <c r="G43" s="3">
        <v>699.18499999999995</v>
      </c>
      <c r="H43" s="3">
        <v>730.72699999999998</v>
      </c>
      <c r="I43" s="3">
        <v>807.33500000000004</v>
      </c>
      <c r="J43" s="3">
        <v>668.07799999999997</v>
      </c>
      <c r="K43" s="3">
        <v>40.630000000000003</v>
      </c>
      <c r="L43" s="3">
        <v>802.75699999999995</v>
      </c>
      <c r="M43" s="3">
        <v>997.86900000000003</v>
      </c>
    </row>
    <row r="44" spans="3:13" x14ac:dyDescent="0.2">
      <c r="C44" s="3" t="s">
        <v>201</v>
      </c>
      <c r="D44" s="3">
        <v>362.34199999999998</v>
      </c>
      <c r="E44" s="3">
        <v>339.19099999999997</v>
      </c>
      <c r="F44" s="3">
        <v>524.346</v>
      </c>
      <c r="G44" s="3">
        <v>514.66300000000001</v>
      </c>
      <c r="H44" s="3">
        <v>532.91800000000001</v>
      </c>
      <c r="I44" s="3">
        <v>597.51099999999997</v>
      </c>
      <c r="J44" s="3">
        <v>487.13900000000001</v>
      </c>
      <c r="K44" s="3">
        <v>-120.248</v>
      </c>
      <c r="L44" s="3">
        <v>655.85500000000002</v>
      </c>
      <c r="M44" s="3">
        <v>856.04</v>
      </c>
    </row>
    <row r="46" spans="3:13" x14ac:dyDescent="0.2">
      <c r="C46" s="3" t="s">
        <v>202</v>
      </c>
      <c r="D46" s="3" t="s">
        <v>134</v>
      </c>
      <c r="E46" s="3" t="s">
        <v>135</v>
      </c>
      <c r="F46" s="3" t="s">
        <v>136</v>
      </c>
      <c r="G46" s="3" t="s">
        <v>137</v>
      </c>
      <c r="H46" s="3" t="s">
        <v>138</v>
      </c>
      <c r="I46" s="3" t="s">
        <v>139</v>
      </c>
      <c r="J46" s="3" t="s">
        <v>140</v>
      </c>
      <c r="K46" s="3" t="s">
        <v>141</v>
      </c>
      <c r="L46" s="3" t="s">
        <v>142</v>
      </c>
      <c r="M46" s="3" t="s">
        <v>143</v>
      </c>
    </row>
    <row r="47" spans="3:13" x14ac:dyDescent="0.2">
      <c r="C47" s="3" t="s">
        <v>203</v>
      </c>
      <c r="D47" s="3">
        <v>353.28199999999998</v>
      </c>
      <c r="E47" s="3">
        <v>333.8</v>
      </c>
      <c r="F47" s="3">
        <v>508.56099999999998</v>
      </c>
      <c r="G47" s="3">
        <v>498.89</v>
      </c>
      <c r="H47" s="3">
        <v>504.13600000000002</v>
      </c>
      <c r="I47" s="3">
        <v>550.755</v>
      </c>
      <c r="J47" s="3">
        <v>378.113</v>
      </c>
      <c r="K47" s="3">
        <v>-230.11699999999999</v>
      </c>
      <c r="L47" s="3">
        <v>824.33299999999997</v>
      </c>
      <c r="M47" s="3">
        <v>816.95299999999997</v>
      </c>
    </row>
    <row r="48" spans="3:13" x14ac:dyDescent="0.2">
      <c r="C48" s="3" t="s">
        <v>204</v>
      </c>
      <c r="D48" s="3">
        <v>362.34199999999998</v>
      </c>
      <c r="E48" s="3">
        <v>339.19099999999997</v>
      </c>
      <c r="F48" s="3">
        <v>524.346</v>
      </c>
      <c r="G48" s="3">
        <v>514.66300000000001</v>
      </c>
      <c r="H48" s="3">
        <v>532.91800000000001</v>
      </c>
      <c r="I48" s="3">
        <v>597.51099999999997</v>
      </c>
      <c r="J48" s="3">
        <v>487.13900000000001</v>
      </c>
      <c r="K48" s="3">
        <v>-120.248</v>
      </c>
      <c r="L48" s="3">
        <v>655.85500000000002</v>
      </c>
      <c r="M48" s="3">
        <v>856.04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990-86D5-4D1A-9259-C6C9049EF2B0}">
  <dimension ref="C1:M41"/>
  <sheetViews>
    <sheetView topLeftCell="A5" workbookViewId="0">
      <selection activeCell="F30" sqref="E30:F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205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193</v>
      </c>
      <c r="D12" s="3">
        <v>330.07799999999997</v>
      </c>
      <c r="E12" s="3">
        <v>324.30599999999998</v>
      </c>
      <c r="F12" s="3">
        <v>478.91800000000001</v>
      </c>
      <c r="G12" s="3">
        <v>465.47199999999998</v>
      </c>
      <c r="H12" s="3">
        <v>455.52300000000002</v>
      </c>
      <c r="I12" s="3">
        <v>479.16800000000001</v>
      </c>
      <c r="J12" s="3">
        <v>339.92899999999997</v>
      </c>
      <c r="K12" s="3">
        <v>-286.66500000000002</v>
      </c>
      <c r="L12" s="3">
        <v>767.80100000000004</v>
      </c>
      <c r="M12" s="3">
        <v>733.21799999999996</v>
      </c>
    </row>
    <row r="13" spans="3:13" x14ac:dyDescent="0.2">
      <c r="C13" s="3" t="s">
        <v>206</v>
      </c>
      <c r="D13" s="3">
        <v>96.635000000000005</v>
      </c>
      <c r="E13" s="3">
        <v>105.393</v>
      </c>
      <c r="F13" s="3">
        <v>158.113</v>
      </c>
      <c r="G13" s="3">
        <v>184.52199999999999</v>
      </c>
      <c r="H13" s="3">
        <v>197.809</v>
      </c>
      <c r="I13" s="3">
        <v>209.82400000000001</v>
      </c>
      <c r="J13" s="3">
        <v>198.33500000000001</v>
      </c>
      <c r="K13" s="3">
        <v>179.52799999999999</v>
      </c>
      <c r="L13" s="3">
        <v>164.571</v>
      </c>
      <c r="M13" s="3">
        <v>161.83600000000001</v>
      </c>
    </row>
    <row r="14" spans="3:13" x14ac:dyDescent="0.2">
      <c r="C14" s="3" t="s">
        <v>207</v>
      </c>
      <c r="D14" s="3">
        <v>1.589</v>
      </c>
      <c r="E14" s="3">
        <v>2.262</v>
      </c>
      <c r="F14" s="3">
        <v>3.9609999999999999</v>
      </c>
      <c r="G14" s="3">
        <v>4.274</v>
      </c>
      <c r="H14" s="3">
        <v>6.0449999999999999</v>
      </c>
      <c r="I14" s="3">
        <v>6.1130000000000004</v>
      </c>
      <c r="J14" s="3">
        <v>6.8109999999999999</v>
      </c>
      <c r="K14" s="3">
        <v>7.7670000000000003</v>
      </c>
      <c r="L14" s="3">
        <v>6.649</v>
      </c>
      <c r="M14" s="3">
        <v>7.3070000000000004</v>
      </c>
    </row>
    <row r="15" spans="3:13" x14ac:dyDescent="0.2">
      <c r="C15" s="3" t="s">
        <v>208</v>
      </c>
      <c r="D15" s="3">
        <v>18.763000000000002</v>
      </c>
      <c r="E15" s="3">
        <v>23.081</v>
      </c>
      <c r="F15" s="3">
        <v>30.718</v>
      </c>
      <c r="G15" s="3">
        <v>22.157</v>
      </c>
      <c r="H15" s="3">
        <v>21.623999999999999</v>
      </c>
      <c r="I15" s="3">
        <v>29.643000000000001</v>
      </c>
      <c r="J15" s="3">
        <v>23.681999999999999</v>
      </c>
      <c r="K15" s="3">
        <v>4.9630000000000001</v>
      </c>
      <c r="L15" s="3">
        <v>50.581000000000003</v>
      </c>
      <c r="M15" s="3">
        <v>47.116999999999997</v>
      </c>
    </row>
    <row r="16" spans="3:13" x14ac:dyDescent="0.2">
      <c r="C16" s="3" t="s">
        <v>209</v>
      </c>
      <c r="D16" s="3">
        <v>3.0779999999999998</v>
      </c>
      <c r="E16" s="3">
        <v>-101.94799999999999</v>
      </c>
      <c r="F16" s="3">
        <v>53.015999999999998</v>
      </c>
      <c r="G16" s="3">
        <v>76.671000000000006</v>
      </c>
      <c r="H16" s="3">
        <v>48.935000000000002</v>
      </c>
      <c r="I16" s="3">
        <v>-108.88200000000001</v>
      </c>
      <c r="J16" s="3">
        <v>-4.5990000000000002</v>
      </c>
      <c r="K16" s="3">
        <v>159.25</v>
      </c>
      <c r="L16" s="3">
        <v>-170.84200000000001</v>
      </c>
      <c r="M16" s="3">
        <v>105.527</v>
      </c>
    </row>
    <row r="17" spans="3:13" x14ac:dyDescent="0.2">
      <c r="C17" s="3" t="s">
        <v>210</v>
      </c>
      <c r="D17" s="3">
        <v>-39.270000000000003</v>
      </c>
      <c r="E17" s="3">
        <v>-168.018</v>
      </c>
      <c r="F17" s="3">
        <v>-40.015000000000001</v>
      </c>
      <c r="G17" s="3">
        <v>-20.395</v>
      </c>
      <c r="H17" s="3">
        <v>34.072000000000003</v>
      </c>
      <c r="I17" s="3">
        <v>2.9809999999999999</v>
      </c>
      <c r="J17" s="3">
        <v>-150.571</v>
      </c>
      <c r="K17" s="3">
        <v>407.67899999999997</v>
      </c>
      <c r="L17" s="3">
        <v>-42.67</v>
      </c>
      <c r="M17" s="3">
        <v>-607.70399999999995</v>
      </c>
    </row>
    <row r="18" spans="3:13" x14ac:dyDescent="0.2">
      <c r="C18" s="3" t="s">
        <v>211</v>
      </c>
      <c r="D18" s="3">
        <v>-3.0870000000000002</v>
      </c>
      <c r="E18" s="3">
        <v>-11.266999999999999</v>
      </c>
      <c r="F18" s="3">
        <v>-4.7489999999999997</v>
      </c>
      <c r="G18" s="3">
        <v>9.4939999999999998</v>
      </c>
      <c r="H18" s="3">
        <v>-6.5709999999999997</v>
      </c>
      <c r="I18" s="3">
        <v>-18.861000000000001</v>
      </c>
      <c r="J18" s="3">
        <v>-10.885999999999999</v>
      </c>
      <c r="K18" s="3">
        <v>23.158000000000001</v>
      </c>
      <c r="L18" s="3">
        <v>-23.981000000000002</v>
      </c>
      <c r="M18" s="3">
        <v>40.503</v>
      </c>
    </row>
    <row r="19" spans="3:13" x14ac:dyDescent="0.2">
      <c r="C19" s="3" t="s">
        <v>212</v>
      </c>
      <c r="D19" s="3">
        <v>32.576999999999998</v>
      </c>
      <c r="E19" s="3">
        <v>123.538</v>
      </c>
      <c r="F19" s="3">
        <v>-288.51299999999998</v>
      </c>
      <c r="G19" s="3">
        <v>-19.895</v>
      </c>
      <c r="H19" s="3">
        <v>13.673999999999999</v>
      </c>
      <c r="I19" s="3">
        <v>135.68199999999999</v>
      </c>
      <c r="J19" s="3">
        <v>69.662999999999997</v>
      </c>
      <c r="K19" s="3">
        <v>32.433999999999997</v>
      </c>
      <c r="L19" s="3">
        <v>28.75</v>
      </c>
      <c r="M19" s="3">
        <v>72.037000000000006</v>
      </c>
    </row>
    <row r="20" spans="3:13" x14ac:dyDescent="0.2">
      <c r="C20" s="3" t="s">
        <v>213</v>
      </c>
      <c r="D20" s="3">
        <v>440.36399999999998</v>
      </c>
      <c r="E20" s="3">
        <v>297.34800000000001</v>
      </c>
      <c r="F20" s="3">
        <v>391.44799999999998</v>
      </c>
      <c r="G20" s="3">
        <v>722.3</v>
      </c>
      <c r="H20" s="3">
        <v>771.11</v>
      </c>
      <c r="I20" s="3">
        <v>735.66700000000003</v>
      </c>
      <c r="J20" s="3">
        <v>472.36399999999998</v>
      </c>
      <c r="K20" s="3">
        <v>528.11300000000006</v>
      </c>
      <c r="L20" s="3">
        <v>780.86</v>
      </c>
      <c r="M20" s="3">
        <v>559.84199999999998</v>
      </c>
    </row>
    <row r="22" spans="3:13" x14ac:dyDescent="0.2">
      <c r="C22" s="3" t="s">
        <v>214</v>
      </c>
      <c r="D22" s="3">
        <v>-167.672</v>
      </c>
      <c r="E22" s="3">
        <v>-322.62700000000001</v>
      </c>
      <c r="F22" s="3">
        <v>-353.53399999999999</v>
      </c>
      <c r="G22" s="3">
        <v>-173.77199999999999</v>
      </c>
      <c r="H22" s="3">
        <v>-115.6</v>
      </c>
      <c r="I22" s="3">
        <v>-147.059</v>
      </c>
      <c r="J22" s="3">
        <v>-168.357</v>
      </c>
      <c r="K22" s="3">
        <v>-64.475999999999999</v>
      </c>
      <c r="L22" s="3">
        <v>-161.173</v>
      </c>
      <c r="M22" s="3">
        <v>-323.767</v>
      </c>
    </row>
    <row r="23" spans="3:13" x14ac:dyDescent="0.2">
      <c r="C23" s="3" t="s">
        <v>215</v>
      </c>
      <c r="D23" s="3">
        <v>-8.2750000000000004</v>
      </c>
      <c r="E23" s="3">
        <v>-114.539</v>
      </c>
      <c r="F23" s="3">
        <v>-114.902</v>
      </c>
      <c r="G23" s="3">
        <v>-220.15100000000001</v>
      </c>
      <c r="H23" s="3">
        <v>-145.55199999999999</v>
      </c>
      <c r="I23" s="3">
        <v>-1.78</v>
      </c>
      <c r="J23" s="3">
        <v>-1.7010000000000001</v>
      </c>
      <c r="K23" s="3" t="s">
        <v>3</v>
      </c>
      <c r="L23" s="3">
        <v>-207.34200000000001</v>
      </c>
      <c r="M23" s="3" t="s">
        <v>3</v>
      </c>
    </row>
    <row r="24" spans="3:13" x14ac:dyDescent="0.2">
      <c r="C24" s="3" t="s">
        <v>216</v>
      </c>
      <c r="D24" s="3">
        <v>-1.5109999999999999</v>
      </c>
      <c r="E24" s="3">
        <v>-1.4139999999999999</v>
      </c>
      <c r="F24" s="3">
        <v>-2.3050000000000002</v>
      </c>
      <c r="G24" s="3">
        <v>-13.428000000000001</v>
      </c>
      <c r="H24" s="3">
        <v>-2.895</v>
      </c>
      <c r="I24" s="3">
        <v>-2.6190000000000002</v>
      </c>
      <c r="J24" s="3">
        <v>-7.556</v>
      </c>
      <c r="K24" s="3">
        <v>-8.7040000000000006</v>
      </c>
      <c r="L24" s="3">
        <v>130.995</v>
      </c>
      <c r="M24" s="3">
        <v>76.801000000000002</v>
      </c>
    </row>
    <row r="25" spans="3:13" x14ac:dyDescent="0.2">
      <c r="C25" s="3" t="s">
        <v>217</v>
      </c>
      <c r="D25" s="3">
        <v>-177.458</v>
      </c>
      <c r="E25" s="3">
        <v>-438.58</v>
      </c>
      <c r="F25" s="3">
        <v>-470.74099999999999</v>
      </c>
      <c r="G25" s="3">
        <v>-407.351</v>
      </c>
      <c r="H25" s="3">
        <v>-264.048</v>
      </c>
      <c r="I25" s="3">
        <v>-151.45699999999999</v>
      </c>
      <c r="J25" s="3">
        <v>-177.614</v>
      </c>
      <c r="K25" s="3">
        <v>-73.180000000000007</v>
      </c>
      <c r="L25" s="3">
        <v>-237.52</v>
      </c>
      <c r="M25" s="3">
        <v>-246.96600000000001</v>
      </c>
    </row>
    <row r="27" spans="3:13" x14ac:dyDescent="0.2">
      <c r="C27" s="3" t="s">
        <v>218</v>
      </c>
      <c r="D27" s="3">
        <v>-45.075000000000003</v>
      </c>
      <c r="E27" s="3">
        <v>-59.875</v>
      </c>
      <c r="F27" s="3">
        <v>-88.21</v>
      </c>
      <c r="G27" s="3">
        <v>-99.882000000000005</v>
      </c>
      <c r="H27" s="3">
        <v>-106.637</v>
      </c>
      <c r="I27" s="3">
        <v>-129.18</v>
      </c>
      <c r="J27" s="3">
        <v>-144.374</v>
      </c>
      <c r="K27" s="3">
        <v>-38.878</v>
      </c>
      <c r="L27" s="3">
        <v>-114.392</v>
      </c>
      <c r="M27" s="3">
        <v>-167.577</v>
      </c>
    </row>
    <row r="28" spans="3:13" x14ac:dyDescent="0.2">
      <c r="C28" s="3" t="s">
        <v>219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220</v>
      </c>
      <c r="D29" s="3" t="s">
        <v>3</v>
      </c>
      <c r="E29" s="3">
        <v>176.76499999999999</v>
      </c>
      <c r="F29" s="3">
        <v>403.03</v>
      </c>
      <c r="G29" s="3">
        <v>805.69200000000001</v>
      </c>
      <c r="H29" s="3">
        <v>37.716000000000001</v>
      </c>
      <c r="I29" s="3">
        <v>53.274999999999999</v>
      </c>
      <c r="J29" s="3">
        <v>230.27500000000001</v>
      </c>
      <c r="K29" s="3">
        <v>508.988</v>
      </c>
      <c r="L29" s="3" t="s">
        <v>3</v>
      </c>
      <c r="M29" s="3">
        <v>446.803</v>
      </c>
    </row>
    <row r="30" spans="3:13" x14ac:dyDescent="0.2">
      <c r="C30" s="3" t="s">
        <v>221</v>
      </c>
      <c r="D30" s="3">
        <v>-186.59700000000001</v>
      </c>
      <c r="E30" s="39">
        <f>(D30+G30)/2</f>
        <v>-345.07749999999999</v>
      </c>
      <c r="F30" s="39">
        <f>(E30+G30)/2</f>
        <v>-424.31774999999999</v>
      </c>
      <c r="G30" s="3">
        <v>-503.55799999999999</v>
      </c>
      <c r="H30" s="39">
        <f>(G30+J30+K30)/3</f>
        <v>-284.21333333333331</v>
      </c>
      <c r="I30" s="39">
        <f>(H30+J30+K30)/3</f>
        <v>-211.09844444444445</v>
      </c>
      <c r="J30" s="3">
        <v>-17.707999999999998</v>
      </c>
      <c r="K30" s="3">
        <v>-331.37400000000002</v>
      </c>
      <c r="L30" s="3">
        <v>-532.96699999999998</v>
      </c>
      <c r="M30" s="3">
        <v>-22.42</v>
      </c>
    </row>
    <row r="31" spans="3:13" x14ac:dyDescent="0.2">
      <c r="C31" s="3" t="s">
        <v>222</v>
      </c>
      <c r="D31" s="3">
        <v>-9.9179999999999993</v>
      </c>
      <c r="E31" s="3">
        <v>-16.303999999999998</v>
      </c>
      <c r="F31" s="3">
        <v>-105.14100000000001</v>
      </c>
      <c r="G31" s="3">
        <v>-535.98299999999995</v>
      </c>
      <c r="H31" s="3">
        <v>-426.71</v>
      </c>
      <c r="I31" s="3">
        <v>-520.32100000000003</v>
      </c>
      <c r="J31" s="3">
        <v>-353.57900000000001</v>
      </c>
      <c r="K31" s="3">
        <v>-36.067999999999998</v>
      </c>
      <c r="L31" s="3">
        <v>-318.97000000000003</v>
      </c>
      <c r="M31" s="3">
        <v>-626.76199999999994</v>
      </c>
    </row>
    <row r="32" spans="3:13" x14ac:dyDescent="0.2">
      <c r="C32" s="3" t="s">
        <v>223</v>
      </c>
      <c r="D32" s="3">
        <v>6.2</v>
      </c>
      <c r="E32" s="3">
        <v>4.859</v>
      </c>
      <c r="F32" s="3">
        <v>-143.96600000000001</v>
      </c>
      <c r="G32" s="3">
        <v>2.9660000000000002</v>
      </c>
      <c r="H32" s="3">
        <v>6.16</v>
      </c>
      <c r="I32" s="3">
        <v>4.43</v>
      </c>
      <c r="J32" s="3">
        <v>13.5</v>
      </c>
      <c r="K32" s="3">
        <v>3.6320000000000001</v>
      </c>
      <c r="L32" s="3">
        <v>11.920999999999999</v>
      </c>
      <c r="M32" s="3">
        <v>20.265999999999998</v>
      </c>
    </row>
    <row r="33" spans="3:13" x14ac:dyDescent="0.2">
      <c r="C33" s="3" t="s">
        <v>224</v>
      </c>
      <c r="D33" s="3">
        <v>-235.39</v>
      </c>
      <c r="E33" s="3">
        <v>105.44499999999999</v>
      </c>
      <c r="F33" s="3">
        <v>65.712000000000003</v>
      </c>
      <c r="G33" s="3">
        <v>-330.76299999999998</v>
      </c>
      <c r="H33" s="3">
        <v>-489.47199999999998</v>
      </c>
      <c r="I33" s="3">
        <v>-591.79600000000005</v>
      </c>
      <c r="J33" s="3">
        <v>-271.887</v>
      </c>
      <c r="K33" s="3">
        <v>106.3</v>
      </c>
      <c r="L33" s="3">
        <v>-954.40800000000002</v>
      </c>
      <c r="M33" s="3">
        <v>-349.69</v>
      </c>
    </row>
    <row r="35" spans="3:13" x14ac:dyDescent="0.2">
      <c r="C35" s="3" t="s">
        <v>225</v>
      </c>
      <c r="D35" s="3">
        <v>69.355999999999995</v>
      </c>
      <c r="E35" s="3">
        <v>100.379</v>
      </c>
      <c r="F35" s="3">
        <v>73.366</v>
      </c>
      <c r="G35" s="3">
        <v>62.234000000000002</v>
      </c>
      <c r="H35" s="3">
        <v>51.292000000000002</v>
      </c>
      <c r="I35" s="3">
        <v>66.373000000000005</v>
      </c>
      <c r="J35" s="3">
        <v>63.734999999999999</v>
      </c>
      <c r="K35" s="3">
        <v>83.900999999999996</v>
      </c>
      <c r="L35" s="3">
        <v>642.93299999999999</v>
      </c>
      <c r="M35" s="3">
        <v>226.66200000000001</v>
      </c>
    </row>
    <row r="36" spans="3:13" x14ac:dyDescent="0.2">
      <c r="C36" s="3" t="s">
        <v>226</v>
      </c>
      <c r="D36" s="3">
        <v>0.27600000000000002</v>
      </c>
      <c r="E36" s="3">
        <v>-0.47199999999999998</v>
      </c>
      <c r="F36" s="3">
        <v>-2.456</v>
      </c>
      <c r="G36" s="3">
        <v>-0.94099999999999995</v>
      </c>
      <c r="H36" s="3">
        <v>0.76200000000000001</v>
      </c>
      <c r="I36" s="3">
        <v>-0.79900000000000004</v>
      </c>
      <c r="J36" s="3">
        <v>-8.0000000000000002E-3</v>
      </c>
      <c r="K36" s="3">
        <v>0.10199999999999999</v>
      </c>
      <c r="L36" s="3">
        <v>-1.1910000000000001</v>
      </c>
      <c r="M36" s="3">
        <v>-2.2189999999999999</v>
      </c>
    </row>
    <row r="37" spans="3:13" x14ac:dyDescent="0.2">
      <c r="C37" s="3" t="s">
        <v>227</v>
      </c>
      <c r="D37" s="3">
        <v>30.745999999999999</v>
      </c>
      <c r="E37" s="3">
        <v>-26.541</v>
      </c>
      <c r="F37" s="3">
        <v>-8.6760000000000002</v>
      </c>
      <c r="G37" s="3">
        <v>-10.000999999999999</v>
      </c>
      <c r="H37" s="3">
        <v>14.32</v>
      </c>
      <c r="I37" s="3">
        <v>-1.839</v>
      </c>
      <c r="J37" s="3">
        <v>20.173999999999999</v>
      </c>
      <c r="K37" s="3">
        <v>558.92999999999995</v>
      </c>
      <c r="L37" s="3">
        <v>-415.08</v>
      </c>
      <c r="M37" s="3">
        <v>-20.786000000000001</v>
      </c>
    </row>
    <row r="38" spans="3:13" x14ac:dyDescent="0.2">
      <c r="C38" s="3" t="s">
        <v>228</v>
      </c>
      <c r="D38" s="3">
        <v>100.379</v>
      </c>
      <c r="E38" s="3">
        <v>73.366</v>
      </c>
      <c r="F38" s="3">
        <v>62.234000000000002</v>
      </c>
      <c r="G38" s="3">
        <v>51.292000000000002</v>
      </c>
      <c r="H38" s="3">
        <v>66.373000000000005</v>
      </c>
      <c r="I38" s="3">
        <v>63.734999999999999</v>
      </c>
      <c r="J38" s="3">
        <v>83.900999999999996</v>
      </c>
      <c r="K38" s="3">
        <v>642.93299999999999</v>
      </c>
      <c r="L38" s="3">
        <v>226.66200000000001</v>
      </c>
      <c r="M38" s="3">
        <v>203.65700000000001</v>
      </c>
    </row>
    <row r="40" spans="3:13" x14ac:dyDescent="0.2">
      <c r="C40" s="3" t="s">
        <v>229</v>
      </c>
      <c r="D40" s="3">
        <v>272.69200000000001</v>
      </c>
      <c r="E40" s="3">
        <v>-25.28</v>
      </c>
      <c r="F40" s="3">
        <v>37.912999999999997</v>
      </c>
      <c r="G40" s="3">
        <v>548.529</v>
      </c>
      <c r="H40" s="3">
        <v>655.51</v>
      </c>
      <c r="I40" s="3">
        <v>588.60900000000004</v>
      </c>
      <c r="J40" s="3">
        <v>304.00700000000001</v>
      </c>
      <c r="K40" s="3">
        <v>463.637</v>
      </c>
      <c r="L40" s="3">
        <v>619.68700000000001</v>
      </c>
      <c r="M40" s="3">
        <v>236.07499999999999</v>
      </c>
    </row>
    <row r="41" spans="3:13" x14ac:dyDescent="0.2">
      <c r="C41" s="3" t="s">
        <v>230</v>
      </c>
      <c r="D41" s="3">
        <v>4.41</v>
      </c>
      <c r="E41" s="3">
        <v>2.3730000000000002</v>
      </c>
      <c r="F41" s="3">
        <v>10.584</v>
      </c>
      <c r="G41" s="3">
        <v>14.327999999999999</v>
      </c>
      <c r="H41" s="3">
        <v>20.942</v>
      </c>
      <c r="I41" s="3">
        <v>34.875</v>
      </c>
      <c r="J41" s="3">
        <v>43.371000000000002</v>
      </c>
      <c r="K41" s="3">
        <v>45.360999999999997</v>
      </c>
      <c r="L41" s="3">
        <v>28.074000000000002</v>
      </c>
      <c r="M41" s="3">
        <v>40.590000000000003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9382-9172-44A3-A1B0-F9AC2C3078FA}">
  <dimension ref="C1:M32"/>
  <sheetViews>
    <sheetView workbookViewId="0">
      <selection activeCell="F4" sqref="F4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231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232</v>
      </c>
      <c r="D12" s="3">
        <v>28.3</v>
      </c>
      <c r="E12" s="3">
        <v>32.85</v>
      </c>
      <c r="F12" s="3">
        <v>39.340000000000003</v>
      </c>
      <c r="G12" s="3">
        <v>34.090000000000003</v>
      </c>
      <c r="H12" s="3">
        <v>40.61</v>
      </c>
      <c r="I12" s="3">
        <v>41.44</v>
      </c>
      <c r="J12" s="3">
        <v>38.39</v>
      </c>
      <c r="K12" s="3">
        <v>35.590000000000003</v>
      </c>
      <c r="L12" s="3">
        <v>53.63</v>
      </c>
      <c r="M12" s="3">
        <v>37.08</v>
      </c>
    </row>
    <row r="13" spans="3:13" ht="12.75" x14ac:dyDescent="0.2">
      <c r="C13" s="3" t="s">
        <v>233</v>
      </c>
      <c r="D13" s="3" t="s">
        <v>234</v>
      </c>
      <c r="E13" s="3" t="s">
        <v>235</v>
      </c>
      <c r="F13" s="3" t="s">
        <v>236</v>
      </c>
      <c r="G13" s="3" t="s">
        <v>237</v>
      </c>
      <c r="H13" s="3" t="s">
        <v>238</v>
      </c>
      <c r="I13" s="3" t="s">
        <v>239</v>
      </c>
      <c r="J13" s="3" t="s">
        <v>240</v>
      </c>
      <c r="K13" s="3" t="s">
        <v>241</v>
      </c>
      <c r="L13" s="3" t="s">
        <v>242</v>
      </c>
      <c r="M13" s="3" t="s">
        <v>243</v>
      </c>
    </row>
    <row r="14" spans="3:13" ht="12.75" x14ac:dyDescent="0.2"/>
    <row r="15" spans="3:13" ht="12.75" x14ac:dyDescent="0.2">
      <c r="C15" s="3" t="s">
        <v>244</v>
      </c>
      <c r="D15" s="3" t="s">
        <v>245</v>
      </c>
      <c r="E15" s="3" t="s">
        <v>246</v>
      </c>
      <c r="F15" s="3" t="s">
        <v>247</v>
      </c>
      <c r="G15" s="3" t="s">
        <v>248</v>
      </c>
      <c r="H15" s="3" t="s">
        <v>249</v>
      </c>
      <c r="I15" s="3" t="s">
        <v>250</v>
      </c>
      <c r="J15" s="3" t="s">
        <v>251</v>
      </c>
      <c r="K15" s="3" t="s">
        <v>252</v>
      </c>
      <c r="L15" s="3" t="s">
        <v>253</v>
      </c>
      <c r="M15" s="3" t="s">
        <v>254</v>
      </c>
    </row>
    <row r="16" spans="3:13" ht="12.75" x14ac:dyDescent="0.2">
      <c r="C16" s="3" t="s">
        <v>255</v>
      </c>
      <c r="D16" s="3" t="s">
        <v>245</v>
      </c>
      <c r="E16" s="3" t="s">
        <v>246</v>
      </c>
      <c r="F16" s="3" t="s">
        <v>247</v>
      </c>
      <c r="G16" s="3" t="s">
        <v>248</v>
      </c>
      <c r="H16" s="3" t="s">
        <v>249</v>
      </c>
      <c r="I16" s="3" t="s">
        <v>250</v>
      </c>
      <c r="J16" s="3" t="s">
        <v>251</v>
      </c>
      <c r="K16" s="3" t="s">
        <v>252</v>
      </c>
      <c r="L16" s="3" t="s">
        <v>253</v>
      </c>
      <c r="M16" s="3" t="s">
        <v>256</v>
      </c>
    </row>
    <row r="17" spans="3:13" ht="12.75" x14ac:dyDescent="0.2">
      <c r="C17" s="3" t="s">
        <v>257</v>
      </c>
      <c r="D17" s="3" t="s">
        <v>258</v>
      </c>
      <c r="E17" s="3" t="s">
        <v>259</v>
      </c>
      <c r="F17" s="3" t="s">
        <v>260</v>
      </c>
      <c r="G17" s="3" t="s">
        <v>261</v>
      </c>
      <c r="H17" s="3" t="s">
        <v>262</v>
      </c>
      <c r="I17" s="3" t="s">
        <v>263</v>
      </c>
      <c r="J17" s="3" t="s">
        <v>261</v>
      </c>
      <c r="K17" s="3" t="s">
        <v>264</v>
      </c>
      <c r="L17" s="3" t="s">
        <v>265</v>
      </c>
      <c r="M17" s="3" t="s">
        <v>266</v>
      </c>
    </row>
    <row r="18" spans="3:13" ht="12.75" x14ac:dyDescent="0.2">
      <c r="C18" s="3" t="s">
        <v>267</v>
      </c>
      <c r="D18" s="3" t="s">
        <v>268</v>
      </c>
      <c r="E18" s="3" t="s">
        <v>269</v>
      </c>
      <c r="F18" s="3" t="s">
        <v>270</v>
      </c>
      <c r="G18" s="3" t="s">
        <v>271</v>
      </c>
      <c r="H18" s="3" t="s">
        <v>272</v>
      </c>
      <c r="I18" s="3" t="s">
        <v>273</v>
      </c>
      <c r="J18" s="3" t="s">
        <v>274</v>
      </c>
      <c r="K18" s="3" t="s">
        <v>275</v>
      </c>
      <c r="L18" s="3" t="s">
        <v>276</v>
      </c>
      <c r="M18" s="3" t="s">
        <v>277</v>
      </c>
    </row>
    <row r="19" spans="3:13" ht="12.75" x14ac:dyDescent="0.2">
      <c r="C19" s="3" t="s">
        <v>278</v>
      </c>
      <c r="D19" s="3" t="s">
        <v>279</v>
      </c>
      <c r="E19" s="3" t="s">
        <v>280</v>
      </c>
      <c r="F19" s="3" t="s">
        <v>281</v>
      </c>
      <c r="G19" s="3" t="s">
        <v>268</v>
      </c>
      <c r="H19" s="3" t="s">
        <v>282</v>
      </c>
      <c r="I19" s="3" t="s">
        <v>283</v>
      </c>
      <c r="J19" s="3" t="s">
        <v>284</v>
      </c>
      <c r="K19" s="3" t="s">
        <v>285</v>
      </c>
      <c r="L19" s="3" t="s">
        <v>286</v>
      </c>
      <c r="M19" s="3" t="s">
        <v>287</v>
      </c>
    </row>
    <row r="20" spans="3:13" ht="12.75" x14ac:dyDescent="0.2">
      <c r="C20" s="3" t="s">
        <v>288</v>
      </c>
      <c r="D20" s="3" t="s">
        <v>289</v>
      </c>
      <c r="E20" s="3" t="s">
        <v>290</v>
      </c>
      <c r="F20" s="3" t="s">
        <v>291</v>
      </c>
      <c r="G20" s="3" t="s">
        <v>292</v>
      </c>
      <c r="H20" s="3" t="s">
        <v>284</v>
      </c>
      <c r="I20" s="3" t="s">
        <v>293</v>
      </c>
      <c r="J20" s="3" t="s">
        <v>294</v>
      </c>
      <c r="K20" s="3" t="s">
        <v>295</v>
      </c>
      <c r="L20" s="3" t="s">
        <v>296</v>
      </c>
      <c r="M20" s="3" t="s">
        <v>297</v>
      </c>
    </row>
    <row r="21" spans="3:13" ht="12.75" x14ac:dyDescent="0.2">
      <c r="C21" s="3" t="s">
        <v>298</v>
      </c>
      <c r="D21" s="3" t="s">
        <v>299</v>
      </c>
      <c r="E21" s="3" t="s">
        <v>300</v>
      </c>
      <c r="F21" s="3" t="s">
        <v>301</v>
      </c>
      <c r="G21" s="3" t="s">
        <v>302</v>
      </c>
      <c r="H21" s="3" t="s">
        <v>301</v>
      </c>
      <c r="I21" s="3" t="s">
        <v>303</v>
      </c>
      <c r="J21" s="3" t="s">
        <v>302</v>
      </c>
      <c r="K21" s="3" t="s">
        <v>303</v>
      </c>
      <c r="L21" s="3" t="s">
        <v>304</v>
      </c>
      <c r="M21" s="3" t="s">
        <v>302</v>
      </c>
    </row>
    <row r="22" spans="3:13" ht="12.75" x14ac:dyDescent="0.2">
      <c r="C22" s="3" t="s">
        <v>305</v>
      </c>
      <c r="D22" s="3" t="s">
        <v>306</v>
      </c>
      <c r="E22" s="3" t="s">
        <v>306</v>
      </c>
      <c r="F22" s="3" t="s">
        <v>306</v>
      </c>
      <c r="G22" s="3" t="s">
        <v>303</v>
      </c>
      <c r="H22" s="3" t="s">
        <v>307</v>
      </c>
      <c r="I22" s="3" t="s">
        <v>303</v>
      </c>
      <c r="J22" s="3" t="s">
        <v>308</v>
      </c>
      <c r="K22" s="3" t="s">
        <v>304</v>
      </c>
      <c r="L22" s="3" t="s">
        <v>306</v>
      </c>
      <c r="M22" s="3" t="s">
        <v>309</v>
      </c>
    </row>
    <row r="23" spans="3:13" ht="12.75" x14ac:dyDescent="0.2"/>
    <row r="24" spans="3:13" ht="12.75" x14ac:dyDescent="0.2">
      <c r="C24" s="3" t="s">
        <v>310</v>
      </c>
      <c r="D24" s="3" t="s">
        <v>311</v>
      </c>
      <c r="E24" s="3" t="s">
        <v>311</v>
      </c>
      <c r="F24" s="3" t="s">
        <v>312</v>
      </c>
      <c r="G24" s="3" t="s">
        <v>313</v>
      </c>
      <c r="H24" s="3" t="s">
        <v>314</v>
      </c>
      <c r="I24" s="3" t="s">
        <v>315</v>
      </c>
      <c r="J24" s="3" t="s">
        <v>316</v>
      </c>
      <c r="K24" s="3" t="s">
        <v>317</v>
      </c>
      <c r="L24" s="3" t="s">
        <v>318</v>
      </c>
      <c r="M24" s="3" t="s">
        <v>319</v>
      </c>
    </row>
    <row r="25" spans="3:13" ht="12.75" x14ac:dyDescent="0.2">
      <c r="C25" s="3" t="s">
        <v>320</v>
      </c>
      <c r="D25" s="3" t="s">
        <v>321</v>
      </c>
      <c r="E25" s="3" t="s">
        <v>322</v>
      </c>
      <c r="F25" s="3" t="s">
        <v>300</v>
      </c>
      <c r="G25" s="3" t="s">
        <v>301</v>
      </c>
      <c r="H25" s="3" t="s">
        <v>300</v>
      </c>
      <c r="I25" s="3" t="s">
        <v>323</v>
      </c>
      <c r="J25" s="3" t="s">
        <v>306</v>
      </c>
      <c r="K25" s="3" t="s">
        <v>324</v>
      </c>
      <c r="L25" s="3" t="s">
        <v>325</v>
      </c>
      <c r="M25" s="3" t="s">
        <v>326</v>
      </c>
    </row>
    <row r="26" spans="3:13" ht="12.75" x14ac:dyDescent="0.2">
      <c r="C26" s="3" t="s">
        <v>327</v>
      </c>
      <c r="D26" s="3" t="s">
        <v>328</v>
      </c>
      <c r="E26" s="3" t="s">
        <v>329</v>
      </c>
      <c r="F26" s="3" t="s">
        <v>330</v>
      </c>
      <c r="G26" s="3" t="s">
        <v>331</v>
      </c>
      <c r="H26" s="3" t="s">
        <v>332</v>
      </c>
      <c r="I26" s="3" t="s">
        <v>262</v>
      </c>
      <c r="J26" s="3" t="s">
        <v>333</v>
      </c>
      <c r="K26" s="3" t="s">
        <v>334</v>
      </c>
      <c r="L26" s="3" t="s">
        <v>335</v>
      </c>
      <c r="M26" s="3" t="s">
        <v>336</v>
      </c>
    </row>
    <row r="27" spans="3:13" ht="12.75" x14ac:dyDescent="0.2">
      <c r="C27" s="3" t="s">
        <v>337</v>
      </c>
      <c r="D27" s="3" t="s">
        <v>326</v>
      </c>
      <c r="E27" s="3" t="s">
        <v>306</v>
      </c>
      <c r="F27" s="3" t="s">
        <v>307</v>
      </c>
      <c r="G27" s="3" t="s">
        <v>302</v>
      </c>
      <c r="H27" s="3" t="s">
        <v>338</v>
      </c>
      <c r="I27" s="3" t="s">
        <v>339</v>
      </c>
      <c r="J27" s="3" t="s">
        <v>340</v>
      </c>
      <c r="K27" s="3" t="s">
        <v>301</v>
      </c>
      <c r="L27" s="3" t="s">
        <v>307</v>
      </c>
      <c r="M27" s="3" t="s">
        <v>341</v>
      </c>
    </row>
    <row r="28" spans="3:13" ht="12.75" x14ac:dyDescent="0.2"/>
    <row r="29" spans="3:13" ht="12.75" x14ac:dyDescent="0.2">
      <c r="C29" s="3" t="s">
        <v>342</v>
      </c>
      <c r="D29" s="3">
        <v>16.100000000000001</v>
      </c>
      <c r="E29" s="3">
        <v>13.5</v>
      </c>
      <c r="F29" s="3">
        <v>13.7</v>
      </c>
      <c r="G29" s="3">
        <v>12.4</v>
      </c>
      <c r="H29" s="3">
        <v>12.3</v>
      </c>
      <c r="I29" s="3">
        <v>11.6</v>
      </c>
      <c r="J29" s="3">
        <v>10.4</v>
      </c>
      <c r="K29" s="3">
        <v>9</v>
      </c>
      <c r="L29" s="3">
        <v>10.9</v>
      </c>
      <c r="M29" s="3">
        <v>10.199999999999999</v>
      </c>
    </row>
    <row r="30" spans="3:13" ht="12.75" x14ac:dyDescent="0.2">
      <c r="C30" s="3" t="s">
        <v>343</v>
      </c>
      <c r="D30" s="3">
        <v>7</v>
      </c>
      <c r="E30" s="3">
        <v>3</v>
      </c>
      <c r="F30" s="3">
        <v>8</v>
      </c>
      <c r="G30" s="3">
        <v>6</v>
      </c>
      <c r="H30" s="3">
        <v>7</v>
      </c>
      <c r="I30" s="3">
        <v>5</v>
      </c>
      <c r="J30" s="3">
        <v>4</v>
      </c>
      <c r="K30" s="3">
        <v>4</v>
      </c>
      <c r="L30" s="3">
        <v>8</v>
      </c>
      <c r="M30" s="3">
        <v>5</v>
      </c>
    </row>
    <row r="31" spans="3:13" ht="12.75" x14ac:dyDescent="0.2">
      <c r="C31" s="3" t="s">
        <v>344</v>
      </c>
      <c r="D31" s="3">
        <v>0.1147</v>
      </c>
      <c r="E31" s="3">
        <v>0.30109999999999998</v>
      </c>
      <c r="F31" s="3">
        <v>0.36070000000000002</v>
      </c>
      <c r="G31" s="3">
        <v>0.41899999999999998</v>
      </c>
      <c r="H31" s="3">
        <v>0.47020000000000001</v>
      </c>
      <c r="I31" s="3">
        <v>0.61150000000000004</v>
      </c>
      <c r="J31" s="3">
        <v>0.69599999999999995</v>
      </c>
      <c r="K31" s="3">
        <v>0.78380000000000005</v>
      </c>
      <c r="L31" s="3">
        <v>0.97370000000000001</v>
      </c>
      <c r="M31" s="3">
        <v>0.9153</v>
      </c>
    </row>
    <row r="32" spans="3:13" ht="12.75" x14ac:dyDescent="0.2">
      <c r="C32" s="3" t="s">
        <v>345</v>
      </c>
      <c r="D32" s="3" t="s">
        <v>346</v>
      </c>
      <c r="E32" s="3" t="s">
        <v>346</v>
      </c>
      <c r="F32" s="3" t="s">
        <v>346</v>
      </c>
      <c r="G32" s="3" t="s">
        <v>346</v>
      </c>
      <c r="H32" s="3" t="s">
        <v>346</v>
      </c>
      <c r="I32" s="3" t="s">
        <v>346</v>
      </c>
      <c r="J32" s="3" t="s">
        <v>346</v>
      </c>
      <c r="K32" s="3" t="s">
        <v>346</v>
      </c>
      <c r="L32" s="3" t="s">
        <v>346</v>
      </c>
      <c r="M32" s="3" t="s">
        <v>346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9EA5-1200-404F-8593-D461DFFF3322}">
  <dimension ref="A3:BJ22"/>
  <sheetViews>
    <sheetView showGridLines="0" tabSelected="1" topLeftCell="X1" workbookViewId="0">
      <selection activeCell="AN21" sqref="AN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347</v>
      </c>
      <c r="C3" s="9"/>
      <c r="D3" s="9"/>
      <c r="E3" s="9"/>
      <c r="F3" s="9"/>
      <c r="H3" s="9" t="s">
        <v>348</v>
      </c>
      <c r="I3" s="9"/>
      <c r="J3" s="9"/>
      <c r="K3" s="9"/>
      <c r="L3" s="9"/>
      <c r="N3" s="11" t="s">
        <v>349</v>
      </c>
      <c r="O3" s="11"/>
      <c r="P3" s="11"/>
      <c r="Q3" s="11"/>
      <c r="R3" s="11"/>
      <c r="S3" s="11"/>
      <c r="T3" s="11"/>
      <c r="V3" s="9" t="s">
        <v>350</v>
      </c>
      <c r="W3" s="9"/>
      <c r="X3" s="9"/>
      <c r="Y3" s="9"/>
      <c r="AA3" s="9" t="s">
        <v>351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352</v>
      </c>
      <c r="C4" s="15" t="s">
        <v>353</v>
      </c>
      <c r="D4" s="14" t="s">
        <v>354</v>
      </c>
      <c r="E4" s="15" t="s">
        <v>355</v>
      </c>
      <c r="F4" s="14" t="s">
        <v>356</v>
      </c>
      <c r="H4" s="16" t="s">
        <v>357</v>
      </c>
      <c r="I4" s="17" t="s">
        <v>358</v>
      </c>
      <c r="J4" s="16" t="s">
        <v>359</v>
      </c>
      <c r="K4" s="17" t="s">
        <v>360</v>
      </c>
      <c r="L4" s="16" t="s">
        <v>361</v>
      </c>
      <c r="N4" s="18" t="s">
        <v>362</v>
      </c>
      <c r="O4" s="19" t="s">
        <v>363</v>
      </c>
      <c r="P4" s="18" t="s">
        <v>364</v>
      </c>
      <c r="Q4" s="19" t="s">
        <v>365</v>
      </c>
      <c r="R4" s="18" t="s">
        <v>366</v>
      </c>
      <c r="S4" s="19" t="s">
        <v>367</v>
      </c>
      <c r="T4" s="18" t="s">
        <v>368</v>
      </c>
      <c r="V4" s="19" t="s">
        <v>369</v>
      </c>
      <c r="W4" s="18" t="s">
        <v>370</v>
      </c>
      <c r="X4" s="19" t="s">
        <v>371</v>
      </c>
      <c r="Y4" s="18" t="s">
        <v>372</v>
      </c>
      <c r="AA4" s="20" t="s">
        <v>200</v>
      </c>
      <c r="AB4" s="21" t="s">
        <v>257</v>
      </c>
      <c r="AC4" s="20" t="s">
        <v>267</v>
      </c>
      <c r="AD4" s="21" t="s">
        <v>288</v>
      </c>
      <c r="AE4" s="20" t="s">
        <v>298</v>
      </c>
      <c r="AF4" s="21" t="s">
        <v>305</v>
      </c>
      <c r="AG4" s="20" t="s">
        <v>310</v>
      </c>
      <c r="AH4" s="21" t="s">
        <v>320</v>
      </c>
      <c r="AI4" s="20" t="s">
        <v>344</v>
      </c>
      <c r="AJ4" s="22"/>
      <c r="AK4" s="21" t="s">
        <v>342</v>
      </c>
      <c r="AL4" s="20" t="s">
        <v>343</v>
      </c>
    </row>
    <row r="5" spans="1:62" ht="63" x14ac:dyDescent="0.2">
      <c r="A5" s="23" t="s">
        <v>373</v>
      </c>
      <c r="B5" s="18" t="s">
        <v>374</v>
      </c>
      <c r="C5" s="24" t="s">
        <v>375</v>
      </c>
      <c r="D5" s="25" t="s">
        <v>376</v>
      </c>
      <c r="E5" s="19" t="s">
        <v>377</v>
      </c>
      <c r="F5" s="18" t="s">
        <v>374</v>
      </c>
      <c r="H5" s="19" t="s">
        <v>378</v>
      </c>
      <c r="I5" s="18" t="s">
        <v>379</v>
      </c>
      <c r="J5" s="19" t="s">
        <v>380</v>
      </c>
      <c r="K5" s="18" t="s">
        <v>381</v>
      </c>
      <c r="L5" s="19" t="s">
        <v>382</v>
      </c>
      <c r="N5" s="18" t="s">
        <v>383</v>
      </c>
      <c r="O5" s="19" t="s">
        <v>384</v>
      </c>
      <c r="P5" s="18" t="s">
        <v>385</v>
      </c>
      <c r="Q5" s="19" t="s">
        <v>386</v>
      </c>
      <c r="R5" s="18" t="s">
        <v>387</v>
      </c>
      <c r="S5" s="19" t="s">
        <v>388</v>
      </c>
      <c r="T5" s="18" t="s">
        <v>389</v>
      </c>
      <c r="V5" s="19" t="s">
        <v>390</v>
      </c>
      <c r="W5" s="18" t="s">
        <v>391</v>
      </c>
      <c r="X5" s="19" t="s">
        <v>392</v>
      </c>
      <c r="Y5" s="18" t="s">
        <v>393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3.3886105180602151</v>
      </c>
      <c r="C7" s="31">
        <f>(sheet!D18-sheet!D15)/sheet!D35</f>
        <v>1.329990648974571</v>
      </c>
      <c r="D7" s="31">
        <f>sheet!D12/sheet!D35</f>
        <v>0.33643246649215891</v>
      </c>
      <c r="E7" s="31">
        <f>Sheet2!D20/sheet!D35</f>
        <v>1.4759336781035182</v>
      </c>
      <c r="F7" s="31">
        <f>sheet!D18/sheet!D35</f>
        <v>3.3886105180602151</v>
      </c>
      <c r="G7" s="29"/>
      <c r="H7" s="32">
        <f>Sheet1!D33/sheet!D51</f>
        <v>0.18621216061685972</v>
      </c>
      <c r="I7" s="32">
        <f>Sheet1!D33/Sheet1!D12</f>
        <v>0.14658133208280152</v>
      </c>
      <c r="J7" s="32">
        <f>Sheet1!D12/sheet!D27</f>
        <v>1.0688238932126346</v>
      </c>
      <c r="K7" s="32">
        <f>Sheet1!D30/sheet!D27</f>
        <v>0.15666963002903397</v>
      </c>
      <c r="L7" s="32">
        <f>Sheet1!D38</f>
        <v>1.36</v>
      </c>
      <c r="M7" s="29"/>
      <c r="N7" s="32">
        <f>sheet!D40/sheet!D27</f>
        <v>0.15864984590673906</v>
      </c>
      <c r="O7" s="32">
        <f>sheet!D51/sheet!D27</f>
        <v>0.84135015409326097</v>
      </c>
      <c r="P7" s="32">
        <f>sheet!D40/sheet!D51</f>
        <v>0.18856577744104536</v>
      </c>
      <c r="Q7" s="31">
        <f>Sheet1!D24/Sheet1!D26</f>
        <v>-37.970722186076777</v>
      </c>
      <c r="R7" s="31">
        <f>ABS(Sheet2!D20/(Sheet1!D26+Sheet2!D30))</f>
        <v>2.2488318293934704</v>
      </c>
      <c r="S7" s="31">
        <f>sheet!D40/Sheet1!D43</f>
        <v>0.72824999945531044</v>
      </c>
      <c r="T7" s="31">
        <f>Sheet2!D20/sheet!D40</f>
        <v>1.3174689603590126</v>
      </c>
      <c r="V7" s="31">
        <f>ABS(Sheet1!D15/sheet!D15)</f>
        <v>2.6020162288185262</v>
      </c>
      <c r="W7" s="31">
        <f>Sheet1!D12/sheet!D14</f>
        <v>8.5652959456529594</v>
      </c>
      <c r="X7" s="31">
        <f>Sheet1!D12/sheet!D27</f>
        <v>1.0688238932126346</v>
      </c>
      <c r="Y7" s="31">
        <f>Sheet1!D12/(sheet!D18-sheet!D35)</f>
        <v>3.1597127995588439</v>
      </c>
      <c r="AA7" s="17">
        <f>Sheet1!D43</f>
        <v>458.97699999999998</v>
      </c>
      <c r="AB7" s="17" t="str">
        <f>Sheet3!D17</f>
        <v>14.8x</v>
      </c>
      <c r="AC7" s="17" t="str">
        <f>Sheet3!D18</f>
        <v>18.8x</v>
      </c>
      <c r="AD7" s="17" t="str">
        <f>Sheet3!D20</f>
        <v>24.2x</v>
      </c>
      <c r="AE7" s="17" t="str">
        <f>Sheet3!D21</f>
        <v>3.7x</v>
      </c>
      <c r="AF7" s="17" t="str">
        <f>Sheet3!D22</f>
        <v>3.0x</v>
      </c>
      <c r="AG7" s="17" t="str">
        <f>Sheet3!D24</f>
        <v>20.8x</v>
      </c>
      <c r="AH7" s="17" t="str">
        <f>Sheet3!D25</f>
        <v>4.0x</v>
      </c>
      <c r="AI7" s="17">
        <f>Sheet3!D31</f>
        <v>0.1147</v>
      </c>
      <c r="AK7" s="17">
        <f>Sheet3!D29</f>
        <v>16.100000000000001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3.3831411440781056</v>
      </c>
      <c r="C8" s="34">
        <f>(sheet!E18-sheet!E15)/sheet!E35</f>
        <v>1.2692753336914548</v>
      </c>
      <c r="D8" s="34">
        <f>sheet!E12/sheet!E35</f>
        <v>0.17673060663070997</v>
      </c>
      <c r="E8" s="34">
        <f>Sheet2!E20/sheet!E35</f>
        <v>0.71627855437707311</v>
      </c>
      <c r="F8" s="34">
        <f>sheet!E18/sheet!E35</f>
        <v>3.3831411440781056</v>
      </c>
      <c r="G8" s="29"/>
      <c r="H8" s="35">
        <f>Sheet1!E33/sheet!E51</f>
        <v>0.14234710807645781</v>
      </c>
      <c r="I8" s="35">
        <f>Sheet1!E33/Sheet1!E12</f>
        <v>0.12034613624800863</v>
      </c>
      <c r="J8" s="35">
        <f>Sheet1!E12/sheet!E27</f>
        <v>0.92303257906710845</v>
      </c>
      <c r="K8" s="35">
        <f>Sheet1!E30/sheet!E27</f>
        <v>0.11108340452176105</v>
      </c>
      <c r="L8" s="35">
        <f>Sheet1!E38</f>
        <v>1.34</v>
      </c>
      <c r="M8" s="29"/>
      <c r="N8" s="35">
        <f>sheet!E40/sheet!E27</f>
        <v>0.21963040018743052</v>
      </c>
      <c r="O8" s="35">
        <f>sheet!E51/sheet!E27</f>
        <v>0.78036994233908619</v>
      </c>
      <c r="P8" s="35">
        <f>sheet!E40/sheet!E51</f>
        <v>0.2814439514791009</v>
      </c>
      <c r="Q8" s="34">
        <f>Sheet1!E24/Sheet1!E26</f>
        <v>-54.766201804758005</v>
      </c>
      <c r="R8" s="34">
        <f>ABS(Sheet2!E20/(Sheet1!E26+Sheet2!E30))</f>
        <v>0.84672917156098504</v>
      </c>
      <c r="S8" s="34">
        <f>sheet!E40/Sheet1!E43</f>
        <v>1.4092771269698234</v>
      </c>
      <c r="T8" s="34">
        <f>Sheet2!E20/sheet!E40</f>
        <v>0.46373168103280221</v>
      </c>
      <c r="U8" s="12"/>
      <c r="V8" s="34">
        <f>ABS(Sheet1!E15/sheet!E15)</f>
        <v>2.2931408378317704</v>
      </c>
      <c r="W8" s="34">
        <f>Sheet1!E12/sheet!E14</f>
        <v>6.756146847413774</v>
      </c>
      <c r="X8" s="34">
        <f>Sheet1!E12/sheet!E27</f>
        <v>0.92303257906710845</v>
      </c>
      <c r="Y8" s="34">
        <f>Sheet1!E12/(sheet!E18-sheet!E35)</f>
        <v>2.7238926889522102</v>
      </c>
      <c r="Z8" s="12"/>
      <c r="AA8" s="36">
        <f>Sheet1!E43</f>
        <v>454.99</v>
      </c>
      <c r="AB8" s="36" t="str">
        <f>Sheet3!E17</f>
        <v>15.5x</v>
      </c>
      <c r="AC8" s="36" t="str">
        <f>Sheet3!E18</f>
        <v>19.6x</v>
      </c>
      <c r="AD8" s="36" t="str">
        <f>Sheet3!E20</f>
        <v>-119.9x</v>
      </c>
      <c r="AE8" s="36" t="str">
        <f>Sheet3!E21</f>
        <v>3.4x</v>
      </c>
      <c r="AF8" s="36" t="str">
        <f>Sheet3!E22</f>
        <v>3.0x</v>
      </c>
      <c r="AG8" s="36" t="str">
        <f>Sheet3!E24</f>
        <v>20.8x</v>
      </c>
      <c r="AH8" s="36" t="str">
        <f>Sheet3!E25</f>
        <v>3.6x</v>
      </c>
      <c r="AI8" s="36">
        <f>Sheet3!E31</f>
        <v>0.30109999999999998</v>
      </c>
      <c r="AK8" s="36">
        <f>Sheet3!E29</f>
        <v>13.5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5.3752184637505112</v>
      </c>
      <c r="C9" s="31">
        <f>(sheet!F18-sheet!F15)/sheet!F35</f>
        <v>1.7261797042527607</v>
      </c>
      <c r="D9" s="31">
        <f>sheet!F12/sheet!F35</f>
        <v>0.21728311662555622</v>
      </c>
      <c r="E9" s="31">
        <f>Sheet2!F20/sheet!F35</f>
        <v>1.213009903690023</v>
      </c>
      <c r="F9" s="31">
        <f>sheet!F18/sheet!F35</f>
        <v>5.3752184637505112</v>
      </c>
      <c r="G9" s="29"/>
      <c r="H9" s="32">
        <f>Sheet1!F33/sheet!F51</f>
        <v>0.15815536157566884</v>
      </c>
      <c r="I9" s="32">
        <f>Sheet1!F33/Sheet1!F12</f>
        <v>0.13474614993314996</v>
      </c>
      <c r="J9" s="32">
        <f>Sheet1!F12/sheet!F27</f>
        <v>0.9062752674605723</v>
      </c>
      <c r="K9" s="32">
        <f>Sheet1!F30/sheet!F27</f>
        <v>0.12211710306994786</v>
      </c>
      <c r="L9" s="32">
        <f>Sheet1!F38</f>
        <v>1.97</v>
      </c>
      <c r="M9" s="29"/>
      <c r="N9" s="32">
        <f>sheet!F40/sheet!F27</f>
        <v>0.22786643762177144</v>
      </c>
      <c r="O9" s="32">
        <f>sheet!F51/sheet!F27</f>
        <v>0.77213381736363951</v>
      </c>
      <c r="P9" s="32">
        <f>sheet!F40/sheet!F51</f>
        <v>0.29511262490716278</v>
      </c>
      <c r="Q9" s="31">
        <f>Sheet1!F24/Sheet1!F26</f>
        <v>-57.335604573276356</v>
      </c>
      <c r="R9" s="31">
        <f>ABS(Sheet2!F20/(Sheet1!F26+Sheet2!F30))</f>
        <v>0.90408549650760694</v>
      </c>
      <c r="S9" s="31">
        <f>sheet!F40/Sheet1!F43</f>
        <v>1.3094486262178389</v>
      </c>
      <c r="T9" s="31">
        <f>Sheet2!F20/sheet!F40</f>
        <v>0.43803523770624797</v>
      </c>
      <c r="V9" s="31">
        <f>ABS(Sheet1!F15/sheet!F15)</f>
        <v>2.2106432377073539</v>
      </c>
      <c r="W9" s="31">
        <f>Sheet1!F12/sheet!F14</f>
        <v>8.3906183972898631</v>
      </c>
      <c r="X9" s="31">
        <f>Sheet1!F12/sheet!F27</f>
        <v>0.9062752674605723</v>
      </c>
      <c r="Y9" s="31">
        <f>Sheet1!F12/(sheet!F18-sheet!F35)</f>
        <v>2.5173019962915695</v>
      </c>
      <c r="AA9" s="17">
        <f>Sheet1!F43</f>
        <v>682.45899999999995</v>
      </c>
      <c r="AB9" s="17" t="str">
        <f>Sheet3!F17</f>
        <v>20.1x</v>
      </c>
      <c r="AC9" s="17" t="str">
        <f>Sheet3!F18</f>
        <v>28.5x</v>
      </c>
      <c r="AD9" s="17" t="str">
        <f>Sheet3!F20</f>
        <v>-37.0x</v>
      </c>
      <c r="AE9" s="17" t="str">
        <f>Sheet3!F21</f>
        <v>2.8x</v>
      </c>
      <c r="AF9" s="17" t="str">
        <f>Sheet3!F22</f>
        <v>3.0x</v>
      </c>
      <c r="AG9" s="17" t="str">
        <f>Sheet3!F24</f>
        <v>29.2x</v>
      </c>
      <c r="AH9" s="17" t="str">
        <f>Sheet3!F25</f>
        <v>3.4x</v>
      </c>
      <c r="AI9" s="17">
        <f>Sheet3!F31</f>
        <v>0.36070000000000002</v>
      </c>
      <c r="AK9" s="17">
        <f>Sheet3!F29</f>
        <v>13.7</v>
      </c>
      <c r="AL9" s="17">
        <f>Sheet3!F30</f>
        <v>8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5.6819219150971083</v>
      </c>
      <c r="C10" s="34">
        <f>(sheet!G18-sheet!G15)/sheet!G35</f>
        <v>1.6346031836216772</v>
      </c>
      <c r="D10" s="34">
        <f>sheet!G12/sheet!G35</f>
        <v>0.16190196616889038</v>
      </c>
      <c r="E10" s="34">
        <f>Sheet2!G20/sheet!G35</f>
        <v>2.2799226032088731</v>
      </c>
      <c r="F10" s="34">
        <f>sheet!G18/sheet!G35</f>
        <v>5.6819219150971083</v>
      </c>
      <c r="G10" s="29"/>
      <c r="H10" s="35">
        <f>Sheet1!G33/sheet!G51</f>
        <v>0.1635355886089469</v>
      </c>
      <c r="I10" s="35">
        <f>Sheet1!G33/Sheet1!G12</f>
        <v>0.13409216877674082</v>
      </c>
      <c r="J10" s="35">
        <f>Sheet1!G12/sheet!G27</f>
        <v>0.8645303812364189</v>
      </c>
      <c r="K10" s="35">
        <f>Sheet1!G30/sheet!G27</f>
        <v>0.11592675379337397</v>
      </c>
      <c r="L10" s="35">
        <f>Sheet1!G38</f>
        <v>1.98</v>
      </c>
      <c r="M10" s="29"/>
      <c r="N10" s="35">
        <f>sheet!G40/sheet!G27</f>
        <v>0.29112216625469312</v>
      </c>
      <c r="O10" s="35">
        <f>sheet!G51/sheet!G27</f>
        <v>0.708877833745307</v>
      </c>
      <c r="P10" s="35">
        <f>sheet!G40/sheet!G51</f>
        <v>0.41068030681192169</v>
      </c>
      <c r="Q10" s="34">
        <f>Sheet1!G24/Sheet1!G26</f>
        <v>-28.265408587257621</v>
      </c>
      <c r="R10" s="34">
        <f>ABS(Sheet2!G20/(Sheet1!G26+Sheet2!G30))</f>
        <v>1.3866757793451927</v>
      </c>
      <c r="S10" s="34">
        <f>sheet!G40/Sheet1!G43</f>
        <v>1.6718336348748903</v>
      </c>
      <c r="T10" s="34">
        <f>Sheet2!G20/sheet!G40</f>
        <v>0.61792028717081815</v>
      </c>
      <c r="U10" s="12"/>
      <c r="V10" s="34">
        <f>ABS(Sheet1!G15/sheet!G15)</f>
        <v>1.953516810985886</v>
      </c>
      <c r="W10" s="34">
        <f>Sheet1!G12/sheet!G14</f>
        <v>9.3077638793924038</v>
      </c>
      <c r="X10" s="34">
        <f>Sheet1!G12/sheet!G27</f>
        <v>0.8645303812364189</v>
      </c>
      <c r="Y10" s="34">
        <f>Sheet1!G12/(sheet!G18-sheet!G35)</f>
        <v>2.3402834942947193</v>
      </c>
      <c r="Z10" s="12"/>
      <c r="AA10" s="36">
        <f>Sheet1!G43</f>
        <v>699.18499999999995</v>
      </c>
      <c r="AB10" s="36" t="str">
        <f>Sheet3!G17</f>
        <v>12.6x</v>
      </c>
      <c r="AC10" s="36" t="str">
        <f>Sheet3!G18</f>
        <v>16.7x</v>
      </c>
      <c r="AD10" s="36" t="str">
        <f>Sheet3!G20</f>
        <v>26.5x</v>
      </c>
      <c r="AE10" s="36" t="str">
        <f>Sheet3!G21</f>
        <v>2.3x</v>
      </c>
      <c r="AF10" s="36" t="str">
        <f>Sheet3!G22</f>
        <v>2.5x</v>
      </c>
      <c r="AG10" s="36" t="str">
        <f>Sheet3!G24</f>
        <v>17.2x</v>
      </c>
      <c r="AH10" s="36" t="str">
        <f>Sheet3!G25</f>
        <v>2.8x</v>
      </c>
      <c r="AI10" s="36">
        <f>Sheet3!G31</f>
        <v>0.41899999999999998</v>
      </c>
      <c r="AK10" s="36">
        <f>Sheet3!G29</f>
        <v>12.4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5.0599779044969591</v>
      </c>
      <c r="C11" s="31">
        <f>(sheet!H18-sheet!H15)/sheet!H35</f>
        <v>1.4010733859973601</v>
      </c>
      <c r="D11" s="31">
        <f>sheet!H12/sheet!H35</f>
        <v>0.2042541536776088</v>
      </c>
      <c r="E11" s="31">
        <f>Sheet2!H20/sheet!H35</f>
        <v>2.3729893246100207</v>
      </c>
      <c r="F11" s="31">
        <f>sheet!H18/sheet!H35</f>
        <v>5.0599779044969591</v>
      </c>
      <c r="G11" s="29"/>
      <c r="H11" s="32">
        <f>Sheet1!H33/sheet!H51</f>
        <v>0.17662995430730433</v>
      </c>
      <c r="I11" s="32">
        <f>Sheet1!H33/Sheet1!H12</f>
        <v>0.13171883972983245</v>
      </c>
      <c r="J11" s="32">
        <f>Sheet1!H12/sheet!H27</f>
        <v>0.92287407003364808</v>
      </c>
      <c r="K11" s="32">
        <f>Sheet1!H30/sheet!H27</f>
        <v>0.12155990172158024</v>
      </c>
      <c r="L11" s="32">
        <f>Sheet1!H38</f>
        <v>2.0299999999999998</v>
      </c>
      <c r="M11" s="29"/>
      <c r="N11" s="32">
        <f>sheet!H40/sheet!H27</f>
        <v>0.31178180205389838</v>
      </c>
      <c r="O11" s="32">
        <f>sheet!H51/sheet!H27</f>
        <v>0.68821793108822238</v>
      </c>
      <c r="P11" s="32">
        <f>sheet!H40/sheet!H51</f>
        <v>0.45302772271699382</v>
      </c>
      <c r="Q11" s="31">
        <f>Sheet1!H24/Sheet1!H26</f>
        <v>-22.609752759784691</v>
      </c>
      <c r="R11" s="31">
        <f>ABS(Sheet2!H20/(Sheet1!H26+Sheet2!H30))</f>
        <v>2.5188533175959216</v>
      </c>
      <c r="S11" s="31">
        <f>sheet!H40/Sheet1!H43</f>
        <v>1.5988789246873321</v>
      </c>
      <c r="T11" s="31">
        <f>Sheet2!H20/sheet!H40</f>
        <v>0.66000253350040738</v>
      </c>
      <c r="V11" s="31">
        <f>ABS(Sheet1!H15/sheet!H15)</f>
        <v>2.0614564514555433</v>
      </c>
      <c r="W11" s="31">
        <f>Sheet1!H12/sheet!H14</f>
        <v>11.303252755298146</v>
      </c>
      <c r="X11" s="31">
        <f>Sheet1!H12/sheet!H27</f>
        <v>0.92287407003364808</v>
      </c>
      <c r="Y11" s="31">
        <f>Sheet1!H12/(sheet!H18-sheet!H35)</f>
        <v>2.6213088436157905</v>
      </c>
      <c r="AA11" s="17">
        <f>Sheet1!H43</f>
        <v>730.72699999999998</v>
      </c>
      <c r="AB11" s="17" t="str">
        <f>Sheet3!H17</f>
        <v>13.5x</v>
      </c>
      <c r="AC11" s="17" t="str">
        <f>Sheet3!H18</f>
        <v>18.3x</v>
      </c>
      <c r="AD11" s="17" t="str">
        <f>Sheet3!H20</f>
        <v>16.8x</v>
      </c>
      <c r="AE11" s="17" t="str">
        <f>Sheet3!H21</f>
        <v>2.8x</v>
      </c>
      <c r="AF11" s="17" t="str">
        <f>Sheet3!H22</f>
        <v>2.9x</v>
      </c>
      <c r="AG11" s="17" t="str">
        <f>Sheet3!H24</f>
        <v>18.6x</v>
      </c>
      <c r="AH11" s="17" t="str">
        <f>Sheet3!H25</f>
        <v>3.4x</v>
      </c>
      <c r="AI11" s="17">
        <f>Sheet3!H31</f>
        <v>0.47020000000000001</v>
      </c>
      <c r="AK11" s="17">
        <f>Sheet3!H29</f>
        <v>12.3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3.9855060844908774</v>
      </c>
      <c r="C12" s="34">
        <f>(sheet!I18-sheet!I15)/sheet!I35</f>
        <v>1.2763717531097571</v>
      </c>
      <c r="D12" s="34">
        <f>sheet!I12/sheet!I35</f>
        <v>0.13446429475602964</v>
      </c>
      <c r="E12" s="34">
        <f>Sheet2!I20/sheet!I35</f>
        <v>1.5520662795996556</v>
      </c>
      <c r="F12" s="34">
        <f>sheet!I18/sheet!I35</f>
        <v>3.9855060844908774</v>
      </c>
      <c r="G12" s="29"/>
      <c r="H12" s="35">
        <f>Sheet1!I33/sheet!I51</f>
        <v>0.18117828195824756</v>
      </c>
      <c r="I12" s="35">
        <f>Sheet1!I33/Sheet1!I12</f>
        <v>0.12060041473003914</v>
      </c>
      <c r="J12" s="35">
        <f>Sheet1!I12/sheet!I27</f>
        <v>0.96803868464036347</v>
      </c>
      <c r="K12" s="35">
        <f>Sheet1!I30/sheet!I27</f>
        <v>0.11674586684234942</v>
      </c>
      <c r="L12" s="35">
        <f>Sheet1!I38</f>
        <v>2.27</v>
      </c>
      <c r="M12" s="29"/>
      <c r="N12" s="35">
        <f>sheet!I40/sheet!I27</f>
        <v>0.3556299045309777</v>
      </c>
      <c r="O12" s="35">
        <f>sheet!I51/sheet!I27</f>
        <v>0.64437009546902224</v>
      </c>
      <c r="P12" s="35">
        <f>sheet!I40/sheet!I51</f>
        <v>0.55190317960383128</v>
      </c>
      <c r="Q12" s="34">
        <f>Sheet1!I24/Sheet1!I26</f>
        <v>-15.852192713354954</v>
      </c>
      <c r="R12" s="34">
        <f>ABS(Sheet2!I20/(Sheet1!I26+Sheet2!I30))</f>
        <v>2.998739089889213</v>
      </c>
      <c r="S12" s="34">
        <f>sheet!I40/Sheet1!I43</f>
        <v>1.8079681916428743</v>
      </c>
      <c r="T12" s="34">
        <f>Sheet2!I20/sheet!I40</f>
        <v>0.50400716342978669</v>
      </c>
      <c r="U12" s="12"/>
      <c r="V12" s="34">
        <f>ABS(Sheet1!I15/sheet!I15)</f>
        <v>2.2367518931429444</v>
      </c>
      <c r="W12" s="34">
        <f>Sheet1!I12/sheet!I14</f>
        <v>9.1706778319165192</v>
      </c>
      <c r="X12" s="34">
        <f>Sheet1!I12/sheet!I27</f>
        <v>0.96803868464036347</v>
      </c>
      <c r="Y12" s="34">
        <f>Sheet1!I12/(sheet!I18-sheet!I35)</f>
        <v>2.8076956779209472</v>
      </c>
      <c r="Z12" s="12"/>
      <c r="AA12" s="36">
        <f>Sheet1!I43</f>
        <v>807.33500000000004</v>
      </c>
      <c r="AB12" s="36" t="str">
        <f>Sheet3!I17</f>
        <v>12.4x</v>
      </c>
      <c r="AC12" s="36" t="str">
        <f>Sheet3!I18</f>
        <v>17.1x</v>
      </c>
      <c r="AD12" s="36" t="str">
        <f>Sheet3!I20</f>
        <v>21.5x</v>
      </c>
      <c r="AE12" s="36" t="str">
        <f>Sheet3!I21</f>
        <v>2.5x</v>
      </c>
      <c r="AF12" s="36" t="str">
        <f>Sheet3!I22</f>
        <v>2.5x</v>
      </c>
      <c r="AG12" s="36" t="str">
        <f>Sheet3!I24</f>
        <v>18.1x</v>
      </c>
      <c r="AH12" s="36" t="str">
        <f>Sheet3!I25</f>
        <v>3.2x</v>
      </c>
      <c r="AI12" s="36">
        <f>Sheet3!I31</f>
        <v>0.61150000000000004</v>
      </c>
      <c r="AK12" s="36">
        <f>Sheet3!I29</f>
        <v>11.6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3.5846561660318641</v>
      </c>
      <c r="C13" s="31">
        <f>(sheet!J18-sheet!J15)/sheet!J35</f>
        <v>1.0940262184144105</v>
      </c>
      <c r="D13" s="31">
        <f>sheet!J12/sheet!J35</f>
        <v>0.15181167615101374</v>
      </c>
      <c r="E13" s="31">
        <f>Sheet2!J20/sheet!J35</f>
        <v>0.85470221562791204</v>
      </c>
      <c r="F13" s="31">
        <f>sheet!J18/sheet!J35</f>
        <v>3.5846561660318641</v>
      </c>
      <c r="G13" s="29"/>
      <c r="H13" s="32">
        <f>Sheet1!J33/sheet!J51</f>
        <v>0.14162439614784508</v>
      </c>
      <c r="I13" s="32">
        <f>Sheet1!J33/Sheet1!J12</f>
        <v>9.200359646805617E-2</v>
      </c>
      <c r="J13" s="32">
        <f>Sheet1!J12/sheet!J27</f>
        <v>0.87942684407207283</v>
      </c>
      <c r="K13" s="32">
        <f>Sheet1!J30/sheet!J27</f>
        <v>8.0910432485183148E-2</v>
      </c>
      <c r="L13" s="32">
        <f>Sheet1!J38</f>
        <v>1.67</v>
      </c>
      <c r="M13" s="29"/>
      <c r="N13" s="32">
        <f>sheet!J40/sheet!J27</f>
        <v>0.42869706995453788</v>
      </c>
      <c r="O13" s="32">
        <f>sheet!J51/sheet!J27</f>
        <v>0.57130293004546218</v>
      </c>
      <c r="P13" s="32">
        <f>sheet!J40/sheet!J51</f>
        <v>0.75038486135617011</v>
      </c>
      <c r="Q13" s="31">
        <f>Sheet1!J24/Sheet1!J26</f>
        <v>-8.7858606069267786</v>
      </c>
      <c r="R13" s="31">
        <f>ABS(Sheet2!J20/(Sheet1!J26+Sheet2!J30))</f>
        <v>7.9136203719215947</v>
      </c>
      <c r="S13" s="31">
        <f>sheet!J40/Sheet1!J43</f>
        <v>2.6959202368585706</v>
      </c>
      <c r="T13" s="31">
        <f>Sheet2!J20/sheet!J40</f>
        <v>0.26226635611312066</v>
      </c>
      <c r="V13" s="31">
        <f>ABS(Sheet1!J15/sheet!J15)</f>
        <v>1.9803579264270419</v>
      </c>
      <c r="W13" s="31">
        <f>Sheet1!J12/sheet!J14</f>
        <v>8.7990854965467964</v>
      </c>
      <c r="X13" s="31">
        <f>Sheet1!J12/sheet!J27</f>
        <v>0.87942684407207283</v>
      </c>
      <c r="Y13" s="31">
        <f>Sheet1!J12/(sheet!J18-sheet!J35)</f>
        <v>2.5865368662094341</v>
      </c>
      <c r="AA13" s="17">
        <f>Sheet1!J43</f>
        <v>668.07799999999997</v>
      </c>
      <c r="AB13" s="17" t="str">
        <f>Sheet3!J17</f>
        <v>12.6x</v>
      </c>
      <c r="AC13" s="17" t="str">
        <f>Sheet3!J18</f>
        <v>17.3x</v>
      </c>
      <c r="AD13" s="17" t="str">
        <f>Sheet3!J20</f>
        <v>32.9x</v>
      </c>
      <c r="AE13" s="17" t="str">
        <f>Sheet3!J21</f>
        <v>2.3x</v>
      </c>
      <c r="AF13" s="17" t="str">
        <f>Sheet3!J22</f>
        <v>2.4x</v>
      </c>
      <c r="AG13" s="17" t="str">
        <f>Sheet3!J24</f>
        <v>20.5x</v>
      </c>
      <c r="AH13" s="17" t="str">
        <f>Sheet3!J25</f>
        <v>3.0x</v>
      </c>
      <c r="AI13" s="17">
        <f>Sheet3!J31</f>
        <v>0.69599999999999995</v>
      </c>
      <c r="AK13" s="17">
        <f>Sheet3!J29</f>
        <v>10.4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4.2949028383611454</v>
      </c>
      <c r="C14" s="34">
        <f>(sheet!K18-sheet!K15)/sheet!K35</f>
        <v>2.2704878624439453</v>
      </c>
      <c r="D14" s="34">
        <f>sheet!K12/sheet!K35</f>
        <v>1.4050477722317891</v>
      </c>
      <c r="E14" s="34">
        <f>Sheet2!K20/sheet!K35</f>
        <v>1.1541233598783185</v>
      </c>
      <c r="F14" s="34">
        <f>sheet!K18/sheet!K35</f>
        <v>4.2949028383611454</v>
      </c>
      <c r="G14" s="29"/>
      <c r="H14" s="35">
        <f>Sheet1!K33/sheet!K51</f>
        <v>-0.14451390114183449</v>
      </c>
      <c r="I14" s="35">
        <f>Sheet1!K33/Sheet1!K12</f>
        <v>-0.11370568724778016</v>
      </c>
      <c r="J14" s="35">
        <f>Sheet1!K12/sheet!K27</f>
        <v>0.65584565925767146</v>
      </c>
      <c r="K14" s="35">
        <f>Sheet1!K30/sheet!K27</f>
        <v>-7.4573381414366979E-2</v>
      </c>
      <c r="L14" s="35">
        <f>Sheet1!K38</f>
        <v>-1.45</v>
      </c>
      <c r="M14" s="29"/>
      <c r="N14" s="35">
        <f>sheet!K40/sheet!K27</f>
        <v>0.48397087875182165</v>
      </c>
      <c r="O14" s="35">
        <f>sheet!K51/sheet!K27</f>
        <v>0.51602912124817846</v>
      </c>
      <c r="P14" s="35">
        <f>sheet!K40/sheet!K51</f>
        <v>0.93787512918105509</v>
      </c>
      <c r="Q14" s="34">
        <f>Sheet1!K24/Sheet1!K26</f>
        <v>5.8115942028985508</v>
      </c>
      <c r="R14" s="34">
        <f>ABS(Sheet2!K20/(Sheet1!K26+Sheet2!K30))</f>
        <v>1.411225392346275</v>
      </c>
      <c r="S14" s="34">
        <f>sheet!K40/Sheet1!K43</f>
        <v>45.789219788333739</v>
      </c>
      <c r="T14" s="34">
        <f>Sheet2!K20/sheet!K40</f>
        <v>0.28386823162131486</v>
      </c>
      <c r="U14" s="12"/>
      <c r="V14" s="34">
        <f>ABS(Sheet1!K15/sheet!K15)</f>
        <v>2.4560942539952588</v>
      </c>
      <c r="W14" s="34">
        <f>Sheet1!K12/sheet!K14</f>
        <v>10.083850968941864</v>
      </c>
      <c r="X14" s="34">
        <f>Sheet1!K12/sheet!K27</f>
        <v>0.65584565925767146</v>
      </c>
      <c r="Y14" s="34">
        <f>Sheet1!K12/(sheet!K18-sheet!K35)</f>
        <v>1.6721500449689197</v>
      </c>
      <c r="Z14" s="12"/>
      <c r="AA14" s="36">
        <f>Sheet1!K43</f>
        <v>40.630000000000003</v>
      </c>
      <c r="AB14" s="36" t="str">
        <f>Sheet3!K17</f>
        <v>29.5x</v>
      </c>
      <c r="AC14" s="36" t="str">
        <f>Sheet3!K18</f>
        <v>65.4x</v>
      </c>
      <c r="AD14" s="36" t="str">
        <f>Sheet3!K20</f>
        <v>11.3x</v>
      </c>
      <c r="AE14" s="36" t="str">
        <f>Sheet3!K21</f>
        <v>2.5x</v>
      </c>
      <c r="AF14" s="36" t="str">
        <f>Sheet3!K22</f>
        <v>3.3x</v>
      </c>
      <c r="AG14" s="36" t="str">
        <f>Sheet3!K24</f>
        <v>-21.3x</v>
      </c>
      <c r="AH14" s="36" t="str">
        <f>Sheet3!K25</f>
        <v>3.8x</v>
      </c>
      <c r="AI14" s="36">
        <f>Sheet3!K31</f>
        <v>0.78380000000000005</v>
      </c>
      <c r="AK14" s="36">
        <f>Sheet3!K29</f>
        <v>9</v>
      </c>
      <c r="AL14" s="36">
        <f>Sheet3!K30</f>
        <v>4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3.1217078329694323</v>
      </c>
      <c r="C15" s="31">
        <f>(sheet!L18-sheet!L15)/sheet!L35</f>
        <v>1.4514038618995633</v>
      </c>
      <c r="D15" s="31">
        <f>sheet!L12/sheet!L35</f>
        <v>0.38663687227074234</v>
      </c>
      <c r="E15" s="31">
        <f>Sheet2!L20/sheet!L35</f>
        <v>1.331980076419214</v>
      </c>
      <c r="F15" s="31">
        <f>sheet!L18/sheet!L35</f>
        <v>3.1217078329694323</v>
      </c>
      <c r="G15" s="29"/>
      <c r="H15" s="32">
        <f>Sheet1!L33/sheet!L51</f>
        <v>0.3163391556746713</v>
      </c>
      <c r="I15" s="32">
        <f>Sheet1!L33/Sheet1!L12</f>
        <v>0.20775652201206979</v>
      </c>
      <c r="J15" s="32">
        <f>Sheet1!L12/sheet!L27</f>
        <v>0.93173933826606714</v>
      </c>
      <c r="K15" s="32">
        <f>Sheet1!L30/sheet!L27</f>
        <v>0.19357492433998552</v>
      </c>
      <c r="L15" s="32">
        <f>Sheet1!L38</f>
        <v>3.9</v>
      </c>
      <c r="M15" s="29"/>
      <c r="N15" s="32">
        <f>sheet!L40/sheet!L27</f>
        <v>0.38807788771156315</v>
      </c>
      <c r="O15" s="32">
        <f>sheet!L51/sheet!L27</f>
        <v>0.61192211228843685</v>
      </c>
      <c r="P15" s="32">
        <f>sheet!L40/sheet!L51</f>
        <v>0.63419490800920419</v>
      </c>
      <c r="Q15" s="31">
        <f>Sheet1!L24/Sheet1!L26</f>
        <v>-36.234084318536695</v>
      </c>
      <c r="R15" s="31">
        <f>ABS(Sheet2!L20/(Sheet1!L26+Sheet2!L30))</f>
        <v>1.4059872304107806</v>
      </c>
      <c r="S15" s="31">
        <f>sheet!L40/Sheet1!L43</f>
        <v>1.9174955808544802</v>
      </c>
      <c r="T15" s="31">
        <f>Sheet2!L20/sheet!L40</f>
        <v>0.50728813350111712</v>
      </c>
      <c r="V15" s="31">
        <f>ABS(Sheet1!L15/sheet!L15)</f>
        <v>2.7020585192591091</v>
      </c>
      <c r="W15" s="31">
        <f>Sheet1!L12/sheet!L14</f>
        <v>8.8571610030365271</v>
      </c>
      <c r="X15" s="31">
        <f>Sheet1!L12/sheet!L27</f>
        <v>0.93173933826606714</v>
      </c>
      <c r="Y15" s="31">
        <f>Sheet1!L12/(sheet!L18-sheet!L35)</f>
        <v>2.971207480121882</v>
      </c>
      <c r="AA15" s="17">
        <f>Sheet1!L43</f>
        <v>802.75699999999995</v>
      </c>
      <c r="AB15" s="17" t="str">
        <f>Sheet3!L17</f>
        <v>20.3x</v>
      </c>
      <c r="AC15" s="17" t="str">
        <f>Sheet3!L18</f>
        <v>28.8x</v>
      </c>
      <c r="AD15" s="17" t="str">
        <f>Sheet3!L20</f>
        <v>23.5x</v>
      </c>
      <c r="AE15" s="17" t="str">
        <f>Sheet3!L21</f>
        <v>3.3x</v>
      </c>
      <c r="AF15" s="17" t="str">
        <f>Sheet3!L22</f>
        <v>3.0x</v>
      </c>
      <c r="AG15" s="17" t="str">
        <f>Sheet3!L24</f>
        <v>16.4x</v>
      </c>
      <c r="AH15" s="17" t="str">
        <f>Sheet3!L25</f>
        <v>4.4x</v>
      </c>
      <c r="AI15" s="17">
        <f>Sheet3!L31</f>
        <v>0.97370000000000001</v>
      </c>
      <c r="AK15" s="17">
        <f>Sheet3!L29</f>
        <v>10.9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2.6913280839049114</v>
      </c>
      <c r="C16" s="34">
        <f>(sheet!M18-sheet!M15)/sheet!M35</f>
        <v>0.78079128169771139</v>
      </c>
      <c r="D16" s="34">
        <f>sheet!M12/sheet!M35</f>
        <v>0.23441372110502734</v>
      </c>
      <c r="E16" s="34">
        <f>Sheet2!M20/sheet!M35</f>
        <v>0.64439055102884113</v>
      </c>
      <c r="F16" s="34">
        <f>sheet!M18/sheet!M35</f>
        <v>2.6913280839049114</v>
      </c>
      <c r="G16" s="29"/>
      <c r="H16" s="35">
        <f>Sheet1!M33/sheet!M51</f>
        <v>0.28772230534780696</v>
      </c>
      <c r="I16" s="35">
        <f>Sheet1!M33/Sheet1!M12</f>
        <v>0.16711708005399944</v>
      </c>
      <c r="J16" s="35">
        <f>Sheet1!M12/sheet!M27</f>
        <v>0.94194201737357663</v>
      </c>
      <c r="K16" s="35">
        <f>Sheet1!M30/sheet!M27</f>
        <v>0.15741459952364575</v>
      </c>
      <c r="L16" s="35">
        <f>Sheet1!M38</f>
        <v>3.98</v>
      </c>
      <c r="M16" s="29"/>
      <c r="N16" s="35">
        <f>sheet!M40/sheet!M27</f>
        <v>0.452894000229289</v>
      </c>
      <c r="O16" s="35">
        <f>sheet!M51/sheet!M27</f>
        <v>0.54710599977071106</v>
      </c>
      <c r="P16" s="35">
        <f>sheet!M40/sheet!M51</f>
        <v>0.82779936688519995</v>
      </c>
      <c r="Q16" s="34">
        <f>Sheet1!M24/Sheet1!M26</f>
        <v>-20.692763968775676</v>
      </c>
      <c r="R16" s="34">
        <f>ABS(Sheet2!M20/(Sheet1!M26+Sheet2!M30))</f>
        <v>9.1232970471286094</v>
      </c>
      <c r="S16" s="34">
        <f>sheet!M40/Sheet1!M43</f>
        <v>2.1140299979255794</v>
      </c>
      <c r="T16" s="34">
        <f>Sheet2!M20/sheet!M40</f>
        <v>0.26538770576314569</v>
      </c>
      <c r="U16" s="12"/>
      <c r="V16" s="34">
        <f>ABS(Sheet1!M15/sheet!M15)</f>
        <v>1.8614046597877771</v>
      </c>
      <c r="W16" s="34">
        <f>Sheet1!M12/sheet!M14</f>
        <v>13.025249226640383</v>
      </c>
      <c r="X16" s="34">
        <f>Sheet1!M12/sheet!M27</f>
        <v>0.94194201737357663</v>
      </c>
      <c r="Y16" s="34">
        <f>Sheet1!M12/(sheet!M18-sheet!M35)</f>
        <v>2.9858508221644824</v>
      </c>
      <c r="Z16" s="12"/>
      <c r="AA16" s="36">
        <f>Sheet1!M43</f>
        <v>997.86900000000003</v>
      </c>
      <c r="AB16" s="36" t="str">
        <f>Sheet3!M17</f>
        <v>9.1x</v>
      </c>
      <c r="AC16" s="36" t="str">
        <f>Sheet3!M18</f>
        <v>10.6x</v>
      </c>
      <c r="AD16" s="36" t="str">
        <f>Sheet3!M20</f>
        <v>64.4x</v>
      </c>
      <c r="AE16" s="36" t="str">
        <f>Sheet3!M21</f>
        <v>2.3x</v>
      </c>
      <c r="AF16" s="36" t="str">
        <f>Sheet3!M22</f>
        <v>2.1x</v>
      </c>
      <c r="AG16" s="36" t="str">
        <f>Sheet3!M24</f>
        <v>10.8x</v>
      </c>
      <c r="AH16" s="36" t="str">
        <f>Sheet3!M25</f>
        <v>3.1x</v>
      </c>
      <c r="AI16" s="36">
        <f>Sheet3!M31</f>
        <v>0.9153</v>
      </c>
      <c r="AK16" s="36">
        <f>Sheet3!M29</f>
        <v>10.199999999999999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2023-04-24T10:33:11Z</dcterms:created>
  <dcterms:modified xsi:type="dcterms:W3CDTF">2023-05-06T23:38:54Z</dcterms:modified>
  <cp:category/>
  <dc:identifier/>
  <cp:version/>
</cp:coreProperties>
</file>