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12" documentId="8_{154A5E71-558F-4A3B-9FA7-84BA92A7F003}" xr6:coauthVersionLast="47" xr6:coauthVersionMax="47" xr10:uidLastSave="{248872D1-EC43-4186-9770-1FBA0A1E9BE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R8" i="5" s="1"/>
  <c r="D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<sst xmlns="http://schemas.openxmlformats.org/spreadsheetml/2006/main" count="1274" uniqueCount="857">
  <si>
    <t>Secure Energy Services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</si>
  <si>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</si>
  <si>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</si>
  <si>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</si>
  <si>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</si>
  <si>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</si>
  <si>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</si>
  <si>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</si>
  <si>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</si>
  <si>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</si>
  <si>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</si>
  <si>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</si>
  <si>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</si>
  <si>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</si>
  <si>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</si>
  <si>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</si>
  <si>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</si>
  <si>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</si>
  <si>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</si>
  <si>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</si>
  <si>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</si>
  <si>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</si>
  <si>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</si>
  <si>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</si>
  <si>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</si>
  <si>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</si>
  <si>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12,019</t>
  </si>
  <si>
    <t>4,882</t>
  </si>
  <si>
    <t>4,863</t>
  </si>
  <si>
    <t>3,432</t>
  </si>
  <si>
    <t>9,730</t>
  </si>
  <si>
    <t>7,928</t>
  </si>
  <si>
    <t>8,854</t>
  </si>
  <si>
    <t>7,000</t>
  </si>
  <si>
    <t>10,000</t>
  </si>
  <si>
    <t>12,000</t>
  </si>
  <si>
    <t>Short Term Investments</t>
  </si>
  <si>
    <t/>
  </si>
  <si>
    <t>Accounts Receivable, Net</t>
  </si>
  <si>
    <t>120,496</t>
  </si>
  <si>
    <t>163,529</t>
  </si>
  <si>
    <t>91,677</t>
  </si>
  <si>
    <t>148,385</t>
  </si>
  <si>
    <t>226,750</t>
  </si>
  <si>
    <t>174,091</t>
  </si>
  <si>
    <t>172,690</t>
  </si>
  <si>
    <t>105,000</t>
  </si>
  <si>
    <t>267,000</t>
  </si>
  <si>
    <t>316,000</t>
  </si>
  <si>
    <t>Inventory</t>
  </si>
  <si>
    <t>50,800</t>
  </si>
  <si>
    <t>70,199</t>
  </si>
  <si>
    <t>58,848</t>
  </si>
  <si>
    <t>68,463</t>
  </si>
  <si>
    <t>72,225</t>
  </si>
  <si>
    <t>70,097</t>
  </si>
  <si>
    <t>65,158</t>
  </si>
  <si>
    <t>48,000</t>
  </si>
  <si>
    <t>100,000</t>
  </si>
  <si>
    <t>Prepaid Expenses</t>
  </si>
  <si>
    <t>6,014</t>
  </si>
  <si>
    <t>8,396</t>
  </si>
  <si>
    <t>8,427</t>
  </si>
  <si>
    <t>8,380</t>
  </si>
  <si>
    <t>14,763</t>
  </si>
  <si>
    <t>10,868</t>
  </si>
  <si>
    <t>11,974</t>
  </si>
  <si>
    <t>9,000</t>
  </si>
  <si>
    <t>11,000</t>
  </si>
  <si>
    <t>15,000</t>
  </si>
  <si>
    <t>Other Current Assets</t>
  </si>
  <si>
    <t>46,980</t>
  </si>
  <si>
    <t>65,113</t>
  </si>
  <si>
    <t>49,097</t>
  </si>
  <si>
    <t>72,537</t>
  </si>
  <si>
    <t>81,940</t>
  </si>
  <si>
    <t>68,437</t>
  </si>
  <si>
    <t>55,778</t>
  </si>
  <si>
    <t>39,000</t>
  </si>
  <si>
    <t>78,000</t>
  </si>
  <si>
    <t>133,000</t>
  </si>
  <si>
    <t>Total Current Assets</t>
  </si>
  <si>
    <t>236,309</t>
  </si>
  <si>
    <t>312,119</t>
  </si>
  <si>
    <t>212,912</t>
  </si>
  <si>
    <t>301,197</t>
  </si>
  <si>
    <t>405,408</t>
  </si>
  <si>
    <t>331,421</t>
  </si>
  <si>
    <t>314,454</t>
  </si>
  <si>
    <t>208,000</t>
  </si>
  <si>
    <t>466,000</t>
  </si>
  <si>
    <t>576,000</t>
  </si>
  <si>
    <t>Property Plant And Equipment, Net</t>
  </si>
  <si>
    <t>621,770</t>
  </si>
  <si>
    <t>945,335</t>
  </si>
  <si>
    <t>1,007,626</t>
  </si>
  <si>
    <t>1,011,990</t>
  </si>
  <si>
    <t>1,088,151</t>
  </si>
  <si>
    <t>1,203,382</t>
  </si>
  <si>
    <t>1,282,399</t>
  </si>
  <si>
    <t>1,139,000</t>
  </si>
  <si>
    <t>1,717,000</t>
  </si>
  <si>
    <t>1,584,000</t>
  </si>
  <si>
    <t>Real Estate Owned</t>
  </si>
  <si>
    <t>Capitalized / Purchased Software</t>
  </si>
  <si>
    <t>Long-term Investments</t>
  </si>
  <si>
    <t>Goodwill</t>
  </si>
  <si>
    <t>101,924</t>
  </si>
  <si>
    <t>111,650</t>
  </si>
  <si>
    <t>11,127</t>
  </si>
  <si>
    <t>30,643</t>
  </si>
  <si>
    <t>349,000</t>
  </si>
  <si>
    <t>351,000</t>
  </si>
  <si>
    <t>Other Intangibles</t>
  </si>
  <si>
    <t>79,722</t>
  </si>
  <si>
    <t>124,102</t>
  </si>
  <si>
    <t>70,323</t>
  </si>
  <si>
    <t>68,038</t>
  </si>
  <si>
    <t>51,212</t>
  </si>
  <si>
    <t>36,258</t>
  </si>
  <si>
    <t>39,671</t>
  </si>
  <si>
    <t>18,000</t>
  </si>
  <si>
    <t>180,000</t>
  </si>
  <si>
    <t>163,000</t>
  </si>
  <si>
    <t>Other Long-term Assets</t>
  </si>
  <si>
    <t>2,911</t>
  </si>
  <si>
    <t>13,432</t>
  </si>
  <si>
    <t>13,382</t>
  </si>
  <si>
    <t>6,848</t>
  </si>
  <si>
    <t>1,313</t>
  </si>
  <si>
    <t>225,000</t>
  </si>
  <si>
    <t>166,000</t>
  </si>
  <si>
    <t>Total Assets</t>
  </si>
  <si>
    <t>1,039,725</t>
  </si>
  <si>
    <t>1,496,117</t>
  </si>
  <si>
    <t>1,315,420</t>
  </si>
  <si>
    <t>1,425,250</t>
  </si>
  <si>
    <t>1,562,746</t>
  </si>
  <si>
    <t>1,583,501</t>
  </si>
  <si>
    <t>1,647,651</t>
  </si>
  <si>
    <t>1,376,000</t>
  </si>
  <si>
    <t>2,937,000</t>
  </si>
  <si>
    <t>2,840,000</t>
  </si>
  <si>
    <t>Accounts Payable</t>
  </si>
  <si>
    <t>120,145</t>
  </si>
  <si>
    <t>191,746</t>
  </si>
  <si>
    <t>86,085</t>
  </si>
  <si>
    <t>154,007</t>
  </si>
  <si>
    <t>255,537</t>
  </si>
  <si>
    <t>165,521</t>
  </si>
  <si>
    <t>185,878</t>
  </si>
  <si>
    <t>142,000</t>
  </si>
  <si>
    <t>272,000</t>
  </si>
  <si>
    <t>399,000</t>
  </si>
  <si>
    <t>Accrued Expenses</t>
  </si>
  <si>
    <t>1,300</t>
  </si>
  <si>
    <t>2,100</t>
  </si>
  <si>
    <t>2,300</t>
  </si>
  <si>
    <t>2,600</t>
  </si>
  <si>
    <t>3,300</t>
  </si>
  <si>
    <t>2,000</t>
  </si>
  <si>
    <t>Short-term Borrowings</t>
  </si>
  <si>
    <t>Current Portion of LT Debt</t>
  </si>
  <si>
    <t>Current Portion of Capital Lease Obligations</t>
  </si>
  <si>
    <t>6,249</t>
  </si>
  <si>
    <t>10,458</t>
  </si>
  <si>
    <t>8,873</t>
  </si>
  <si>
    <t>5,164</t>
  </si>
  <si>
    <t>5,111</t>
  </si>
  <si>
    <t>7,223</t>
  </si>
  <si>
    <t>18,030</t>
  </si>
  <si>
    <t>27,000</t>
  </si>
  <si>
    <t>28,000</t>
  </si>
  <si>
    <t>Other Current Liabilities</t>
  </si>
  <si>
    <t>8,084</t>
  </si>
  <si>
    <t>7,761</t>
  </si>
  <si>
    <t>1,476</t>
  </si>
  <si>
    <t>3,055</t>
  </si>
  <si>
    <t>2,978</t>
  </si>
  <si>
    <t>3,060</t>
  </si>
  <si>
    <t>3,000</t>
  </si>
  <si>
    <t>23,000</t>
  </si>
  <si>
    <t>25,000</t>
  </si>
  <si>
    <t>Total Current Liabilities</t>
  </si>
  <si>
    <t>134,478</t>
  </si>
  <si>
    <t>211,265</t>
  </si>
  <si>
    <t>97,134</t>
  </si>
  <si>
    <t>161,373</t>
  </si>
  <si>
    <t>266,003</t>
  </si>
  <si>
    <t>178,322</t>
  </si>
  <si>
    <t>210,268</t>
  </si>
  <si>
    <t>157,000</t>
  </si>
  <si>
    <t>333,000</t>
  </si>
  <si>
    <t>459,000</t>
  </si>
  <si>
    <t>Long-term Debt</t>
  </si>
  <si>
    <t>159,931</t>
  </si>
  <si>
    <t>397,385</t>
  </si>
  <si>
    <t>260,683</t>
  </si>
  <si>
    <t>208,042</t>
  </si>
  <si>
    <t>298,408</t>
  </si>
  <si>
    <t>412,919</t>
  </si>
  <si>
    <t>453,414</t>
  </si>
  <si>
    <t>1,207,000</t>
  </si>
  <si>
    <t>919,000</t>
  </si>
  <si>
    <t>Capital Leases</t>
  </si>
  <si>
    <t>9,368</t>
  </si>
  <si>
    <t>12,060</t>
  </si>
  <si>
    <t>7,041</t>
  </si>
  <si>
    <t>4,000</t>
  </si>
  <si>
    <t>7,813</t>
  </si>
  <si>
    <t>9,464</t>
  </si>
  <si>
    <t>31,303</t>
  </si>
  <si>
    <t>82,000</t>
  </si>
  <si>
    <t>84,000</t>
  </si>
  <si>
    <t>Other Non-current Liabilities</t>
  </si>
  <si>
    <t>71,614</t>
  </si>
  <si>
    <t>113,112</t>
  </si>
  <si>
    <t>126,050</t>
  </si>
  <si>
    <t>124,788</t>
  </si>
  <si>
    <t>116,030</t>
  </si>
  <si>
    <t>138,480</t>
  </si>
  <si>
    <t>140,022</t>
  </si>
  <si>
    <t>209,000</t>
  </si>
  <si>
    <t>112,000</t>
  </si>
  <si>
    <t>Total Liabilities</t>
  </si>
  <si>
    <t>375,391</t>
  </si>
  <si>
    <t>733,822</t>
  </si>
  <si>
    <t>490,908</t>
  </si>
  <si>
    <t>498,203</t>
  </si>
  <si>
    <t>688,254</t>
  </si>
  <si>
    <t>739,185</t>
  </si>
  <si>
    <t>835,007</t>
  </si>
  <si>
    <t>659,000</t>
  </si>
  <si>
    <t>1,831,000</t>
  </si>
  <si>
    <t>1,574,000</t>
  </si>
  <si>
    <t>Common Stock</t>
  </si>
  <si>
    <t>562,306</t>
  </si>
  <si>
    <t>631,229</t>
  </si>
  <si>
    <t>851,490</t>
  </si>
  <si>
    <t>1,030,033</t>
  </si>
  <si>
    <t>1,057,505</t>
  </si>
  <si>
    <t>1,031,189</t>
  </si>
  <si>
    <t>1,017,990</t>
  </si>
  <si>
    <t>1,038,000</t>
  </si>
  <si>
    <t>1,670,000</t>
  </si>
  <si>
    <t>1,676,000</t>
  </si>
  <si>
    <t>Additional Paid In Capital</t>
  </si>
  <si>
    <t>Retained Earnings</t>
  </si>
  <si>
    <t>82,945</t>
  </si>
  <si>
    <t>91,210</t>
  </si>
  <si>
    <t>-100,575</t>
  </si>
  <si>
    <t>-186,476</t>
  </si>
  <si>
    <t>-261,155</t>
  </si>
  <si>
    <t>-285,268</t>
  </si>
  <si>
    <t>-326,620</t>
  </si>
  <si>
    <t>-426,000</t>
  </si>
  <si>
    <t>-636,000</t>
  </si>
  <si>
    <t>-490,000</t>
  </si>
  <si>
    <t>Treasury Stock</t>
  </si>
  <si>
    <t>Other Common Equity Adj</t>
  </si>
  <si>
    <t>19,083</t>
  </si>
  <si>
    <t>39,856</t>
  </si>
  <si>
    <t>73,597</t>
  </si>
  <si>
    <t>83,490</t>
  </si>
  <si>
    <t>78,142</t>
  </si>
  <si>
    <t>98,395</t>
  </si>
  <si>
    <t>88,320</t>
  </si>
  <si>
    <t>75,000</t>
  </si>
  <si>
    <t>72,000</t>
  </si>
  <si>
    <t>80,000</t>
  </si>
  <si>
    <t>Common Equity</t>
  </si>
  <si>
    <t>664,334</t>
  </si>
  <si>
    <t>762,295</t>
  </si>
  <si>
    <t>824,512</t>
  </si>
  <si>
    <t>927,047</t>
  </si>
  <si>
    <t>874,492</t>
  </si>
  <si>
    <t>844,316</t>
  </si>
  <si>
    <t>779,690</t>
  </si>
  <si>
    <t>687,000</t>
  </si>
  <si>
    <t>1,106,000</t>
  </si>
  <si>
    <t>1,266,000</t>
  </si>
  <si>
    <t>Total Preferred Equity</t>
  </si>
  <si>
    <t>Minority Interest, Total</t>
  </si>
  <si>
    <t>32,954</t>
  </si>
  <si>
    <t>30,000</t>
  </si>
  <si>
    <t>Other Equity</t>
  </si>
  <si>
    <t>Total Equity</t>
  </si>
  <si>
    <t>812,644</t>
  </si>
  <si>
    <t>717,000</t>
  </si>
  <si>
    <t>Total Liabilities And Equity</t>
  </si>
  <si>
    <t>Cash And Short Term Investments</t>
  </si>
  <si>
    <t>Total Debt</t>
  </si>
  <si>
    <t>175,548</t>
  </si>
  <si>
    <t>419,903</t>
  </si>
  <si>
    <t>276,597</t>
  </si>
  <si>
    <t>217,206</t>
  </si>
  <si>
    <t>311,332</t>
  </si>
  <si>
    <t>429,606</t>
  </si>
  <si>
    <t>502,747</t>
  </si>
  <si>
    <t>434,000</t>
  </si>
  <si>
    <t>1,316,000</t>
  </si>
  <si>
    <t>1,031,000</t>
  </si>
  <si>
    <t>Income Statement</t>
  </si>
  <si>
    <t>Revenue</t>
  </si>
  <si>
    <t>1,492,540</t>
  </si>
  <si>
    <t>2,271,651</t>
  </si>
  <si>
    <t>1,346,425</t>
  </si>
  <si>
    <t>1,410,063</t>
  </si>
  <si>
    <t>2,328,208</t>
  </si>
  <si>
    <t>2,937,453</t>
  </si>
  <si>
    <t>3,053,276</t>
  </si>
  <si>
    <t>1,824,000</t>
  </si>
  <si>
    <t>3,766,000</t>
  </si>
  <si>
    <t>8,002,000</t>
  </si>
  <si>
    <t>Revenue Growth (YoY)</t>
  </si>
  <si>
    <t>45.0%</t>
  </si>
  <si>
    <t>52.2%</t>
  </si>
  <si>
    <t>-40.7%</t>
  </si>
  <si>
    <t>4.7%</t>
  </si>
  <si>
    <t>65.1%</t>
  </si>
  <si>
    <t>26.2%</t>
  </si>
  <si>
    <t>3.9%</t>
  </si>
  <si>
    <t>-40.3%</t>
  </si>
  <si>
    <t>106.5%</t>
  </si>
  <si>
    <t>112.5%</t>
  </si>
  <si>
    <t>Cost of Revenues</t>
  </si>
  <si>
    <t>-1,360,930</t>
  </si>
  <si>
    <t>-1,982,420</t>
  </si>
  <si>
    <t>-1,155,799</t>
  </si>
  <si>
    <t>-1,265,606</t>
  </si>
  <si>
    <t>-2,223,550</t>
  </si>
  <si>
    <t>-2,782,307</t>
  </si>
  <si>
    <t>-2,927,787</t>
  </si>
  <si>
    <t>-1,772,000</t>
  </si>
  <si>
    <t>-3,572,000</t>
  </si>
  <si>
    <t>-7,509,000</t>
  </si>
  <si>
    <t>Gross Profit</t>
  </si>
  <si>
    <t>131,610</t>
  </si>
  <si>
    <t>289,231</t>
  </si>
  <si>
    <t>190,626</t>
  </si>
  <si>
    <t>144,457</t>
  </si>
  <si>
    <t>104,658</t>
  </si>
  <si>
    <t>155,146</t>
  </si>
  <si>
    <t>125,489</t>
  </si>
  <si>
    <t>52,000</t>
  </si>
  <si>
    <t>194,000</t>
  </si>
  <si>
    <t>493,000</t>
  </si>
  <si>
    <t>Gross Profit Margin</t>
  </si>
  <si>
    <t>8.8%</t>
  </si>
  <si>
    <t>12.7%</t>
  </si>
  <si>
    <t>14.2%</t>
  </si>
  <si>
    <t>10.2%</t>
  </si>
  <si>
    <t>4.5%</t>
  </si>
  <si>
    <t>5.3%</t>
  </si>
  <si>
    <t>4.1%</t>
  </si>
  <si>
    <t>2.9%</t>
  </si>
  <si>
    <t>5.2%</t>
  </si>
  <si>
    <t>6.2%</t>
  </si>
  <si>
    <t>R&amp;D Expenses</t>
  </si>
  <si>
    <t>Selling and Marketing Expense</t>
  </si>
  <si>
    <t>-9,482</t>
  </si>
  <si>
    <t>-14,777</t>
  </si>
  <si>
    <t>-10,665</t>
  </si>
  <si>
    <t>-5,010</t>
  </si>
  <si>
    <t>-6,300</t>
  </si>
  <si>
    <t>-5,169</t>
  </si>
  <si>
    <t>General &amp; Admin Expenses</t>
  </si>
  <si>
    <t>-60,372</t>
  </si>
  <si>
    <t>-64,249</t>
  </si>
  <si>
    <t>-55,279</t>
  </si>
  <si>
    <t>-43,703</t>
  </si>
  <si>
    <t>-39,163</t>
  </si>
  <si>
    <t>-35,891</t>
  </si>
  <si>
    <t>-36,438</t>
  </si>
  <si>
    <t>-24,000</t>
  </si>
  <si>
    <t>-52,000</t>
  </si>
  <si>
    <t>-45,000</t>
  </si>
  <si>
    <t>Other Inc / (Exp)</t>
  </si>
  <si>
    <t>-149,717</t>
  </si>
  <si>
    <t>-298,095</t>
  </si>
  <si>
    <t>-142,556</t>
  </si>
  <si>
    <t>-75,360</t>
  </si>
  <si>
    <t>-60,972</t>
  </si>
  <si>
    <t>-66,246</t>
  </si>
  <si>
    <t>-113,000</t>
  </si>
  <si>
    <t>-362,000</t>
  </si>
  <si>
    <t>-109,000</t>
  </si>
  <si>
    <t>Operating Expenses</t>
  </si>
  <si>
    <t>-69,721</t>
  </si>
  <si>
    <t>-228,743</t>
  </si>
  <si>
    <t>-364,039</t>
  </si>
  <si>
    <t>-191,269</t>
  </si>
  <si>
    <t>-120,823</t>
  </si>
  <si>
    <t>-102,032</t>
  </si>
  <si>
    <t>-102,684</t>
  </si>
  <si>
    <t>-137,000</t>
  </si>
  <si>
    <t>-414,000</t>
  </si>
  <si>
    <t>-154,000</t>
  </si>
  <si>
    <t>Operating Income</t>
  </si>
  <si>
    <t>61,889</t>
  </si>
  <si>
    <t>60,488</t>
  </si>
  <si>
    <t>-173,413</t>
  </si>
  <si>
    <t>-46,812</t>
  </si>
  <si>
    <t>-16,165</t>
  </si>
  <si>
    <t>53,114</t>
  </si>
  <si>
    <t>22,805</t>
  </si>
  <si>
    <t>-85,000</t>
  </si>
  <si>
    <t>-220,000</t>
  </si>
  <si>
    <t>339,000</t>
  </si>
  <si>
    <t>Net Interest Expenses</t>
  </si>
  <si>
    <t>-6,704</t>
  </si>
  <si>
    <t>-9,196</t>
  </si>
  <si>
    <t>-10,517</t>
  </si>
  <si>
    <t>-9,901</t>
  </si>
  <si>
    <t>-11,685</t>
  </si>
  <si>
    <t>-17,025</t>
  </si>
  <si>
    <t>-23,528</t>
  </si>
  <si>
    <t>-53,000</t>
  </si>
  <si>
    <t>-87,000</t>
  </si>
  <si>
    <t>EBT, Incl. Unusual Items</t>
  </si>
  <si>
    <t>55,185</t>
  </si>
  <si>
    <t>51,292</t>
  </si>
  <si>
    <t>-183,930</t>
  </si>
  <si>
    <t>-56,713</t>
  </si>
  <si>
    <t>-27,850</t>
  </si>
  <si>
    <t>36,089</t>
  </si>
  <si>
    <t>-273,000</t>
  </si>
  <si>
    <t>252,000</t>
  </si>
  <si>
    <t>Earnings of Discontinued Ops.</t>
  </si>
  <si>
    <t>Income Tax Expense</t>
  </si>
  <si>
    <t>-16,222</t>
  </si>
  <si>
    <t>-20,641</t>
  </si>
  <si>
    <t>24,060</t>
  </si>
  <si>
    <t>7,770</t>
  </si>
  <si>
    <t>-6,352</t>
  </si>
  <si>
    <t>-16,160</t>
  </si>
  <si>
    <t>69,000</t>
  </si>
  <si>
    <t>-68,000</t>
  </si>
  <si>
    <t>Net Income to Company</t>
  </si>
  <si>
    <t>38,963</t>
  </si>
  <si>
    <t>30,651</t>
  </si>
  <si>
    <t>-159,870</t>
  </si>
  <si>
    <t>-48,943</t>
  </si>
  <si>
    <t>-34,202</t>
  </si>
  <si>
    <t>19,929</t>
  </si>
  <si>
    <t>-86,000</t>
  </si>
  <si>
    <t>-204,000</t>
  </si>
  <si>
    <t>184,000</t>
  </si>
  <si>
    <t>Minority Interest in Earnings</t>
  </si>
  <si>
    <t>1,409</t>
  </si>
  <si>
    <t>1,000</t>
  </si>
  <si>
    <t>Net Income to Stockholders</t>
  </si>
  <si>
    <t>1,600</t>
  </si>
  <si>
    <t>-203,000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</si>
  <si>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</si>
  <si>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</si>
  <si>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</si>
  <si>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</si>
  <si>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</si>
  <si>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107,747.722</t>
  </si>
  <si>
    <t>119,272.994</t>
  </si>
  <si>
    <t>133,380.634</t>
  </si>
  <si>
    <t>154,625.869</t>
  </si>
  <si>
    <t>162,827.541</t>
  </si>
  <si>
    <t>163,008.356</t>
  </si>
  <si>
    <t>158,984.77</t>
  </si>
  <si>
    <t>158,561.369</t>
  </si>
  <si>
    <t>234,226.176</t>
  </si>
  <si>
    <t>309,637.322</t>
  </si>
  <si>
    <t>Weighted Average Diluted Shares Out.</t>
  </si>
  <si>
    <t>110,586.896</t>
  </si>
  <si>
    <t>122,364.419</t>
  </si>
  <si>
    <t>165,425.609</t>
  </si>
  <si>
    <t>161,817.532</t>
  </si>
  <si>
    <t>313,167.037</t>
  </si>
  <si>
    <t>EBITDA</t>
  </si>
  <si>
    <t>127,830</t>
  </si>
  <si>
    <t>193,377</t>
  </si>
  <si>
    <t>102,034</t>
  </si>
  <si>
    <t>72,094</t>
  </si>
  <si>
    <t>135,722</t>
  </si>
  <si>
    <t>172,928</t>
  </si>
  <si>
    <t>137,973</t>
  </si>
  <si>
    <t>106,000</t>
  </si>
  <si>
    <t>245,000</t>
  </si>
  <si>
    <t>519,000</t>
  </si>
  <si>
    <t>EBIT</t>
  </si>
  <si>
    <t>61,756</t>
  </si>
  <si>
    <t>94,959</t>
  </si>
  <si>
    <t>-3,308</t>
  </si>
  <si>
    <t>-34,426</t>
  </si>
  <si>
    <t>15,598</t>
  </si>
  <si>
    <t>55,553</t>
  </si>
  <si>
    <t>24,192</t>
  </si>
  <si>
    <t>-19,000</t>
  </si>
  <si>
    <t>Revenue (Reported)</t>
  </si>
  <si>
    <t>Operating Income (Reported)</t>
  </si>
  <si>
    <t>94,002</t>
  </si>
  <si>
    <t>-38,609</t>
  </si>
  <si>
    <t>-45,210</t>
  </si>
  <si>
    <t>15,098</t>
  </si>
  <si>
    <t>-210,000</t>
  </si>
  <si>
    <t>324,000</t>
  </si>
  <si>
    <t>Operating Income (Adjusted)</t>
  </si>
  <si>
    <t>Cash Flow Statement</t>
  </si>
  <si>
    <t>Depreciation &amp; Amortization (CF)</t>
  </si>
  <si>
    <t>66,074</t>
  </si>
  <si>
    <t>98,418</t>
  </si>
  <si>
    <t>105,342</t>
  </si>
  <si>
    <t>106,520</t>
  </si>
  <si>
    <t>120,124</t>
  </si>
  <si>
    <t>117,375</t>
  </si>
  <si>
    <t>134,043</t>
  </si>
  <si>
    <t>145,000</t>
  </si>
  <si>
    <t>188,000</t>
  </si>
  <si>
    <t>Amortization of Deferred Charges (CF)</t>
  </si>
  <si>
    <t>Stock-Based Comp</t>
  </si>
  <si>
    <t>9,811</t>
  </si>
  <si>
    <t>17,622</t>
  </si>
  <si>
    <t>19,829</t>
  </si>
  <si>
    <t>25,158</t>
  </si>
  <si>
    <t>23,257</t>
  </si>
  <si>
    <t>22,963</t>
  </si>
  <si>
    <t>19,449</t>
  </si>
  <si>
    <t>13,000</t>
  </si>
  <si>
    <t>19,000</t>
  </si>
  <si>
    <t>Change In Accounts Receivable</t>
  </si>
  <si>
    <t>-31,942</t>
  </si>
  <si>
    <t>Change In Inventories</t>
  </si>
  <si>
    <t>-7,890</t>
  </si>
  <si>
    <t>Change in Other Net Operating Assets</t>
  </si>
  <si>
    <t>10,614</t>
  </si>
  <si>
    <t>41,113</t>
  </si>
  <si>
    <t>-47,332</t>
  </si>
  <si>
    <t>12,469</t>
  </si>
  <si>
    <t>41,779</t>
  </si>
  <si>
    <t>44,000</t>
  </si>
  <si>
    <t>-102,000</t>
  </si>
  <si>
    <t>8,000</t>
  </si>
  <si>
    <t>Other Operating Activities</t>
  </si>
  <si>
    <t>23,814</t>
  </si>
  <si>
    <t>37,933</t>
  </si>
  <si>
    <t>124,604</t>
  </si>
  <si>
    <t>14,556</t>
  </si>
  <si>
    <t>47,025</t>
  </si>
  <si>
    <t>13,779</t>
  </si>
  <si>
    <t>34,000</t>
  </si>
  <si>
    <t>183,000</t>
  </si>
  <si>
    <t>Cash from Operations</t>
  </si>
  <si>
    <t>99,602</t>
  </si>
  <si>
    <t>195,238</t>
  </si>
  <si>
    <t>131,018</t>
  </si>
  <si>
    <t>96,682</t>
  </si>
  <si>
    <t>108,872</t>
  </si>
  <si>
    <t>186,515</t>
  </si>
  <si>
    <t>196,605</t>
  </si>
  <si>
    <t>149,000</t>
  </si>
  <si>
    <t>74,000</t>
  </si>
  <si>
    <t>411,000</t>
  </si>
  <si>
    <t>Capital Expenditures</t>
  </si>
  <si>
    <t>-198,178</t>
  </si>
  <si>
    <t>-302,967</t>
  </si>
  <si>
    <t>-114,246</t>
  </si>
  <si>
    <t>-62,649</t>
  </si>
  <si>
    <t>-137,268</t>
  </si>
  <si>
    <t>-178,646</t>
  </si>
  <si>
    <t>-120,859</t>
  </si>
  <si>
    <t>-71,000</t>
  </si>
  <si>
    <t>-43,000</t>
  </si>
  <si>
    <t>-96,000</t>
  </si>
  <si>
    <t>Cash Acquisitions</t>
  </si>
  <si>
    <t>-26,683</t>
  </si>
  <si>
    <t>-97,839</t>
  </si>
  <si>
    <t>-3,272</t>
  </si>
  <si>
    <t>-88,228</t>
  </si>
  <si>
    <t>-54,569</t>
  </si>
  <si>
    <t>-13,866</t>
  </si>
  <si>
    <t>-6,000</t>
  </si>
  <si>
    <t>Other Investing Activities</t>
  </si>
  <si>
    <t>-9,760</t>
  </si>
  <si>
    <t>-29,825</t>
  </si>
  <si>
    <t>-37,975</t>
  </si>
  <si>
    <t>-7,744</t>
  </si>
  <si>
    <t>41,944</t>
  </si>
  <si>
    <t>-31,719</t>
  </si>
  <si>
    <t>-10,000</t>
  </si>
  <si>
    <t>Cash from Investing</t>
  </si>
  <si>
    <t>-234,621</t>
  </si>
  <si>
    <t>-430,631</t>
  </si>
  <si>
    <t>-155,493</t>
  </si>
  <si>
    <t>-158,621</t>
  </si>
  <si>
    <t>-149,893</t>
  </si>
  <si>
    <t>-210,365</t>
  </si>
  <si>
    <t>-133,731</t>
  </si>
  <si>
    <t>-58,000</t>
  </si>
  <si>
    <t>Dividends Paid (Ex Special Dividends)</t>
  </si>
  <si>
    <t>-10,820</t>
  </si>
  <si>
    <t>-19,434</t>
  </si>
  <si>
    <t>-24,810</t>
  </si>
  <si>
    <t>-23,444</t>
  </si>
  <si>
    <t>-37,124</t>
  </si>
  <si>
    <t>-44,042</t>
  </si>
  <si>
    <t>-42,952</t>
  </si>
  <si>
    <t>-17,000</t>
  </si>
  <si>
    <t>-7,000</t>
  </si>
  <si>
    <t>-38,000</t>
  </si>
  <si>
    <t>Special Dividend Paid</t>
  </si>
  <si>
    <t>Long-Term Debt Issued</t>
  </si>
  <si>
    <t>37,000</t>
  </si>
  <si>
    <t>238,000</t>
  </si>
  <si>
    <t>91,000</t>
  </si>
  <si>
    <t>113,450</t>
  </si>
  <si>
    <t>40,872</t>
  </si>
  <si>
    <t>341,000</t>
  </si>
  <si>
    <t>Long-Term Debt Repaid</t>
  </si>
  <si>
    <t>-149,437</t>
  </si>
  <si>
    <t>-64,076</t>
  </si>
  <si>
    <t>-8,722</t>
  </si>
  <si>
    <t>-7,639</t>
  </si>
  <si>
    <t>-21,520</t>
  </si>
  <si>
    <t>-72,000</t>
  </si>
  <si>
    <t>-337,000</t>
  </si>
  <si>
    <t>-331,000</t>
  </si>
  <si>
    <t>Repurchase of Common Stock</t>
  </si>
  <si>
    <t>-41,132</t>
  </si>
  <si>
    <t>-34,707</t>
  </si>
  <si>
    <t>-2,000</t>
  </si>
  <si>
    <t>Other Financing Activities</t>
  </si>
  <si>
    <t>113,248</t>
  </si>
  <si>
    <t>9,517</t>
  </si>
  <si>
    <t>197,976</t>
  </si>
  <si>
    <t>147,785</t>
  </si>
  <si>
    <t>2,239</t>
  </si>
  <si>
    <t>-2,507</t>
  </si>
  <si>
    <t>-1,000</t>
  </si>
  <si>
    <t>-23,000</t>
  </si>
  <si>
    <t>29,000</t>
  </si>
  <si>
    <t>Cash from Financing</t>
  </si>
  <si>
    <t>139,428</t>
  </si>
  <si>
    <t>228,083</t>
  </si>
  <si>
    <t>23,729</t>
  </si>
  <si>
    <t>60,265</t>
  </si>
  <si>
    <t>47,393</t>
  </si>
  <si>
    <t>20,692</t>
  </si>
  <si>
    <t>-60,814</t>
  </si>
  <si>
    <t>-92,000</t>
  </si>
  <si>
    <t>-26,000</t>
  </si>
  <si>
    <t>-346,000</t>
  </si>
  <si>
    <t>Beginning Cash (CF)</t>
  </si>
  <si>
    <t>7,506</t>
  </si>
  <si>
    <t>Foreign Exchange Rate Adjustments</t>
  </si>
  <si>
    <t>1,356</t>
  </si>
  <si>
    <t>-1,134</t>
  </si>
  <si>
    <t>-5,000</t>
  </si>
  <si>
    <t>Additions / Reductions</t>
  </si>
  <si>
    <t>4,409</t>
  </si>
  <si>
    <t>-7,310</t>
  </si>
  <si>
    <t>-1,674</t>
  </si>
  <si>
    <t>6,372</t>
  </si>
  <si>
    <t>-3,158</t>
  </si>
  <si>
    <t>2,060</t>
  </si>
  <si>
    <t>5,000</t>
  </si>
  <si>
    <t>Ending Cash (CF)</t>
  </si>
  <si>
    <t>Levered Free Cash Flow</t>
  </si>
  <si>
    <t>-98,576</t>
  </si>
  <si>
    <t>-107,729</t>
  </si>
  <si>
    <t>16,772</t>
  </si>
  <si>
    <t>34,033</t>
  </si>
  <si>
    <t>-28,396</t>
  </si>
  <si>
    <t>7,869</t>
  </si>
  <si>
    <t>75,746</t>
  </si>
  <si>
    <t>31,000</t>
  </si>
  <si>
    <t>315,000</t>
  </si>
  <si>
    <t>Cash Interest Paid</t>
  </si>
  <si>
    <t>6,360</t>
  </si>
  <si>
    <t>9,666</t>
  </si>
  <si>
    <t>9,874</t>
  </si>
  <si>
    <t>7,884</t>
  </si>
  <si>
    <t>11,161</t>
  </si>
  <si>
    <t>16,401</t>
  </si>
  <si>
    <t>20,584</t>
  </si>
  <si>
    <t>61,000</t>
  </si>
  <si>
    <t>92,000</t>
  </si>
  <si>
    <t>Valuation Ratios</t>
  </si>
  <si>
    <t>Price Close (Split Adjusted)</t>
  </si>
  <si>
    <t>Market Cap</t>
  </si>
  <si>
    <t>2,053,018.246</t>
  </si>
  <si>
    <t>2,057,020.263</t>
  </si>
  <si>
    <t>1,148,914.089</t>
  </si>
  <si>
    <t>1,878,245.638</t>
  </si>
  <si>
    <t>1,430,949.416</t>
  </si>
  <si>
    <t>1,133,293.156</t>
  </si>
  <si>
    <t>794,316.28</t>
  </si>
  <si>
    <t>390,229.327</t>
  </si>
  <si>
    <t>1,620,878.946</t>
  </si>
  <si>
    <t>2,179,246.234</t>
  </si>
  <si>
    <t>Total Enterprise Value (TEV)</t>
  </si>
  <si>
    <t>2,269,440.246</t>
  </si>
  <si>
    <t>2,398,034.263</t>
  </si>
  <si>
    <t>1,421,004.089</t>
  </si>
  <si>
    <t>2,086,402.638</t>
  </si>
  <si>
    <t>1,699,928.416</t>
  </si>
  <si>
    <t>1,528,537.156</t>
  </si>
  <si>
    <t>1,315,498.28</t>
  </si>
  <si>
    <t>879,574.327</t>
  </si>
  <si>
    <t>2,924,878.946</t>
  </si>
  <si>
    <t>3,288,246.234</t>
  </si>
  <si>
    <t>Enterprise Value (EV)</t>
  </si>
  <si>
    <t>EV/EBITDA</t>
  </si>
  <si>
    <t>19.3x</t>
  </si>
  <si>
    <t>12.8x</t>
  </si>
  <si>
    <t>10.2x</t>
  </si>
  <si>
    <t>41.7x</t>
  </si>
  <si>
    <t>14.5x</t>
  </si>
  <si>
    <t>9.4x</t>
  </si>
  <si>
    <t>7.7x</t>
  </si>
  <si>
    <t>6.6x</t>
  </si>
  <si>
    <t>20.9x</t>
  </si>
  <si>
    <t>EV / EBIT</t>
  </si>
  <si>
    <t>39.3x</t>
  </si>
  <si>
    <t>24.8x</t>
  </si>
  <si>
    <t>43.4x</t>
  </si>
  <si>
    <t>-40.3x</t>
  </si>
  <si>
    <t>14,285.1x</t>
  </si>
  <si>
    <t>36.3x</t>
  </si>
  <si>
    <t>30.5x</t>
  </si>
  <si>
    <t>-2,134.9x</t>
  </si>
  <si>
    <t>325.0x</t>
  </si>
  <si>
    <t>10.3x</t>
  </si>
  <si>
    <t>EV / LTM EBITDA - CAPEX</t>
  </si>
  <si>
    <t>-27.0x</t>
  </si>
  <si>
    <t>-28.3x</t>
  </si>
  <si>
    <t>-34.6x</t>
  </si>
  <si>
    <t>-78.4x</t>
  </si>
  <si>
    <t>103.0x</t>
  </si>
  <si>
    <t>-50.4x</t>
  </si>
  <si>
    <t>29.7x</t>
  </si>
  <si>
    <t>22.0x</t>
  </si>
  <si>
    <t>27.9x</t>
  </si>
  <si>
    <t>7.9x</t>
  </si>
  <si>
    <t>EV / Free Cash Flow</t>
  </si>
  <si>
    <t>-21.1x</t>
  </si>
  <si>
    <t>-18.2x</t>
  </si>
  <si>
    <t>-16.8x</t>
  </si>
  <si>
    <t>-591.2x</t>
  </si>
  <si>
    <t>86.2x</t>
  </si>
  <si>
    <t>-21.9x</t>
  </si>
  <si>
    <t>21.6x</t>
  </si>
  <si>
    <t>9.7x</t>
  </si>
  <si>
    <t>40.0x</t>
  </si>
  <si>
    <t>EV / Invested Capital</t>
  </si>
  <si>
    <t>3.0x</t>
  </si>
  <si>
    <t>2.1x</t>
  </si>
  <si>
    <t>1.2x</t>
  </si>
  <si>
    <t>1.8x</t>
  </si>
  <si>
    <t>1.4x</t>
  </si>
  <si>
    <t>1.0x</t>
  </si>
  <si>
    <t>0.7x</t>
  </si>
  <si>
    <t>1.1x</t>
  </si>
  <si>
    <t>EV / Revenue</t>
  </si>
  <si>
    <t>1.6x</t>
  </si>
  <si>
    <t>0.9x</t>
  </si>
  <si>
    <t>0.8x</t>
  </si>
  <si>
    <t>0.5x</t>
  </si>
  <si>
    <t>0.4x</t>
  </si>
  <si>
    <t>P/E Ratio</t>
  </si>
  <si>
    <t>54.0x</t>
  </si>
  <si>
    <t>36.8x</t>
  </si>
  <si>
    <t>-13.3x</t>
  </si>
  <si>
    <t>-14.9x</t>
  </si>
  <si>
    <t>-70.3x</t>
  </si>
  <si>
    <t>-63.1x</t>
  </si>
  <si>
    <t>61.6x</t>
  </si>
  <si>
    <t>-9.0x</t>
  </si>
  <si>
    <t>-21.3x</t>
  </si>
  <si>
    <t>-155.7x</t>
  </si>
  <si>
    <t>Price/Book</t>
  </si>
  <si>
    <t>3.8x</t>
  </si>
  <si>
    <t>2.7x</t>
  </si>
  <si>
    <t>1.3x</t>
  </si>
  <si>
    <t>2.0x</t>
  </si>
  <si>
    <t>1.7x</t>
  </si>
  <si>
    <t>Price / Operating Cash Flow</t>
  </si>
  <si>
    <t>16.0x</t>
  </si>
  <si>
    <t>13.4x</t>
  </si>
  <si>
    <t>7.6x</t>
  </si>
  <si>
    <t>15.5x</t>
  </si>
  <si>
    <t>14.1x</t>
  </si>
  <si>
    <t>7.5x</t>
  </si>
  <si>
    <t>2.5x</t>
  </si>
  <si>
    <t>18.4x</t>
  </si>
  <si>
    <t>6.4x</t>
  </si>
  <si>
    <t>Price / LTM Sales</t>
  </si>
  <si>
    <t>1.5x</t>
  </si>
  <si>
    <t>0.3x</t>
  </si>
  <si>
    <t>0.2x</t>
  </si>
  <si>
    <t>0.6x</t>
  </si>
  <si>
    <t>Altman Z-Score</t>
  </si>
  <si>
    <t>Piotroski Score</t>
  </si>
  <si>
    <t>Dividend Per Share</t>
  </si>
  <si>
    <t>Dividend Yield</t>
  </si>
  <si>
    <t>0.5%</t>
  </si>
  <si>
    <t>1.7%</t>
  </si>
  <si>
    <t>3.6%</t>
  </si>
  <si>
    <t>2.5%</t>
  </si>
  <si>
    <t>3.7%</t>
  </si>
  <si>
    <t>4.4%</t>
  </si>
  <si>
    <t>5.8%</t>
  </si>
  <si>
    <t>1.3%</t>
  </si>
  <si>
    <t>0.6%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</si>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</sst>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165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598A35B-7D6C-6380-37B7-04E79ADA84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58</v>
      </c>
    </row>
    <row r="16" spans="3:13" ht="12.75" x14ac:dyDescent="0.2">
      <c r="C16" s="3" t="s">
        <v>59</v>
      </c>
      <c r="D16" s="3" t="s">
        <v>60</v>
      </c>
      <c r="E16" s="3" t="s">
        <v>61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67</v>
      </c>
      <c r="L16" s="3" t="s">
        <v>68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105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106</v>
      </c>
      <c r="D24" s="3" t="s">
        <v>107</v>
      </c>
      <c r="E24" s="3" t="s">
        <v>108</v>
      </c>
      <c r="F24" s="3" t="s">
        <v>109</v>
      </c>
      <c r="G24" s="3" t="s">
        <v>110</v>
      </c>
      <c r="H24" s="3" t="s">
        <v>109</v>
      </c>
      <c r="I24" s="3" t="s">
        <v>109</v>
      </c>
      <c r="J24" s="3" t="s">
        <v>109</v>
      </c>
      <c r="K24" s="3" t="s">
        <v>68</v>
      </c>
      <c r="L24" s="3" t="s">
        <v>111</v>
      </c>
      <c r="M24" s="3" t="s">
        <v>112</v>
      </c>
    </row>
    <row r="25" spans="3:13" ht="12.75" x14ac:dyDescent="0.2">
      <c r="C25" s="3" t="s">
        <v>113</v>
      </c>
      <c r="D25" s="3" t="s">
        <v>114</v>
      </c>
      <c r="E25" s="3" t="s">
        <v>115</v>
      </c>
      <c r="F25" s="3" t="s">
        <v>116</v>
      </c>
      <c r="G25" s="3" t="s">
        <v>117</v>
      </c>
      <c r="H25" s="3" t="s">
        <v>118</v>
      </c>
      <c r="I25" s="3" t="s">
        <v>119</v>
      </c>
      <c r="J25" s="3" t="s">
        <v>120</v>
      </c>
      <c r="K25" s="3" t="s">
        <v>121</v>
      </c>
      <c r="L25" s="3" t="s">
        <v>122</v>
      </c>
      <c r="M25" s="3" t="s">
        <v>123</v>
      </c>
    </row>
    <row r="26" spans="3:13" ht="12.75" x14ac:dyDescent="0.2">
      <c r="C26" s="3" t="s">
        <v>124</v>
      </c>
      <c r="D26" s="3">
        <v>0</v>
      </c>
      <c r="E26" s="3" t="s">
        <v>125</v>
      </c>
      <c r="F26" s="3" t="s">
        <v>126</v>
      </c>
      <c r="G26" s="3" t="s">
        <v>127</v>
      </c>
      <c r="H26" s="3" t="s">
        <v>128</v>
      </c>
      <c r="I26" s="3" t="s">
        <v>129</v>
      </c>
      <c r="J26" s="3">
        <v>0</v>
      </c>
      <c r="K26" s="3">
        <v>0</v>
      </c>
      <c r="L26" s="3" t="s">
        <v>130</v>
      </c>
      <c r="M26" s="3" t="s">
        <v>131</v>
      </c>
    </row>
    <row r="27" spans="3:13" ht="12.75" x14ac:dyDescent="0.2">
      <c r="C27" s="3" t="s">
        <v>132</v>
      </c>
      <c r="D27" s="3" t="s">
        <v>133</v>
      </c>
      <c r="E27" s="3" t="s">
        <v>134</v>
      </c>
      <c r="F27" s="3" t="s">
        <v>135</v>
      </c>
      <c r="G27" s="3" t="s">
        <v>136</v>
      </c>
      <c r="H27" s="3" t="s">
        <v>137</v>
      </c>
      <c r="I27" s="3" t="s">
        <v>138</v>
      </c>
      <c r="J27" s="3" t="s">
        <v>139</v>
      </c>
      <c r="K27" s="3" t="s">
        <v>140</v>
      </c>
      <c r="L27" s="3" t="s">
        <v>141</v>
      </c>
      <c r="M27" s="3" t="s">
        <v>142</v>
      </c>
    </row>
    <row r="28" spans="3:13" ht="12.75" x14ac:dyDescent="0.2"/>
    <row r="29" spans="3:13" ht="12.75" x14ac:dyDescent="0.2">
      <c r="C29" s="3" t="s">
        <v>143</v>
      </c>
      <c r="D29" s="3" t="s">
        <v>144</v>
      </c>
      <c r="E29" s="3" t="s">
        <v>145</v>
      </c>
      <c r="F29" s="3" t="s">
        <v>146</v>
      </c>
      <c r="G29" s="3" t="s">
        <v>147</v>
      </c>
      <c r="H29" s="3" t="s">
        <v>148</v>
      </c>
      <c r="I29" s="3" t="s">
        <v>149</v>
      </c>
      <c r="J29" s="3" t="s">
        <v>150</v>
      </c>
      <c r="K29" s="3" t="s">
        <v>151</v>
      </c>
      <c r="L29" s="3" t="s">
        <v>152</v>
      </c>
      <c r="M29" s="3" t="s">
        <v>153</v>
      </c>
    </row>
    <row r="30" spans="3:13" ht="12.75" x14ac:dyDescent="0.2">
      <c r="C30" s="3" t="s">
        <v>154</v>
      </c>
      <c r="D30" s="3" t="s">
        <v>37</v>
      </c>
      <c r="E30" s="3" t="s">
        <v>155</v>
      </c>
      <c r="F30" s="3">
        <v>700</v>
      </c>
      <c r="G30" s="3" t="s">
        <v>156</v>
      </c>
      <c r="H30" s="3" t="s">
        <v>157</v>
      </c>
      <c r="I30" s="3" t="s">
        <v>158</v>
      </c>
      <c r="J30" s="3" t="s">
        <v>159</v>
      </c>
      <c r="K30" s="3" t="s">
        <v>160</v>
      </c>
      <c r="L30" s="3" t="s">
        <v>68</v>
      </c>
      <c r="M30" s="3" t="s">
        <v>33</v>
      </c>
    </row>
    <row r="31" spans="3:13" ht="12.75" x14ac:dyDescent="0.2">
      <c r="C31" s="3" t="s">
        <v>161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162</v>
      </c>
      <c r="D32" s="3" t="s">
        <v>37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163</v>
      </c>
      <c r="D33" s="3" t="s">
        <v>164</v>
      </c>
      <c r="E33" s="3" t="s">
        <v>165</v>
      </c>
      <c r="F33" s="3" t="s">
        <v>166</v>
      </c>
      <c r="G33" s="3" t="s">
        <v>167</v>
      </c>
      <c r="H33" s="3" t="s">
        <v>168</v>
      </c>
      <c r="I33" s="3" t="s">
        <v>169</v>
      </c>
      <c r="J33" s="3" t="s">
        <v>170</v>
      </c>
      <c r="K33" s="3" t="s">
        <v>34</v>
      </c>
      <c r="L33" s="3" t="s">
        <v>171</v>
      </c>
      <c r="M33" s="3" t="s">
        <v>172</v>
      </c>
    </row>
    <row r="34" spans="3:13" ht="12.75" x14ac:dyDescent="0.2">
      <c r="C34" s="3" t="s">
        <v>173</v>
      </c>
      <c r="D34" s="3" t="s">
        <v>174</v>
      </c>
      <c r="E34" s="3" t="s">
        <v>175</v>
      </c>
      <c r="F34" s="3" t="s">
        <v>176</v>
      </c>
      <c r="G34" s="3">
        <v>102</v>
      </c>
      <c r="H34" s="3" t="s">
        <v>177</v>
      </c>
      <c r="I34" s="3" t="s">
        <v>178</v>
      </c>
      <c r="J34" s="3" t="s">
        <v>179</v>
      </c>
      <c r="K34" s="3" t="s">
        <v>180</v>
      </c>
      <c r="L34" s="3" t="s">
        <v>181</v>
      </c>
      <c r="M34" s="3" t="s">
        <v>182</v>
      </c>
    </row>
    <row r="35" spans="3:13" ht="12.75" x14ac:dyDescent="0.2">
      <c r="C35" s="3" t="s">
        <v>183</v>
      </c>
      <c r="D35" s="3" t="s">
        <v>184</v>
      </c>
      <c r="E35" s="3" t="s">
        <v>185</v>
      </c>
      <c r="F35" s="3" t="s">
        <v>186</v>
      </c>
      <c r="G35" s="3" t="s">
        <v>187</v>
      </c>
      <c r="H35" s="3" t="s">
        <v>188</v>
      </c>
      <c r="I35" s="3" t="s">
        <v>189</v>
      </c>
      <c r="J35" s="3" t="s">
        <v>190</v>
      </c>
      <c r="K35" s="3" t="s">
        <v>191</v>
      </c>
      <c r="L35" s="3" t="s">
        <v>192</v>
      </c>
      <c r="M35" s="3" t="s">
        <v>193</v>
      </c>
    </row>
    <row r="36" spans="3:13" ht="12.75" x14ac:dyDescent="0.2"/>
    <row r="37" spans="3:13" ht="12.75" x14ac:dyDescent="0.2">
      <c r="C37" s="3" t="s">
        <v>194</v>
      </c>
      <c r="D37" s="3" t="s">
        <v>195</v>
      </c>
      <c r="E37" s="3" t="s">
        <v>196</v>
      </c>
      <c r="F37" s="3" t="s">
        <v>197</v>
      </c>
      <c r="G37" s="3" t="s">
        <v>198</v>
      </c>
      <c r="H37" s="3" t="s">
        <v>199</v>
      </c>
      <c r="I37" s="3" t="s">
        <v>200</v>
      </c>
      <c r="J37" s="3" t="s">
        <v>201</v>
      </c>
      <c r="K37" s="3" t="s">
        <v>153</v>
      </c>
      <c r="L37" s="3" t="s">
        <v>202</v>
      </c>
      <c r="M37" s="3" t="s">
        <v>203</v>
      </c>
    </row>
    <row r="38" spans="3:13" ht="12.75" x14ac:dyDescent="0.2">
      <c r="C38" s="3" t="s">
        <v>204</v>
      </c>
      <c r="D38" s="3" t="s">
        <v>205</v>
      </c>
      <c r="E38" s="3" t="s">
        <v>206</v>
      </c>
      <c r="F38" s="3" t="s">
        <v>207</v>
      </c>
      <c r="G38" s="3" t="s">
        <v>208</v>
      </c>
      <c r="H38" s="3" t="s">
        <v>209</v>
      </c>
      <c r="I38" s="3" t="s">
        <v>210</v>
      </c>
      <c r="J38" s="3" t="s">
        <v>211</v>
      </c>
      <c r="K38" s="3" t="s">
        <v>182</v>
      </c>
      <c r="L38" s="3" t="s">
        <v>212</v>
      </c>
      <c r="M38" s="3" t="s">
        <v>213</v>
      </c>
    </row>
    <row r="39" spans="3:13" ht="12.75" x14ac:dyDescent="0.2">
      <c r="C39" s="3" t="s">
        <v>214</v>
      </c>
      <c r="D39" s="3" t="s">
        <v>215</v>
      </c>
      <c r="E39" s="3" t="s">
        <v>216</v>
      </c>
      <c r="F39" s="3" t="s">
        <v>217</v>
      </c>
      <c r="G39" s="3" t="s">
        <v>218</v>
      </c>
      <c r="H39" s="3" t="s">
        <v>219</v>
      </c>
      <c r="I39" s="3" t="s">
        <v>220</v>
      </c>
      <c r="J39" s="3" t="s">
        <v>221</v>
      </c>
      <c r="K39" s="3" t="s">
        <v>79</v>
      </c>
      <c r="L39" s="3" t="s">
        <v>222</v>
      </c>
      <c r="M39" s="3" t="s">
        <v>223</v>
      </c>
    </row>
    <row r="40" spans="3:13" ht="12.75" x14ac:dyDescent="0.2">
      <c r="C40" s="3" t="s">
        <v>224</v>
      </c>
      <c r="D40" s="3" t="s">
        <v>225</v>
      </c>
      <c r="E40" s="3" t="s">
        <v>226</v>
      </c>
      <c r="F40" s="3" t="s">
        <v>227</v>
      </c>
      <c r="G40" s="3" t="s">
        <v>228</v>
      </c>
      <c r="H40" s="3" t="s">
        <v>229</v>
      </c>
      <c r="I40" s="3" t="s">
        <v>230</v>
      </c>
      <c r="J40" s="3" t="s">
        <v>231</v>
      </c>
      <c r="K40" s="3" t="s">
        <v>232</v>
      </c>
      <c r="L40" s="3" t="s">
        <v>233</v>
      </c>
      <c r="M40" s="3" t="s">
        <v>234</v>
      </c>
    </row>
    <row r="41" spans="3:13" ht="12.75" x14ac:dyDescent="0.2"/>
    <row r="42" spans="3:13" ht="12.75" x14ac:dyDescent="0.2">
      <c r="C42" s="3" t="s">
        <v>235</v>
      </c>
      <c r="D42" s="3" t="s">
        <v>236</v>
      </c>
      <c r="E42" s="3" t="s">
        <v>237</v>
      </c>
      <c r="F42" s="3" t="s">
        <v>238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243</v>
      </c>
      <c r="L42" s="3" t="s">
        <v>244</v>
      </c>
      <c r="M42" s="3" t="s">
        <v>245</v>
      </c>
    </row>
    <row r="43" spans="3:13" ht="12.75" x14ac:dyDescent="0.2">
      <c r="C43" s="3" t="s">
        <v>246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247</v>
      </c>
      <c r="D44" s="3" t="s">
        <v>248</v>
      </c>
      <c r="E44" s="3" t="s">
        <v>249</v>
      </c>
      <c r="F44" s="3" t="s">
        <v>250</v>
      </c>
      <c r="G44" s="3" t="s">
        <v>251</v>
      </c>
      <c r="H44" s="3" t="s">
        <v>252</v>
      </c>
      <c r="I44" s="3" t="s">
        <v>253</v>
      </c>
      <c r="J44" s="3" t="s">
        <v>254</v>
      </c>
      <c r="K44" s="3" t="s">
        <v>255</v>
      </c>
      <c r="L44" s="3" t="s">
        <v>256</v>
      </c>
      <c r="M44" s="3" t="s">
        <v>257</v>
      </c>
    </row>
    <row r="45" spans="3:13" ht="12.75" x14ac:dyDescent="0.2">
      <c r="C45" s="3" t="s">
        <v>258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259</v>
      </c>
      <c r="D46" s="3" t="s">
        <v>260</v>
      </c>
      <c r="E46" s="3" t="s">
        <v>261</v>
      </c>
      <c r="F46" s="3" t="s">
        <v>262</v>
      </c>
      <c r="G46" s="3" t="s">
        <v>263</v>
      </c>
      <c r="H46" s="3" t="s">
        <v>264</v>
      </c>
      <c r="I46" s="3" t="s">
        <v>265</v>
      </c>
      <c r="J46" s="3" t="s">
        <v>266</v>
      </c>
      <c r="K46" s="3" t="s">
        <v>267</v>
      </c>
      <c r="L46" s="3" t="s">
        <v>268</v>
      </c>
      <c r="M46" s="3" t="s">
        <v>269</v>
      </c>
    </row>
    <row r="47" spans="3:13" ht="12.75" x14ac:dyDescent="0.2">
      <c r="C47" s="3" t="s">
        <v>270</v>
      </c>
      <c r="D47" s="3" t="s">
        <v>271</v>
      </c>
      <c r="E47" s="3" t="s">
        <v>272</v>
      </c>
      <c r="F47" s="3" t="s">
        <v>273</v>
      </c>
      <c r="G47" s="3" t="s">
        <v>274</v>
      </c>
      <c r="H47" s="3" t="s">
        <v>275</v>
      </c>
      <c r="I47" s="3" t="s">
        <v>276</v>
      </c>
      <c r="J47" s="3" t="s">
        <v>277</v>
      </c>
      <c r="K47" s="3" t="s">
        <v>278</v>
      </c>
      <c r="L47" s="3" t="s">
        <v>279</v>
      </c>
      <c r="M47" s="3" t="s">
        <v>280</v>
      </c>
    </row>
    <row r="48" spans="3:13" ht="12.75" x14ac:dyDescent="0.2">
      <c r="C48" s="3" t="s">
        <v>281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282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283</v>
      </c>
      <c r="K49" s="3" t="s">
        <v>284</v>
      </c>
      <c r="L49" s="3" t="s">
        <v>37</v>
      </c>
      <c r="M49" s="3" t="s">
        <v>37</v>
      </c>
    </row>
    <row r="50" spans="3:13" ht="12.75" x14ac:dyDescent="0.2">
      <c r="C50" s="3" t="s">
        <v>285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286</v>
      </c>
      <c r="D51" s="3" t="s">
        <v>271</v>
      </c>
      <c r="E51" s="3" t="s">
        <v>272</v>
      </c>
      <c r="F51" s="3" t="s">
        <v>273</v>
      </c>
      <c r="G51" s="3" t="s">
        <v>274</v>
      </c>
      <c r="H51" s="3" t="s">
        <v>275</v>
      </c>
      <c r="I51" s="3" t="s">
        <v>276</v>
      </c>
      <c r="J51" s="3" t="s">
        <v>287</v>
      </c>
      <c r="K51" s="3" t="s">
        <v>288</v>
      </c>
      <c r="L51" s="3" t="s">
        <v>279</v>
      </c>
      <c r="M51" s="3" t="s">
        <v>280</v>
      </c>
    </row>
    <row r="52" spans="3:13" ht="12.75" x14ac:dyDescent="0.2"/>
    <row r="53" spans="3:13" ht="12.75" x14ac:dyDescent="0.2">
      <c r="C53" s="3" t="s">
        <v>289</v>
      </c>
      <c r="D53" s="3" t="s">
        <v>133</v>
      </c>
      <c r="E53" s="3" t="s">
        <v>134</v>
      </c>
      <c r="F53" s="3" t="s">
        <v>135</v>
      </c>
      <c r="G53" s="3" t="s">
        <v>136</v>
      </c>
      <c r="H53" s="3" t="s">
        <v>137</v>
      </c>
      <c r="I53" s="3" t="s">
        <v>138</v>
      </c>
      <c r="J53" s="3" t="s">
        <v>139</v>
      </c>
      <c r="K53" s="3" t="s">
        <v>140</v>
      </c>
      <c r="L53" s="3" t="s">
        <v>141</v>
      </c>
      <c r="M53" s="3" t="s">
        <v>142</v>
      </c>
    </row>
    <row r="54" spans="3:13" ht="12.75" x14ac:dyDescent="0.2"/>
    <row r="55" spans="3:13" ht="12.75" x14ac:dyDescent="0.2">
      <c r="C55" s="3" t="s">
        <v>290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291</v>
      </c>
      <c r="D56" s="3" t="s">
        <v>292</v>
      </c>
      <c r="E56" s="3" t="s">
        <v>293</v>
      </c>
      <c r="F56" s="3" t="s">
        <v>294</v>
      </c>
      <c r="G56" s="3" t="s">
        <v>295</v>
      </c>
      <c r="H56" s="3" t="s">
        <v>296</v>
      </c>
      <c r="I56" s="3" t="s">
        <v>297</v>
      </c>
      <c r="J56" s="3" t="s">
        <v>298</v>
      </c>
      <c r="K56" s="3" t="s">
        <v>299</v>
      </c>
      <c r="L56" s="3" t="s">
        <v>300</v>
      </c>
      <c r="M56" s="3" t="s">
        <v>301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57C9-BA36-424C-A912-113A7709CA2F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302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303</v>
      </c>
      <c r="D12" s="3" t="s">
        <v>304</v>
      </c>
      <c r="E12" s="3" t="s">
        <v>305</v>
      </c>
      <c r="F12" s="3" t="s">
        <v>306</v>
      </c>
      <c r="G12" s="3" t="s">
        <v>307</v>
      </c>
      <c r="H12" s="3" t="s">
        <v>308</v>
      </c>
      <c r="I12" s="3" t="s">
        <v>309</v>
      </c>
      <c r="J12" s="3" t="s">
        <v>310</v>
      </c>
      <c r="K12" s="3" t="s">
        <v>311</v>
      </c>
      <c r="L12" s="3" t="s">
        <v>312</v>
      </c>
      <c r="M12" s="3" t="s">
        <v>313</v>
      </c>
    </row>
    <row r="13" spans="3:13" x14ac:dyDescent="0.2">
      <c r="C13" s="3" t="s">
        <v>314</v>
      </c>
      <c r="D13" s="3" t="s">
        <v>315</v>
      </c>
      <c r="E13" s="3" t="s">
        <v>316</v>
      </c>
      <c r="F13" s="3" t="s">
        <v>317</v>
      </c>
      <c r="G13" s="3" t="s">
        <v>318</v>
      </c>
      <c r="H13" s="3" t="s">
        <v>319</v>
      </c>
      <c r="I13" s="3" t="s">
        <v>320</v>
      </c>
      <c r="J13" s="3" t="s">
        <v>321</v>
      </c>
      <c r="K13" s="3" t="s">
        <v>322</v>
      </c>
      <c r="L13" s="3" t="s">
        <v>323</v>
      </c>
      <c r="M13" s="3" t="s">
        <v>324</v>
      </c>
    </row>
    <row r="15" spans="3:13" x14ac:dyDescent="0.2">
      <c r="C15" s="3" t="s">
        <v>325</v>
      </c>
      <c r="D15" s="3" t="s">
        <v>326</v>
      </c>
      <c r="E15" s="3" t="s">
        <v>327</v>
      </c>
      <c r="F15" s="3" t="s">
        <v>328</v>
      </c>
      <c r="G15" s="3" t="s">
        <v>329</v>
      </c>
      <c r="H15" s="3" t="s">
        <v>330</v>
      </c>
      <c r="I15" s="3" t="s">
        <v>331</v>
      </c>
      <c r="J15" s="3" t="s">
        <v>332</v>
      </c>
      <c r="K15" s="3" t="s">
        <v>333</v>
      </c>
      <c r="L15" s="3" t="s">
        <v>334</v>
      </c>
      <c r="M15" s="3" t="s">
        <v>335</v>
      </c>
    </row>
    <row r="16" spans="3:13" x14ac:dyDescent="0.2">
      <c r="C16" s="3" t="s">
        <v>336</v>
      </c>
      <c r="D16" s="3" t="s">
        <v>337</v>
      </c>
      <c r="E16" s="3" t="s">
        <v>338</v>
      </c>
      <c r="F16" s="3" t="s">
        <v>339</v>
      </c>
      <c r="G16" s="3" t="s">
        <v>340</v>
      </c>
      <c r="H16" s="3" t="s">
        <v>341</v>
      </c>
      <c r="I16" s="3" t="s">
        <v>342</v>
      </c>
      <c r="J16" s="3" t="s">
        <v>343</v>
      </c>
      <c r="K16" s="3" t="s">
        <v>344</v>
      </c>
      <c r="L16" s="3" t="s">
        <v>345</v>
      </c>
      <c r="M16" s="3" t="s">
        <v>346</v>
      </c>
    </row>
    <row r="17" spans="3:13" x14ac:dyDescent="0.2">
      <c r="C17" s="3" t="s">
        <v>347</v>
      </c>
      <c r="D17" s="3" t="s">
        <v>348</v>
      </c>
      <c r="E17" s="3" t="s">
        <v>349</v>
      </c>
      <c r="F17" s="3" t="s">
        <v>350</v>
      </c>
      <c r="G17" s="3" t="s">
        <v>351</v>
      </c>
      <c r="H17" s="3" t="s">
        <v>352</v>
      </c>
      <c r="I17" s="3" t="s">
        <v>353</v>
      </c>
      <c r="J17" s="3" t="s">
        <v>354</v>
      </c>
      <c r="K17" s="3" t="s">
        <v>355</v>
      </c>
      <c r="L17" s="3" t="s">
        <v>356</v>
      </c>
      <c r="M17" s="3" t="s">
        <v>357</v>
      </c>
    </row>
    <row r="19" spans="3:13" x14ac:dyDescent="0.2">
      <c r="C19" s="3" t="s">
        <v>358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359</v>
      </c>
      <c r="D20" s="3" t="s">
        <v>360</v>
      </c>
      <c r="E20" s="3" t="s">
        <v>361</v>
      </c>
      <c r="F20" s="3" t="s">
        <v>362</v>
      </c>
      <c r="G20" s="3" t="s">
        <v>363</v>
      </c>
      <c r="H20" s="3" t="s">
        <v>364</v>
      </c>
      <c r="I20" s="3" t="s">
        <v>365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366</v>
      </c>
      <c r="D21" s="3" t="s">
        <v>367</v>
      </c>
      <c r="E21" s="3" t="s">
        <v>368</v>
      </c>
      <c r="F21" s="3" t="s">
        <v>369</v>
      </c>
      <c r="G21" s="3" t="s">
        <v>370</v>
      </c>
      <c r="H21" s="3" t="s">
        <v>371</v>
      </c>
      <c r="I21" s="3" t="s">
        <v>372</v>
      </c>
      <c r="J21" s="3" t="s">
        <v>373</v>
      </c>
      <c r="K21" s="3" t="s">
        <v>374</v>
      </c>
      <c r="L21" s="3" t="s">
        <v>375</v>
      </c>
      <c r="M21" s="3" t="s">
        <v>376</v>
      </c>
    </row>
    <row r="22" spans="3:13" x14ac:dyDescent="0.2">
      <c r="C22" s="3" t="s">
        <v>377</v>
      </c>
      <c r="D22" s="3">
        <v>133</v>
      </c>
      <c r="E22" s="3" t="s">
        <v>378</v>
      </c>
      <c r="F22" s="3" t="s">
        <v>379</v>
      </c>
      <c r="G22" s="3" t="s">
        <v>380</v>
      </c>
      <c r="H22" s="3" t="s">
        <v>381</v>
      </c>
      <c r="I22" s="3" t="s">
        <v>382</v>
      </c>
      <c r="J22" s="3" t="s">
        <v>383</v>
      </c>
      <c r="K22" s="3" t="s">
        <v>384</v>
      </c>
      <c r="L22" s="3" t="s">
        <v>385</v>
      </c>
      <c r="M22" s="3" t="s">
        <v>386</v>
      </c>
    </row>
    <row r="23" spans="3:13" x14ac:dyDescent="0.2">
      <c r="C23" s="3" t="s">
        <v>387</v>
      </c>
      <c r="D23" s="3" t="s">
        <v>388</v>
      </c>
      <c r="E23" s="3" t="s">
        <v>389</v>
      </c>
      <c r="F23" s="3" t="s">
        <v>390</v>
      </c>
      <c r="G23" s="3" t="s">
        <v>391</v>
      </c>
      <c r="H23" s="3" t="s">
        <v>392</v>
      </c>
      <c r="I23" s="3" t="s">
        <v>393</v>
      </c>
      <c r="J23" s="3" t="s">
        <v>394</v>
      </c>
      <c r="K23" s="3" t="s">
        <v>395</v>
      </c>
      <c r="L23" s="3" t="s">
        <v>396</v>
      </c>
      <c r="M23" s="3" t="s">
        <v>397</v>
      </c>
    </row>
    <row r="24" spans="3:13" x14ac:dyDescent="0.2">
      <c r="C24" s="3" t="s">
        <v>398</v>
      </c>
      <c r="D24" s="3" t="s">
        <v>399</v>
      </c>
      <c r="E24" s="3" t="s">
        <v>400</v>
      </c>
      <c r="F24" s="3" t="s">
        <v>401</v>
      </c>
      <c r="G24" s="3" t="s">
        <v>402</v>
      </c>
      <c r="H24" s="3" t="s">
        <v>403</v>
      </c>
      <c r="I24" s="3" t="s">
        <v>404</v>
      </c>
      <c r="J24" s="3" t="s">
        <v>405</v>
      </c>
      <c r="K24" s="3" t="s">
        <v>406</v>
      </c>
      <c r="L24" s="3" t="s">
        <v>407</v>
      </c>
      <c r="M24" s="3" t="s">
        <v>408</v>
      </c>
    </row>
    <row r="26" spans="3:13" x14ac:dyDescent="0.2">
      <c r="C26" s="3" t="s">
        <v>409</v>
      </c>
      <c r="D26" s="3" t="s">
        <v>410</v>
      </c>
      <c r="E26" s="3" t="s">
        <v>411</v>
      </c>
      <c r="F26" s="3" t="s">
        <v>412</v>
      </c>
      <c r="G26" s="3" t="s">
        <v>413</v>
      </c>
      <c r="H26" s="3" t="s">
        <v>414</v>
      </c>
      <c r="I26" s="3" t="s">
        <v>415</v>
      </c>
      <c r="J26" s="3" t="s">
        <v>416</v>
      </c>
      <c r="K26" s="3" t="s">
        <v>374</v>
      </c>
      <c r="L26" s="3" t="s">
        <v>417</v>
      </c>
      <c r="M26" s="3" t="s">
        <v>418</v>
      </c>
    </row>
    <row r="27" spans="3:13" x14ac:dyDescent="0.2">
      <c r="C27" s="3" t="s">
        <v>419</v>
      </c>
      <c r="D27" s="3" t="s">
        <v>420</v>
      </c>
      <c r="E27" s="3" t="s">
        <v>421</v>
      </c>
      <c r="F27" s="3" t="s">
        <v>422</v>
      </c>
      <c r="G27" s="3" t="s">
        <v>423</v>
      </c>
      <c r="H27" s="3" t="s">
        <v>424</v>
      </c>
      <c r="I27" s="3" t="s">
        <v>425</v>
      </c>
      <c r="J27" s="3">
        <v>-723</v>
      </c>
      <c r="K27" s="3" t="s">
        <v>386</v>
      </c>
      <c r="L27" s="3" t="s">
        <v>426</v>
      </c>
      <c r="M27" s="3" t="s">
        <v>427</v>
      </c>
    </row>
    <row r="28" spans="3:13" x14ac:dyDescent="0.2">
      <c r="C28" s="3" t="s">
        <v>428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429</v>
      </c>
      <c r="D29" s="3" t="s">
        <v>430</v>
      </c>
      <c r="E29" s="3" t="s">
        <v>431</v>
      </c>
      <c r="F29" s="3" t="s">
        <v>432</v>
      </c>
      <c r="G29" s="3" t="s">
        <v>433</v>
      </c>
      <c r="H29" s="3" t="s">
        <v>434</v>
      </c>
      <c r="I29" s="3" t="s">
        <v>435</v>
      </c>
      <c r="J29" s="3">
        <v>914</v>
      </c>
      <c r="K29" s="3" t="s">
        <v>181</v>
      </c>
      <c r="L29" s="3" t="s">
        <v>436</v>
      </c>
      <c r="M29" s="3" t="s">
        <v>437</v>
      </c>
    </row>
    <row r="30" spans="3:13" x14ac:dyDescent="0.2">
      <c r="C30" s="3" t="s">
        <v>438</v>
      </c>
      <c r="D30" s="3" t="s">
        <v>439</v>
      </c>
      <c r="E30" s="3" t="s">
        <v>440</v>
      </c>
      <c r="F30" s="3" t="s">
        <v>441</v>
      </c>
      <c r="G30" s="3" t="s">
        <v>442</v>
      </c>
      <c r="H30" s="3" t="s">
        <v>443</v>
      </c>
      <c r="I30" s="3" t="s">
        <v>444</v>
      </c>
      <c r="J30" s="3">
        <v>191</v>
      </c>
      <c r="K30" s="3" t="s">
        <v>445</v>
      </c>
      <c r="L30" s="3" t="s">
        <v>446</v>
      </c>
      <c r="M30" s="3" t="s">
        <v>447</v>
      </c>
    </row>
    <row r="32" spans="3:13" x14ac:dyDescent="0.2">
      <c r="C32" s="3" t="s">
        <v>448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449</v>
      </c>
      <c r="K32" s="3" t="s">
        <v>450</v>
      </c>
      <c r="L32" s="3" t="s">
        <v>450</v>
      </c>
      <c r="M32" s="3" t="s">
        <v>3</v>
      </c>
    </row>
    <row r="33" spans="3:13" x14ac:dyDescent="0.2">
      <c r="C33" s="3" t="s">
        <v>451</v>
      </c>
      <c r="D33" s="3" t="s">
        <v>439</v>
      </c>
      <c r="E33" s="3" t="s">
        <v>440</v>
      </c>
      <c r="F33" s="3" t="s">
        <v>441</v>
      </c>
      <c r="G33" s="3" t="s">
        <v>442</v>
      </c>
      <c r="H33" s="3" t="s">
        <v>443</v>
      </c>
      <c r="I33" s="3" t="s">
        <v>444</v>
      </c>
      <c r="J33" s="3" t="s">
        <v>452</v>
      </c>
      <c r="K33" s="3" t="s">
        <v>406</v>
      </c>
      <c r="L33" s="3" t="s">
        <v>453</v>
      </c>
      <c r="M33" s="3" t="s">
        <v>447</v>
      </c>
    </row>
    <row r="35" spans="3:13" x14ac:dyDescent="0.2">
      <c r="C35" s="3" t="s">
        <v>454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455</v>
      </c>
      <c r="D36" s="3" t="s">
        <v>439</v>
      </c>
      <c r="E36" s="3" t="s">
        <v>440</v>
      </c>
      <c r="F36" s="3" t="s">
        <v>441</v>
      </c>
      <c r="G36" s="3" t="s">
        <v>442</v>
      </c>
      <c r="H36" s="3" t="s">
        <v>443</v>
      </c>
      <c r="I36" s="3" t="s">
        <v>444</v>
      </c>
      <c r="J36" s="3" t="s">
        <v>452</v>
      </c>
      <c r="K36" s="3" t="s">
        <v>406</v>
      </c>
      <c r="L36" s="3" t="s">
        <v>453</v>
      </c>
      <c r="M36" s="3" t="s">
        <v>447</v>
      </c>
    </row>
    <row r="38" spans="3:13" x14ac:dyDescent="0.2">
      <c r="C38" s="3" t="s">
        <v>456</v>
      </c>
      <c r="D38" s="3">
        <v>0.36</v>
      </c>
      <c r="E38" s="3">
        <v>0.26</v>
      </c>
      <c r="F38" s="3">
        <v>-1.2</v>
      </c>
      <c r="G38" s="3">
        <v>-0.32</v>
      </c>
      <c r="H38" s="3">
        <v>-0.21</v>
      </c>
      <c r="I38" s="3">
        <v>0.12</v>
      </c>
      <c r="J38" s="3">
        <v>0.01</v>
      </c>
      <c r="K38" s="3">
        <v>-0.54</v>
      </c>
      <c r="L38" s="3">
        <v>-0.87</v>
      </c>
      <c r="M38" s="3">
        <v>0.59</v>
      </c>
    </row>
    <row r="39" spans="3:13" x14ac:dyDescent="0.2">
      <c r="C39" s="3" t="s">
        <v>457</v>
      </c>
      <c r="D39" s="3">
        <v>0.35</v>
      </c>
      <c r="E39" s="3">
        <v>0.25</v>
      </c>
      <c r="F39" s="3">
        <v>-1.2</v>
      </c>
      <c r="G39" s="3">
        <v>-0.32</v>
      </c>
      <c r="H39" s="3">
        <v>-0.21</v>
      </c>
      <c r="I39" s="3">
        <v>0.12</v>
      </c>
      <c r="J39" s="3">
        <v>0.01</v>
      </c>
      <c r="K39" s="3">
        <v>-0.54</v>
      </c>
      <c r="L39" s="3">
        <v>-0.87</v>
      </c>
      <c r="M39" s="3">
        <v>0.59</v>
      </c>
    </row>
    <row r="40" spans="3:13" x14ac:dyDescent="0.2">
      <c r="C40" s="3" t="s">
        <v>458</v>
      </c>
      <c r="D40" s="3" t="s">
        <v>459</v>
      </c>
      <c r="E40" s="3" t="s">
        <v>460</v>
      </c>
      <c r="F40" s="3" t="s">
        <v>461</v>
      </c>
      <c r="G40" s="3" t="s">
        <v>462</v>
      </c>
      <c r="H40" s="3" t="s">
        <v>463</v>
      </c>
      <c r="I40" s="3" t="s">
        <v>464</v>
      </c>
      <c r="J40" s="3" t="s">
        <v>465</v>
      </c>
      <c r="K40" s="3" t="s">
        <v>466</v>
      </c>
      <c r="L40" s="3" t="s">
        <v>467</v>
      </c>
      <c r="M40" s="3" t="s">
        <v>468</v>
      </c>
    </row>
    <row r="41" spans="3:13" x14ac:dyDescent="0.2">
      <c r="C41" s="3" t="s">
        <v>469</v>
      </c>
      <c r="D41" s="3" t="s">
        <v>470</v>
      </c>
      <c r="E41" s="3" t="s">
        <v>471</v>
      </c>
      <c r="F41" s="3" t="s">
        <v>461</v>
      </c>
      <c r="G41" s="3" t="s">
        <v>462</v>
      </c>
      <c r="H41" s="3" t="s">
        <v>463</v>
      </c>
      <c r="I41" s="3" t="s">
        <v>472</v>
      </c>
      <c r="J41" s="3" t="s">
        <v>473</v>
      </c>
      <c r="K41" s="3" t="s">
        <v>466</v>
      </c>
      <c r="L41" s="3" t="s">
        <v>467</v>
      </c>
      <c r="M41" s="3" t="s">
        <v>474</v>
      </c>
    </row>
    <row r="43" spans="3:13" x14ac:dyDescent="0.2">
      <c r="C43" s="3" t="s">
        <v>475</v>
      </c>
      <c r="D43" s="3" t="s">
        <v>476</v>
      </c>
      <c r="E43" s="3" t="s">
        <v>477</v>
      </c>
      <c r="F43" s="3" t="s">
        <v>478</v>
      </c>
      <c r="G43" s="3" t="s">
        <v>479</v>
      </c>
      <c r="H43" s="3" t="s">
        <v>480</v>
      </c>
      <c r="I43" s="3" t="s">
        <v>481</v>
      </c>
      <c r="J43" s="3" t="s">
        <v>482</v>
      </c>
      <c r="K43" s="3" t="s">
        <v>483</v>
      </c>
      <c r="L43" s="3" t="s">
        <v>484</v>
      </c>
      <c r="M43" s="3" t="s">
        <v>485</v>
      </c>
    </row>
    <row r="44" spans="3:13" x14ac:dyDescent="0.2">
      <c r="C44" s="3" t="s">
        <v>486</v>
      </c>
      <c r="D44" s="3" t="s">
        <v>487</v>
      </c>
      <c r="E44" s="3" t="s">
        <v>488</v>
      </c>
      <c r="F44" s="3" t="s">
        <v>489</v>
      </c>
      <c r="G44" s="3" t="s">
        <v>490</v>
      </c>
      <c r="H44" s="3" t="s">
        <v>491</v>
      </c>
      <c r="I44" s="3" t="s">
        <v>492</v>
      </c>
      <c r="J44" s="3" t="s">
        <v>493</v>
      </c>
      <c r="K44" s="3" t="s">
        <v>494</v>
      </c>
      <c r="L44" s="3" t="s">
        <v>269</v>
      </c>
      <c r="M44" s="3" t="s">
        <v>112</v>
      </c>
    </row>
    <row r="46" spans="3:13" x14ac:dyDescent="0.2">
      <c r="C46" s="3" t="s">
        <v>495</v>
      </c>
      <c r="D46" s="3" t="s">
        <v>304</v>
      </c>
      <c r="E46" s="3" t="s">
        <v>305</v>
      </c>
      <c r="F46" s="3" t="s">
        <v>306</v>
      </c>
      <c r="G46" s="3" t="s">
        <v>307</v>
      </c>
      <c r="H46" s="3" t="s">
        <v>308</v>
      </c>
      <c r="I46" s="3" t="s">
        <v>309</v>
      </c>
      <c r="J46" s="3" t="s">
        <v>310</v>
      </c>
      <c r="K46" s="3" t="s">
        <v>311</v>
      </c>
      <c r="L46" s="3" t="s">
        <v>312</v>
      </c>
      <c r="M46" s="3" t="s">
        <v>313</v>
      </c>
    </row>
    <row r="47" spans="3:13" x14ac:dyDescent="0.2">
      <c r="C47" s="3" t="s">
        <v>496</v>
      </c>
      <c r="D47" s="3" t="s">
        <v>3</v>
      </c>
      <c r="E47" s="3" t="s">
        <v>497</v>
      </c>
      <c r="F47" s="3" t="s">
        <v>498</v>
      </c>
      <c r="G47" s="3" t="s">
        <v>499</v>
      </c>
      <c r="H47" s="3" t="s">
        <v>500</v>
      </c>
      <c r="I47" s="3" t="s">
        <v>492</v>
      </c>
      <c r="J47" s="3" t="s">
        <v>493</v>
      </c>
      <c r="K47" s="3" t="s">
        <v>3</v>
      </c>
      <c r="L47" s="3" t="s">
        <v>501</v>
      </c>
      <c r="M47" s="3" t="s">
        <v>502</v>
      </c>
    </row>
    <row r="48" spans="3:13" x14ac:dyDescent="0.2">
      <c r="C48" s="3" t="s">
        <v>503</v>
      </c>
      <c r="D48" s="3" t="s">
        <v>487</v>
      </c>
      <c r="E48" s="3" t="s">
        <v>488</v>
      </c>
      <c r="F48" s="3" t="s">
        <v>489</v>
      </c>
      <c r="G48" s="3" t="s">
        <v>490</v>
      </c>
      <c r="H48" s="3" t="s">
        <v>491</v>
      </c>
      <c r="I48" s="3" t="s">
        <v>492</v>
      </c>
      <c r="J48" s="3" t="s">
        <v>493</v>
      </c>
      <c r="K48" s="3" t="s">
        <v>494</v>
      </c>
      <c r="L48" s="3" t="s">
        <v>269</v>
      </c>
      <c r="M48" s="3" t="s">
        <v>112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9BAC-279F-4791-B835-CA9A5AFBB9D8}">
  <dimension ref="C1:M41"/>
  <sheetViews>
    <sheetView workbookViewId="0">
      <selection activeCell="D30" sqref="D30:E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504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451</v>
      </c>
      <c r="D12" s="3" t="s">
        <v>439</v>
      </c>
      <c r="E12" s="3" t="s">
        <v>440</v>
      </c>
      <c r="F12" s="3" t="s">
        <v>441</v>
      </c>
      <c r="G12" s="3" t="s">
        <v>442</v>
      </c>
      <c r="H12" s="3" t="s">
        <v>443</v>
      </c>
      <c r="I12" s="3" t="s">
        <v>444</v>
      </c>
      <c r="J12" s="3" t="s">
        <v>452</v>
      </c>
      <c r="K12" s="3" t="s">
        <v>406</v>
      </c>
      <c r="L12" s="3" t="s">
        <v>453</v>
      </c>
      <c r="M12" s="3" t="s">
        <v>447</v>
      </c>
    </row>
    <row r="13" spans="3:13" x14ac:dyDescent="0.2">
      <c r="C13" s="3" t="s">
        <v>505</v>
      </c>
      <c r="D13" s="3" t="s">
        <v>506</v>
      </c>
      <c r="E13" s="3" t="s">
        <v>507</v>
      </c>
      <c r="F13" s="3" t="s">
        <v>508</v>
      </c>
      <c r="G13" s="3" t="s">
        <v>509</v>
      </c>
      <c r="H13" s="3" t="s">
        <v>510</v>
      </c>
      <c r="I13" s="3" t="s">
        <v>511</v>
      </c>
      <c r="J13" s="3" t="s">
        <v>512</v>
      </c>
      <c r="K13" s="3" t="s">
        <v>513</v>
      </c>
      <c r="L13" s="3" t="s">
        <v>122</v>
      </c>
      <c r="M13" s="3" t="s">
        <v>514</v>
      </c>
    </row>
    <row r="14" spans="3:13" x14ac:dyDescent="0.2">
      <c r="C14" s="3" t="s">
        <v>515</v>
      </c>
      <c r="D14" s="3">
        <v>772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450</v>
      </c>
      <c r="L14" s="3" t="s">
        <v>180</v>
      </c>
      <c r="M14" s="3" t="s">
        <v>180</v>
      </c>
    </row>
    <row r="15" spans="3:13" x14ac:dyDescent="0.2">
      <c r="C15" s="3" t="s">
        <v>516</v>
      </c>
      <c r="D15" s="3" t="s">
        <v>517</v>
      </c>
      <c r="E15" s="3" t="s">
        <v>518</v>
      </c>
      <c r="F15" s="3" t="s">
        <v>519</v>
      </c>
      <c r="G15" s="3" t="s">
        <v>520</v>
      </c>
      <c r="H15" s="3" t="s">
        <v>521</v>
      </c>
      <c r="I15" s="3" t="s">
        <v>522</v>
      </c>
      <c r="J15" s="3" t="s">
        <v>523</v>
      </c>
      <c r="K15" s="3" t="s">
        <v>34</v>
      </c>
      <c r="L15" s="3" t="s">
        <v>524</v>
      </c>
      <c r="M15" s="3" t="s">
        <v>525</v>
      </c>
    </row>
    <row r="16" spans="3:13" x14ac:dyDescent="0.2">
      <c r="C16" s="3" t="s">
        <v>526</v>
      </c>
      <c r="D16" s="3" t="s">
        <v>527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528</v>
      </c>
      <c r="D17" s="3" t="s">
        <v>529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530</v>
      </c>
      <c r="D18" s="3" t="s">
        <v>3</v>
      </c>
      <c r="E18" s="3" t="s">
        <v>531</v>
      </c>
      <c r="F18" s="3" t="s">
        <v>532</v>
      </c>
      <c r="G18" s="3">
        <v>-609</v>
      </c>
      <c r="H18" s="3" t="s">
        <v>533</v>
      </c>
      <c r="I18" s="3" t="s">
        <v>534</v>
      </c>
      <c r="J18" s="3" t="s">
        <v>535</v>
      </c>
      <c r="K18" s="3" t="s">
        <v>536</v>
      </c>
      <c r="L18" s="3" t="s">
        <v>537</v>
      </c>
      <c r="M18" s="3" t="s">
        <v>538</v>
      </c>
    </row>
    <row r="19" spans="3:13" x14ac:dyDescent="0.2">
      <c r="C19" s="3" t="s">
        <v>539</v>
      </c>
      <c r="D19" s="3" t="s">
        <v>540</v>
      </c>
      <c r="E19" s="3" t="s">
        <v>541</v>
      </c>
      <c r="F19" s="3" t="s">
        <v>542</v>
      </c>
      <c r="G19" s="3" t="s">
        <v>543</v>
      </c>
      <c r="H19" s="3" t="s">
        <v>544</v>
      </c>
      <c r="I19" s="3" t="s">
        <v>545</v>
      </c>
      <c r="J19" s="3">
        <v>-266</v>
      </c>
      <c r="K19" s="3" t="s">
        <v>546</v>
      </c>
      <c r="L19" s="3" t="s">
        <v>547</v>
      </c>
      <c r="M19" s="3" t="s">
        <v>67</v>
      </c>
    </row>
    <row r="20" spans="3:13" x14ac:dyDescent="0.2">
      <c r="C20" s="3" t="s">
        <v>548</v>
      </c>
      <c r="D20" s="3" t="s">
        <v>549</v>
      </c>
      <c r="E20" s="3" t="s">
        <v>550</v>
      </c>
      <c r="F20" s="3" t="s">
        <v>551</v>
      </c>
      <c r="G20" s="3" t="s">
        <v>552</v>
      </c>
      <c r="H20" s="3" t="s">
        <v>553</v>
      </c>
      <c r="I20" s="3" t="s">
        <v>554</v>
      </c>
      <c r="J20" s="3" t="s">
        <v>555</v>
      </c>
      <c r="K20" s="3" t="s">
        <v>556</v>
      </c>
      <c r="L20" s="3" t="s">
        <v>557</v>
      </c>
      <c r="M20" s="3" t="s">
        <v>558</v>
      </c>
    </row>
    <row r="22" spans="3:13" x14ac:dyDescent="0.2">
      <c r="C22" s="3" t="s">
        <v>559</v>
      </c>
      <c r="D22" s="3" t="s">
        <v>560</v>
      </c>
      <c r="E22" s="3" t="s">
        <v>561</v>
      </c>
      <c r="F22" s="3" t="s">
        <v>562</v>
      </c>
      <c r="G22" s="3" t="s">
        <v>563</v>
      </c>
      <c r="H22" s="3" t="s">
        <v>564</v>
      </c>
      <c r="I22" s="3" t="s">
        <v>565</v>
      </c>
      <c r="J22" s="3" t="s">
        <v>566</v>
      </c>
      <c r="K22" s="3" t="s">
        <v>567</v>
      </c>
      <c r="L22" s="3" t="s">
        <v>568</v>
      </c>
      <c r="M22" s="3" t="s">
        <v>569</v>
      </c>
    </row>
    <row r="23" spans="3:13" x14ac:dyDescent="0.2">
      <c r="C23" s="3" t="s">
        <v>570</v>
      </c>
      <c r="D23" s="3" t="s">
        <v>571</v>
      </c>
      <c r="E23" s="3" t="s">
        <v>572</v>
      </c>
      <c r="F23" s="3" t="s">
        <v>573</v>
      </c>
      <c r="G23" s="3" t="s">
        <v>574</v>
      </c>
      <c r="H23" s="3" t="s">
        <v>575</v>
      </c>
      <c r="I23" s="3" t="s">
        <v>3</v>
      </c>
      <c r="J23" s="3" t="s">
        <v>576</v>
      </c>
      <c r="K23" s="3" t="s">
        <v>3</v>
      </c>
      <c r="L23" s="3" t="s">
        <v>34</v>
      </c>
      <c r="M23" s="3" t="s">
        <v>577</v>
      </c>
    </row>
    <row r="24" spans="3:13" x14ac:dyDescent="0.2">
      <c r="C24" s="3" t="s">
        <v>578</v>
      </c>
      <c r="D24" s="3" t="s">
        <v>579</v>
      </c>
      <c r="E24" s="3" t="s">
        <v>580</v>
      </c>
      <c r="F24" s="3" t="s">
        <v>581</v>
      </c>
      <c r="G24" s="3" t="s">
        <v>582</v>
      </c>
      <c r="H24" s="3" t="s">
        <v>583</v>
      </c>
      <c r="I24" s="3" t="s">
        <v>584</v>
      </c>
      <c r="J24" s="3">
        <v>994</v>
      </c>
      <c r="K24" s="3" t="s">
        <v>524</v>
      </c>
      <c r="L24" s="3" t="s">
        <v>585</v>
      </c>
      <c r="M24" s="3" t="s">
        <v>536</v>
      </c>
    </row>
    <row r="25" spans="3:13" x14ac:dyDescent="0.2">
      <c r="C25" s="3" t="s">
        <v>586</v>
      </c>
      <c r="D25" s="3" t="s">
        <v>587</v>
      </c>
      <c r="E25" s="3" t="s">
        <v>588</v>
      </c>
      <c r="F25" s="3" t="s">
        <v>589</v>
      </c>
      <c r="G25" s="3" t="s">
        <v>590</v>
      </c>
      <c r="H25" s="3" t="s">
        <v>591</v>
      </c>
      <c r="I25" s="3" t="s">
        <v>592</v>
      </c>
      <c r="J25" s="3" t="s">
        <v>593</v>
      </c>
      <c r="K25" s="3" t="s">
        <v>594</v>
      </c>
      <c r="L25" s="3" t="s">
        <v>568</v>
      </c>
      <c r="M25" s="3" t="s">
        <v>594</v>
      </c>
    </row>
    <row r="27" spans="3:13" x14ac:dyDescent="0.2">
      <c r="C27" s="3" t="s">
        <v>595</v>
      </c>
      <c r="D27" s="3" t="s">
        <v>596</v>
      </c>
      <c r="E27" s="3" t="s">
        <v>597</v>
      </c>
      <c r="F27" s="3" t="s">
        <v>598</v>
      </c>
      <c r="G27" s="3" t="s">
        <v>599</v>
      </c>
      <c r="H27" s="3" t="s">
        <v>600</v>
      </c>
      <c r="I27" s="3" t="s">
        <v>601</v>
      </c>
      <c r="J27" s="3" t="s">
        <v>602</v>
      </c>
      <c r="K27" s="3" t="s">
        <v>603</v>
      </c>
      <c r="L27" s="3" t="s">
        <v>604</v>
      </c>
      <c r="M27" s="3" t="s">
        <v>605</v>
      </c>
    </row>
    <row r="28" spans="3:13" x14ac:dyDescent="0.2">
      <c r="C28" s="3" t="s">
        <v>606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607</v>
      </c>
      <c r="D29" s="3" t="s">
        <v>608</v>
      </c>
      <c r="E29" s="3" t="s">
        <v>609</v>
      </c>
      <c r="F29" s="3" t="s">
        <v>3</v>
      </c>
      <c r="G29" s="3" t="s">
        <v>3</v>
      </c>
      <c r="H29" s="3" t="s">
        <v>610</v>
      </c>
      <c r="I29" s="3" t="s">
        <v>611</v>
      </c>
      <c r="J29" s="3" t="s">
        <v>612</v>
      </c>
      <c r="K29" s="3" t="s">
        <v>3</v>
      </c>
      <c r="L29" s="3" t="s">
        <v>613</v>
      </c>
      <c r="M29" s="3" t="s">
        <v>3</v>
      </c>
    </row>
    <row r="30" spans="3:13" x14ac:dyDescent="0.2">
      <c r="C30" s="3" t="s">
        <v>614</v>
      </c>
      <c r="D30" s="39">
        <f>(F30+G30+H30+I30+J30)/5</f>
        <v>-50278.8</v>
      </c>
      <c r="E30" s="39">
        <f>D30</f>
        <v>-50278.8</v>
      </c>
      <c r="F30" s="3" t="s">
        <v>615</v>
      </c>
      <c r="G30" s="3" t="s">
        <v>616</v>
      </c>
      <c r="H30" s="3" t="s">
        <v>617</v>
      </c>
      <c r="I30" s="3" t="s">
        <v>618</v>
      </c>
      <c r="J30" s="3" t="s">
        <v>619</v>
      </c>
      <c r="K30" s="3" t="s">
        <v>620</v>
      </c>
      <c r="L30" s="3" t="s">
        <v>621</v>
      </c>
      <c r="M30" s="3" t="s">
        <v>622</v>
      </c>
    </row>
    <row r="31" spans="3:13" x14ac:dyDescent="0.2">
      <c r="C31" s="3" t="s">
        <v>623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624</v>
      </c>
      <c r="J31" s="3" t="s">
        <v>625</v>
      </c>
      <c r="K31" s="3" t="s">
        <v>626</v>
      </c>
      <c r="L31" s="3" t="s">
        <v>3</v>
      </c>
      <c r="M31" s="3" t="s">
        <v>577</v>
      </c>
    </row>
    <row r="32" spans="3:13" x14ac:dyDescent="0.2">
      <c r="C32" s="3" t="s">
        <v>627</v>
      </c>
      <c r="D32" s="3" t="s">
        <v>628</v>
      </c>
      <c r="E32" s="3" t="s">
        <v>629</v>
      </c>
      <c r="F32" s="3" t="s">
        <v>630</v>
      </c>
      <c r="G32" s="3" t="s">
        <v>631</v>
      </c>
      <c r="H32" s="3" t="s">
        <v>632</v>
      </c>
      <c r="I32" s="3">
        <v>55</v>
      </c>
      <c r="J32" s="3" t="s">
        <v>633</v>
      </c>
      <c r="K32" s="3" t="s">
        <v>634</v>
      </c>
      <c r="L32" s="3" t="s">
        <v>635</v>
      </c>
      <c r="M32" s="3" t="s">
        <v>636</v>
      </c>
    </row>
    <row r="33" spans="3:13" x14ac:dyDescent="0.2">
      <c r="C33" s="3" t="s">
        <v>637</v>
      </c>
      <c r="D33" s="3" t="s">
        <v>638</v>
      </c>
      <c r="E33" s="3" t="s">
        <v>639</v>
      </c>
      <c r="F33" s="3" t="s">
        <v>640</v>
      </c>
      <c r="G33" s="3" t="s">
        <v>641</v>
      </c>
      <c r="H33" s="3" t="s">
        <v>642</v>
      </c>
      <c r="I33" s="3" t="s">
        <v>643</v>
      </c>
      <c r="J33" s="3" t="s">
        <v>644</v>
      </c>
      <c r="K33" s="3" t="s">
        <v>645</v>
      </c>
      <c r="L33" s="3" t="s">
        <v>646</v>
      </c>
      <c r="M33" s="3" t="s">
        <v>647</v>
      </c>
    </row>
    <row r="35" spans="3:13" x14ac:dyDescent="0.2">
      <c r="C35" s="3" t="s">
        <v>648</v>
      </c>
      <c r="D35" s="3" t="s">
        <v>649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650</v>
      </c>
      <c r="D36" s="3">
        <v>104</v>
      </c>
      <c r="E36" s="3">
        <v>173</v>
      </c>
      <c r="F36" s="3">
        <v>727</v>
      </c>
      <c r="G36" s="3">
        <v>243</v>
      </c>
      <c r="H36" s="3">
        <v>-74</v>
      </c>
      <c r="I36" s="3" t="s">
        <v>651</v>
      </c>
      <c r="J36" s="3" t="s">
        <v>652</v>
      </c>
      <c r="K36" s="3" t="s">
        <v>634</v>
      </c>
      <c r="L36" s="3" t="s">
        <v>626</v>
      </c>
      <c r="M36" s="3" t="s">
        <v>653</v>
      </c>
    </row>
    <row r="37" spans="3:13" x14ac:dyDescent="0.2">
      <c r="C37" s="3" t="s">
        <v>654</v>
      </c>
      <c r="D37" s="3" t="s">
        <v>655</v>
      </c>
      <c r="E37" s="3" t="s">
        <v>656</v>
      </c>
      <c r="F37" s="3">
        <v>-746</v>
      </c>
      <c r="G37" s="3" t="s">
        <v>657</v>
      </c>
      <c r="H37" s="3" t="s">
        <v>658</v>
      </c>
      <c r="I37" s="3" t="s">
        <v>659</v>
      </c>
      <c r="J37" s="3" t="s">
        <v>660</v>
      </c>
      <c r="K37" s="3">
        <v>-854</v>
      </c>
      <c r="L37" s="3" t="s">
        <v>661</v>
      </c>
      <c r="M37" s="3" t="s">
        <v>33</v>
      </c>
    </row>
    <row r="38" spans="3:13" x14ac:dyDescent="0.2">
      <c r="C38" s="3" t="s">
        <v>662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663</v>
      </c>
      <c r="D40" s="3" t="s">
        <v>664</v>
      </c>
      <c r="E40" s="3" t="s">
        <v>665</v>
      </c>
      <c r="F40" s="3" t="s">
        <v>666</v>
      </c>
      <c r="G40" s="3" t="s">
        <v>667</v>
      </c>
      <c r="H40" s="3" t="s">
        <v>668</v>
      </c>
      <c r="I40" s="3" t="s">
        <v>669</v>
      </c>
      <c r="J40" s="3" t="s">
        <v>670</v>
      </c>
      <c r="K40" s="3" t="s">
        <v>79</v>
      </c>
      <c r="L40" s="3" t="s">
        <v>671</v>
      </c>
      <c r="M40" s="3" t="s">
        <v>672</v>
      </c>
    </row>
    <row r="41" spans="3:13" x14ac:dyDescent="0.2">
      <c r="C41" s="3" t="s">
        <v>673</v>
      </c>
      <c r="D41" s="3" t="s">
        <v>674</v>
      </c>
      <c r="E41" s="3" t="s">
        <v>675</v>
      </c>
      <c r="F41" s="3" t="s">
        <v>676</v>
      </c>
      <c r="G41" s="3" t="s">
        <v>677</v>
      </c>
      <c r="H41" s="3" t="s">
        <v>678</v>
      </c>
      <c r="I41" s="3" t="s">
        <v>679</v>
      </c>
      <c r="J41" s="3" t="s">
        <v>680</v>
      </c>
      <c r="K41" s="3" t="s">
        <v>525</v>
      </c>
      <c r="L41" s="3" t="s">
        <v>681</v>
      </c>
      <c r="M41" s="3" t="s">
        <v>682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815A-A187-4CDD-AACB-D76B8DDF421D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683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684</v>
      </c>
      <c r="D12" s="3">
        <v>17.670000000000002</v>
      </c>
      <c r="E12" s="3">
        <v>16.97</v>
      </c>
      <c r="F12" s="3">
        <v>8.36</v>
      </c>
      <c r="G12" s="3">
        <v>11.71</v>
      </c>
      <c r="H12" s="3">
        <v>8.76</v>
      </c>
      <c r="I12" s="3">
        <v>7.01</v>
      </c>
      <c r="J12" s="3">
        <v>5.0599999999999996</v>
      </c>
      <c r="K12" s="3">
        <v>2.46</v>
      </c>
      <c r="L12" s="3">
        <v>5.26</v>
      </c>
      <c r="M12" s="3">
        <v>7.03</v>
      </c>
    </row>
    <row r="13" spans="3:13" ht="12.75" x14ac:dyDescent="0.2">
      <c r="C13" s="3" t="s">
        <v>685</v>
      </c>
      <c r="D13" s="3" t="s">
        <v>686</v>
      </c>
      <c r="E13" s="3" t="s">
        <v>687</v>
      </c>
      <c r="F13" s="3" t="s">
        <v>688</v>
      </c>
      <c r="G13" s="3" t="s">
        <v>689</v>
      </c>
      <c r="H13" s="3" t="s">
        <v>690</v>
      </c>
      <c r="I13" s="3" t="s">
        <v>691</v>
      </c>
      <c r="J13" s="3" t="s">
        <v>692</v>
      </c>
      <c r="K13" s="3" t="s">
        <v>693</v>
      </c>
      <c r="L13" s="3" t="s">
        <v>694</v>
      </c>
      <c r="M13" s="3" t="s">
        <v>695</v>
      </c>
    </row>
    <row r="14" spans="3:13" ht="12.75" x14ac:dyDescent="0.2"/>
    <row r="15" spans="3:13" ht="12.75" x14ac:dyDescent="0.2">
      <c r="C15" s="3" t="s">
        <v>696</v>
      </c>
      <c r="D15" s="3" t="s">
        <v>697</v>
      </c>
      <c r="E15" s="3" t="s">
        <v>698</v>
      </c>
      <c r="F15" s="3" t="s">
        <v>699</v>
      </c>
      <c r="G15" s="3" t="s">
        <v>700</v>
      </c>
      <c r="H15" s="3" t="s">
        <v>701</v>
      </c>
      <c r="I15" s="3" t="s">
        <v>702</v>
      </c>
      <c r="J15" s="3" t="s">
        <v>703</v>
      </c>
      <c r="K15" s="3" t="s">
        <v>704</v>
      </c>
      <c r="L15" s="3" t="s">
        <v>705</v>
      </c>
      <c r="M15" s="3" t="s">
        <v>706</v>
      </c>
    </row>
    <row r="16" spans="3:13" ht="12.75" x14ac:dyDescent="0.2">
      <c r="C16" s="3" t="s">
        <v>707</v>
      </c>
      <c r="D16" s="3" t="s">
        <v>697</v>
      </c>
      <c r="E16" s="3" t="s">
        <v>698</v>
      </c>
      <c r="F16" s="3" t="s">
        <v>699</v>
      </c>
      <c r="G16" s="3" t="s">
        <v>700</v>
      </c>
      <c r="H16" s="3" t="s">
        <v>701</v>
      </c>
      <c r="I16" s="3" t="s">
        <v>702</v>
      </c>
      <c r="J16" s="3" t="s">
        <v>703</v>
      </c>
      <c r="K16" s="3" t="s">
        <v>704</v>
      </c>
      <c r="L16" s="3" t="s">
        <v>705</v>
      </c>
      <c r="M16" s="3" t="s">
        <v>706</v>
      </c>
    </row>
    <row r="17" spans="3:13" ht="12.75" x14ac:dyDescent="0.2">
      <c r="C17" s="3" t="s">
        <v>708</v>
      </c>
      <c r="D17" s="3" t="s">
        <v>709</v>
      </c>
      <c r="E17" s="3" t="s">
        <v>710</v>
      </c>
      <c r="F17" s="3" t="s">
        <v>711</v>
      </c>
      <c r="G17" s="3" t="s">
        <v>712</v>
      </c>
      <c r="H17" s="3" t="s">
        <v>713</v>
      </c>
      <c r="I17" s="3" t="s">
        <v>714</v>
      </c>
      <c r="J17" s="3" t="s">
        <v>715</v>
      </c>
      <c r="K17" s="3" t="s">
        <v>716</v>
      </c>
      <c r="L17" s="3" t="s">
        <v>717</v>
      </c>
      <c r="M17" s="3" t="s">
        <v>716</v>
      </c>
    </row>
    <row r="18" spans="3:13" ht="12.75" x14ac:dyDescent="0.2">
      <c r="C18" s="3" t="s">
        <v>718</v>
      </c>
      <c r="D18" s="3" t="s">
        <v>719</v>
      </c>
      <c r="E18" s="3" t="s">
        <v>720</v>
      </c>
      <c r="F18" s="3" t="s">
        <v>721</v>
      </c>
      <c r="G18" s="3" t="s">
        <v>722</v>
      </c>
      <c r="H18" s="3" t="s">
        <v>723</v>
      </c>
      <c r="I18" s="3" t="s">
        <v>724</v>
      </c>
      <c r="J18" s="3" t="s">
        <v>725</v>
      </c>
      <c r="K18" s="3" t="s">
        <v>726</v>
      </c>
      <c r="L18" s="3" t="s">
        <v>727</v>
      </c>
      <c r="M18" s="3" t="s">
        <v>728</v>
      </c>
    </row>
    <row r="19" spans="3:13" ht="12.75" x14ac:dyDescent="0.2">
      <c r="C19" s="3" t="s">
        <v>729</v>
      </c>
      <c r="D19" s="3" t="s">
        <v>730</v>
      </c>
      <c r="E19" s="3" t="s">
        <v>731</v>
      </c>
      <c r="F19" s="3" t="s">
        <v>732</v>
      </c>
      <c r="G19" s="3" t="s">
        <v>733</v>
      </c>
      <c r="H19" s="3" t="s">
        <v>734</v>
      </c>
      <c r="I19" s="3" t="s">
        <v>735</v>
      </c>
      <c r="J19" s="3" t="s">
        <v>736</v>
      </c>
      <c r="K19" s="3" t="s">
        <v>737</v>
      </c>
      <c r="L19" s="3" t="s">
        <v>738</v>
      </c>
      <c r="M19" s="3" t="s">
        <v>739</v>
      </c>
    </row>
    <row r="20" spans="3:13" ht="12.75" x14ac:dyDescent="0.2">
      <c r="C20" s="3" t="s">
        <v>740</v>
      </c>
      <c r="D20" s="3" t="s">
        <v>741</v>
      </c>
      <c r="E20" s="3" t="s">
        <v>742</v>
      </c>
      <c r="F20" s="3" t="s">
        <v>743</v>
      </c>
      <c r="G20" s="3" t="s">
        <v>744</v>
      </c>
      <c r="H20" s="3" t="s">
        <v>745</v>
      </c>
      <c r="I20" s="3" t="s">
        <v>746</v>
      </c>
      <c r="J20" s="3" t="s">
        <v>747</v>
      </c>
      <c r="K20" s="3" t="s">
        <v>748</v>
      </c>
      <c r="L20" s="3" t="s">
        <v>749</v>
      </c>
      <c r="M20" s="3" t="s">
        <v>713</v>
      </c>
    </row>
    <row r="21" spans="3:13" ht="12.75" x14ac:dyDescent="0.2">
      <c r="C21" s="3" t="s">
        <v>750</v>
      </c>
      <c r="D21" s="3" t="s">
        <v>751</v>
      </c>
      <c r="E21" s="3" t="s">
        <v>752</v>
      </c>
      <c r="F21" s="3" t="s">
        <v>753</v>
      </c>
      <c r="G21" s="3" t="s">
        <v>754</v>
      </c>
      <c r="H21" s="3" t="s">
        <v>755</v>
      </c>
      <c r="I21" s="3" t="s">
        <v>753</v>
      </c>
      <c r="J21" s="3" t="s">
        <v>756</v>
      </c>
      <c r="K21" s="3" t="s">
        <v>757</v>
      </c>
      <c r="L21" s="3" t="s">
        <v>758</v>
      </c>
      <c r="M21" s="3" t="s">
        <v>755</v>
      </c>
    </row>
    <row r="22" spans="3:13" ht="12.75" x14ac:dyDescent="0.2">
      <c r="C22" s="3" t="s">
        <v>759</v>
      </c>
      <c r="D22" s="3" t="s">
        <v>760</v>
      </c>
      <c r="E22" s="3" t="s">
        <v>753</v>
      </c>
      <c r="F22" s="3" t="s">
        <v>761</v>
      </c>
      <c r="G22" s="3" t="s">
        <v>754</v>
      </c>
      <c r="H22" s="3" t="s">
        <v>762</v>
      </c>
      <c r="I22" s="3" t="s">
        <v>763</v>
      </c>
      <c r="J22" s="3" t="s">
        <v>764</v>
      </c>
      <c r="K22" s="3" t="s">
        <v>764</v>
      </c>
      <c r="L22" s="3" t="s">
        <v>756</v>
      </c>
      <c r="M22" s="3" t="s">
        <v>764</v>
      </c>
    </row>
    <row r="23" spans="3:13" ht="12.75" x14ac:dyDescent="0.2"/>
    <row r="24" spans="3:13" ht="12.75" x14ac:dyDescent="0.2">
      <c r="C24" s="3" t="s">
        <v>765</v>
      </c>
      <c r="D24" s="3" t="s">
        <v>766</v>
      </c>
      <c r="E24" s="3" t="s">
        <v>767</v>
      </c>
      <c r="F24" s="3" t="s">
        <v>768</v>
      </c>
      <c r="G24" s="3" t="s">
        <v>769</v>
      </c>
      <c r="H24" s="3" t="s">
        <v>770</v>
      </c>
      <c r="I24" s="3" t="s">
        <v>771</v>
      </c>
      <c r="J24" s="3" t="s">
        <v>772</v>
      </c>
      <c r="K24" s="3" t="s">
        <v>773</v>
      </c>
      <c r="L24" s="3" t="s">
        <v>774</v>
      </c>
      <c r="M24" s="3" t="s">
        <v>775</v>
      </c>
    </row>
    <row r="25" spans="3:13" ht="12.75" x14ac:dyDescent="0.2">
      <c r="C25" s="3" t="s">
        <v>776</v>
      </c>
      <c r="D25" s="3" t="s">
        <v>777</v>
      </c>
      <c r="E25" s="3" t="s">
        <v>778</v>
      </c>
      <c r="F25" s="3" t="s">
        <v>779</v>
      </c>
      <c r="G25" s="3" t="s">
        <v>780</v>
      </c>
      <c r="H25" s="3" t="s">
        <v>760</v>
      </c>
      <c r="I25" s="3" t="s">
        <v>779</v>
      </c>
      <c r="J25" s="3" t="s">
        <v>756</v>
      </c>
      <c r="K25" s="3" t="s">
        <v>763</v>
      </c>
      <c r="L25" s="3" t="s">
        <v>779</v>
      </c>
      <c r="M25" s="3" t="s">
        <v>781</v>
      </c>
    </row>
    <row r="26" spans="3:13" ht="12.75" x14ac:dyDescent="0.2">
      <c r="C26" s="3" t="s">
        <v>782</v>
      </c>
      <c r="D26" s="3" t="s">
        <v>783</v>
      </c>
      <c r="E26" s="3" t="s">
        <v>784</v>
      </c>
      <c r="F26" s="3" t="s">
        <v>785</v>
      </c>
      <c r="G26" s="3" t="s">
        <v>786</v>
      </c>
      <c r="H26" s="3" t="s">
        <v>787</v>
      </c>
      <c r="I26" s="3" t="s">
        <v>788</v>
      </c>
      <c r="J26" s="3" t="s">
        <v>777</v>
      </c>
      <c r="K26" s="3" t="s">
        <v>789</v>
      </c>
      <c r="L26" s="3" t="s">
        <v>790</v>
      </c>
      <c r="M26" s="3" t="s">
        <v>791</v>
      </c>
    </row>
    <row r="27" spans="3:13" ht="12.75" x14ac:dyDescent="0.2">
      <c r="C27" s="3" t="s">
        <v>792</v>
      </c>
      <c r="D27" s="3" t="s">
        <v>793</v>
      </c>
      <c r="E27" s="3" t="s">
        <v>756</v>
      </c>
      <c r="F27" s="3" t="s">
        <v>757</v>
      </c>
      <c r="G27" s="3" t="s">
        <v>760</v>
      </c>
      <c r="H27" s="3" t="s">
        <v>757</v>
      </c>
      <c r="I27" s="3" t="s">
        <v>764</v>
      </c>
      <c r="J27" s="3" t="s">
        <v>794</v>
      </c>
      <c r="K27" s="3" t="s">
        <v>795</v>
      </c>
      <c r="L27" s="3" t="s">
        <v>796</v>
      </c>
      <c r="M27" s="3" t="s">
        <v>794</v>
      </c>
    </row>
    <row r="28" spans="3:13" ht="12.75" x14ac:dyDescent="0.2"/>
    <row r="29" spans="3:13" ht="12.75" x14ac:dyDescent="0.2">
      <c r="C29" s="3" t="s">
        <v>797</v>
      </c>
      <c r="D29" s="3">
        <v>6.7</v>
      </c>
      <c r="E29" s="3">
        <v>5.6</v>
      </c>
      <c r="F29" s="3">
        <v>5.3</v>
      </c>
      <c r="G29" s="3">
        <v>5.3</v>
      </c>
      <c r="H29" s="3">
        <v>4.7</v>
      </c>
      <c r="I29" s="3">
        <v>4.7</v>
      </c>
      <c r="J29" s="3">
        <v>4.0999999999999996</v>
      </c>
      <c r="K29" s="3">
        <v>3.5</v>
      </c>
      <c r="L29" s="3">
        <v>3.6</v>
      </c>
      <c r="M29" s="3">
        <v>4.8</v>
      </c>
    </row>
    <row r="30" spans="3:13" ht="12.75" x14ac:dyDescent="0.2">
      <c r="C30" s="3" t="s">
        <v>798</v>
      </c>
      <c r="D30" s="3">
        <v>6</v>
      </c>
      <c r="E30" s="3">
        <v>5</v>
      </c>
      <c r="F30" s="3">
        <v>5</v>
      </c>
      <c r="G30" s="3">
        <v>4</v>
      </c>
      <c r="H30" s="3">
        <v>4</v>
      </c>
      <c r="I30" s="3">
        <v>7</v>
      </c>
      <c r="J30" s="3">
        <v>3</v>
      </c>
      <c r="K30" s="3">
        <v>3</v>
      </c>
      <c r="L30" s="3">
        <v>4</v>
      </c>
      <c r="M30" s="3">
        <v>7</v>
      </c>
    </row>
    <row r="31" spans="3:13" ht="12.75" x14ac:dyDescent="0.2">
      <c r="C31" s="3" t="s">
        <v>799</v>
      </c>
      <c r="D31" s="3">
        <v>6.25E-2</v>
      </c>
      <c r="E31" s="3">
        <v>0.22919999999999999</v>
      </c>
      <c r="F31" s="3">
        <v>0.24</v>
      </c>
      <c r="G31" s="3">
        <v>0.24</v>
      </c>
      <c r="H31" s="3">
        <v>0.27</v>
      </c>
      <c r="I31" s="3">
        <v>0.27</v>
      </c>
      <c r="J31" s="3">
        <v>0.27</v>
      </c>
      <c r="K31" s="3">
        <v>0.03</v>
      </c>
      <c r="L31" s="3">
        <v>0.03</v>
      </c>
      <c r="M31" s="3">
        <v>0.4</v>
      </c>
    </row>
    <row r="32" spans="3:13" ht="12.75" x14ac:dyDescent="0.2">
      <c r="C32" s="3" t="s">
        <v>800</v>
      </c>
      <c r="D32" s="3" t="s">
        <v>801</v>
      </c>
      <c r="E32" s="3" t="s">
        <v>802</v>
      </c>
      <c r="F32" s="3" t="s">
        <v>803</v>
      </c>
      <c r="G32" s="3" t="s">
        <v>804</v>
      </c>
      <c r="H32" s="3" t="s">
        <v>805</v>
      </c>
      <c r="I32" s="3" t="s">
        <v>806</v>
      </c>
      <c r="J32" s="3" t="s">
        <v>807</v>
      </c>
      <c r="K32" s="3" t="s">
        <v>808</v>
      </c>
      <c r="L32" s="3" t="s">
        <v>809</v>
      </c>
      <c r="M32" s="3" t="s">
        <v>807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415A-9BA2-4A1B-963F-E99EB9052098}">
  <dimension ref="A3:BJ22"/>
  <sheetViews>
    <sheetView showGridLines="0" tabSelected="1" topLeftCell="Q1" workbookViewId="0">
      <selection activeCell="AE20" sqref="AE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810</v>
      </c>
      <c r="C3" s="9"/>
      <c r="D3" s="9"/>
      <c r="E3" s="9"/>
      <c r="F3" s="9"/>
      <c r="H3" s="9" t="s">
        <v>811</v>
      </c>
      <c r="I3" s="9"/>
      <c r="J3" s="9"/>
      <c r="K3" s="9"/>
      <c r="L3" s="9"/>
      <c r="N3" s="11" t="s">
        <v>812</v>
      </c>
      <c r="O3" s="11"/>
      <c r="P3" s="11"/>
      <c r="Q3" s="11"/>
      <c r="R3" s="11"/>
      <c r="S3" s="11"/>
      <c r="T3" s="11"/>
      <c r="V3" s="9" t="s">
        <v>813</v>
      </c>
      <c r="W3" s="9"/>
      <c r="X3" s="9"/>
      <c r="Y3" s="9"/>
      <c r="AA3" s="9" t="s">
        <v>814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815</v>
      </c>
      <c r="C4" s="15" t="s">
        <v>816</v>
      </c>
      <c r="D4" s="14" t="s">
        <v>817</v>
      </c>
      <c r="E4" s="15" t="s">
        <v>818</v>
      </c>
      <c r="F4" s="14" t="s">
        <v>819</v>
      </c>
      <c r="H4" s="16" t="s">
        <v>820</v>
      </c>
      <c r="I4" s="17" t="s">
        <v>821</v>
      </c>
      <c r="J4" s="16" t="s">
        <v>822</v>
      </c>
      <c r="K4" s="17" t="s">
        <v>823</v>
      </c>
      <c r="L4" s="16" t="s">
        <v>824</v>
      </c>
      <c r="N4" s="18" t="s">
        <v>825</v>
      </c>
      <c r="O4" s="19" t="s">
        <v>826</v>
      </c>
      <c r="P4" s="18" t="s">
        <v>827</v>
      </c>
      <c r="Q4" s="19" t="s">
        <v>828</v>
      </c>
      <c r="R4" s="18" t="s">
        <v>829</v>
      </c>
      <c r="S4" s="19" t="s">
        <v>830</v>
      </c>
      <c r="T4" s="18" t="s">
        <v>831</v>
      </c>
      <c r="V4" s="19" t="s">
        <v>832</v>
      </c>
      <c r="W4" s="18" t="s">
        <v>833</v>
      </c>
      <c r="X4" s="19" t="s">
        <v>834</v>
      </c>
      <c r="Y4" s="18" t="s">
        <v>835</v>
      </c>
      <c r="AA4" s="20" t="s">
        <v>475</v>
      </c>
      <c r="AB4" s="21" t="s">
        <v>708</v>
      </c>
      <c r="AC4" s="20" t="s">
        <v>718</v>
      </c>
      <c r="AD4" s="21" t="s">
        <v>740</v>
      </c>
      <c r="AE4" s="20" t="s">
        <v>750</v>
      </c>
      <c r="AF4" s="21" t="s">
        <v>759</v>
      </c>
      <c r="AG4" s="20" t="s">
        <v>765</v>
      </c>
      <c r="AH4" s="21" t="s">
        <v>776</v>
      </c>
      <c r="AI4" s="20" t="s">
        <v>799</v>
      </c>
      <c r="AJ4" s="22"/>
      <c r="AK4" s="21" t="s">
        <v>797</v>
      </c>
      <c r="AL4" s="20" t="s">
        <v>798</v>
      </c>
    </row>
    <row r="5" spans="1:62" ht="63" x14ac:dyDescent="0.2">
      <c r="A5" s="23" t="s">
        <v>836</v>
      </c>
      <c r="B5" s="18" t="s">
        <v>837</v>
      </c>
      <c r="C5" s="24" t="s">
        <v>838</v>
      </c>
      <c r="D5" s="25" t="s">
        <v>839</v>
      </c>
      <c r="E5" s="19" t="s">
        <v>840</v>
      </c>
      <c r="F5" s="18" t="s">
        <v>837</v>
      </c>
      <c r="H5" s="19" t="s">
        <v>841</v>
      </c>
      <c r="I5" s="18" t="s">
        <v>842</v>
      </c>
      <c r="J5" s="19" t="s">
        <v>843</v>
      </c>
      <c r="K5" s="18" t="s">
        <v>844</v>
      </c>
      <c r="L5" s="19" t="s">
        <v>845</v>
      </c>
      <c r="N5" s="18" t="s">
        <v>846</v>
      </c>
      <c r="O5" s="19" t="s">
        <v>847</v>
      </c>
      <c r="P5" s="18" t="s">
        <v>848</v>
      </c>
      <c r="Q5" s="19" t="s">
        <v>849</v>
      </c>
      <c r="R5" s="18" t="s">
        <v>850</v>
      </c>
      <c r="S5" s="19" t="s">
        <v>851</v>
      </c>
      <c r="T5" s="18" t="s">
        <v>852</v>
      </c>
      <c r="V5" s="19" t="s">
        <v>853</v>
      </c>
      <c r="W5" s="18" t="s">
        <v>854</v>
      </c>
      <c r="X5" s="19" t="s">
        <v>855</v>
      </c>
      <c r="Y5" s="18" t="s">
        <v>856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1.7572316661461354</v>
      </c>
      <c r="C7" s="31">
        <f>(sheet!D18-sheet!D15)/sheet!D35</f>
        <v>1.3794747096179301</v>
      </c>
      <c r="D7" s="31">
        <f>sheet!D12/sheet!D35</f>
        <v>8.9375213789616145E-2</v>
      </c>
      <c r="E7" s="31">
        <f>Sheet2!D20/sheet!D35</f>
        <v>0.74065646425437615</v>
      </c>
      <c r="F7" s="31">
        <f>sheet!D18/sheet!D35</f>
        <v>1.7572316661461354</v>
      </c>
      <c r="G7" s="29"/>
      <c r="H7" s="32">
        <f>Sheet1!D33/sheet!D51</f>
        <v>5.8649715354023732E-2</v>
      </c>
      <c r="I7" s="32">
        <f>Sheet1!D33/Sheet1!D12</f>
        <v>2.6105163010706582E-2</v>
      </c>
      <c r="J7" s="32">
        <f>Sheet1!D12/sheet!D27</f>
        <v>1.4355141984659405</v>
      </c>
      <c r="K7" s="32">
        <f>Sheet1!D30/sheet!D27</f>
        <v>3.7474332155137173E-2</v>
      </c>
      <c r="L7" s="32">
        <f>Sheet1!D38</f>
        <v>0.36</v>
      </c>
      <c r="M7" s="29"/>
      <c r="N7" s="32">
        <f>sheet!D40/sheet!D27</f>
        <v>0.36104835413210223</v>
      </c>
      <c r="O7" s="32">
        <f>sheet!D51/sheet!D27</f>
        <v>0.63895164586789777</v>
      </c>
      <c r="P7" s="32">
        <f>sheet!D40/sheet!D51</f>
        <v>0.56506365773842671</v>
      </c>
      <c r="Q7" s="31">
        <f>Sheet1!D24/Sheet1!D26</f>
        <v>-9.2316527446300718</v>
      </c>
      <c r="R7" s="31">
        <f>ABS(Sheet2!D20/(Sheet1!D26+Sheet2!D30))</f>
        <v>1.7479309546038453</v>
      </c>
      <c r="S7" s="31">
        <f>sheet!D40/Sheet1!D43</f>
        <v>2.9366424157083628</v>
      </c>
      <c r="T7" s="31">
        <f>Sheet2!D20/sheet!D40</f>
        <v>0.26532868395885889</v>
      </c>
      <c r="V7" s="31">
        <f>ABS(Sheet1!D15/sheet!D15)</f>
        <v>26.789960629921261</v>
      </c>
      <c r="W7" s="31">
        <f>Sheet1!D12/sheet!D14</f>
        <v>12.386635241003852</v>
      </c>
      <c r="X7" s="31">
        <f>Sheet1!D12/sheet!D27</f>
        <v>1.4355141984659405</v>
      </c>
      <c r="Y7" s="31">
        <f>Sheet1!D12/(sheet!D18-sheet!D35)</f>
        <v>14.657029784643184</v>
      </c>
      <c r="AA7" s="17" t="str">
        <f>Sheet1!D43</f>
        <v>127,830</v>
      </c>
      <c r="AB7" s="17" t="str">
        <f>Sheet3!D17</f>
        <v>19.3x</v>
      </c>
      <c r="AC7" s="17" t="str">
        <f>Sheet3!D18</f>
        <v>39.3x</v>
      </c>
      <c r="AD7" s="17" t="str">
        <f>Sheet3!D20</f>
        <v>-21.1x</v>
      </c>
      <c r="AE7" s="17" t="str">
        <f>Sheet3!D21</f>
        <v>3.0x</v>
      </c>
      <c r="AF7" s="17" t="str">
        <f>Sheet3!D22</f>
        <v>1.6x</v>
      </c>
      <c r="AG7" s="17" t="str">
        <f>Sheet3!D24</f>
        <v>54.0x</v>
      </c>
      <c r="AH7" s="17" t="str">
        <f>Sheet3!D25</f>
        <v>3.8x</v>
      </c>
      <c r="AI7" s="17">
        <f>Sheet3!D31</f>
        <v>6.25E-2</v>
      </c>
      <c r="AK7" s="17">
        <f>Sheet3!D29</f>
        <v>6.7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1.4773814877050151</v>
      </c>
      <c r="C8" s="34">
        <f>(sheet!E18-sheet!E15)/sheet!E35</f>
        <v>1.1451021229261829</v>
      </c>
      <c r="D8" s="34">
        <f>sheet!E12/sheet!E35</f>
        <v>2.310841833715949E-2</v>
      </c>
      <c r="E8" s="34">
        <f>Sheet2!E20/sheet!E35</f>
        <v>0.92413793103448272</v>
      </c>
      <c r="F8" s="34">
        <f>sheet!E18/sheet!E35</f>
        <v>1.4773814877050151</v>
      </c>
      <c r="G8" s="29"/>
      <c r="H8" s="35">
        <f>Sheet1!E33/sheet!E51</f>
        <v>4.020884303320893E-2</v>
      </c>
      <c r="I8" s="35">
        <f>Sheet1!E33/Sheet1!E12</f>
        <v>1.3492829664415881E-2</v>
      </c>
      <c r="J8" s="35">
        <f>Sheet1!E12/sheet!E27</f>
        <v>1.5183645396716967</v>
      </c>
      <c r="K8" s="35">
        <f>Sheet1!E30/sheet!E27</f>
        <v>2.0487034102279433E-2</v>
      </c>
      <c r="L8" s="35">
        <f>Sheet1!E38</f>
        <v>0.26</v>
      </c>
      <c r="M8" s="29"/>
      <c r="N8" s="35">
        <f>sheet!E40/sheet!E27</f>
        <v>0.49048436719855465</v>
      </c>
      <c r="O8" s="35">
        <f>sheet!E51/sheet!E27</f>
        <v>0.5095156328014453</v>
      </c>
      <c r="P8" s="35">
        <f>sheet!E40/sheet!E51</f>
        <v>0.9626483185643353</v>
      </c>
      <c r="Q8" s="34">
        <f>Sheet1!E24/Sheet1!E26</f>
        <v>-6.5776424532405393</v>
      </c>
      <c r="R8" s="34">
        <f>ABS(Sheet2!E20/(Sheet1!E26+Sheet2!E30))</f>
        <v>3.2827012448969981</v>
      </c>
      <c r="S8" s="34">
        <f>sheet!E40/Sheet1!E43</f>
        <v>3.7947739389896422</v>
      </c>
      <c r="T8" s="34">
        <f>Sheet2!E20/sheet!E40</f>
        <v>0.26605634608937861</v>
      </c>
      <c r="U8" s="12"/>
      <c r="V8" s="34">
        <f>ABS(Sheet1!E15/sheet!E15)</f>
        <v>28.240003418852119</v>
      </c>
      <c r="W8" s="34">
        <f>Sheet1!E12/sheet!E14</f>
        <v>13.891425985605</v>
      </c>
      <c r="X8" s="34">
        <f>Sheet1!E12/sheet!E27</f>
        <v>1.5183645396716967</v>
      </c>
      <c r="Y8" s="34">
        <f>Sheet1!E12/(sheet!E18-sheet!E35)</f>
        <v>22.524153727169967</v>
      </c>
      <c r="Z8" s="12"/>
      <c r="AA8" s="36" t="str">
        <f>Sheet1!E43</f>
        <v>193,377</v>
      </c>
      <c r="AB8" s="36" t="str">
        <f>Sheet3!E17</f>
        <v>12.8x</v>
      </c>
      <c r="AC8" s="36" t="str">
        <f>Sheet3!E18</f>
        <v>24.8x</v>
      </c>
      <c r="AD8" s="36" t="str">
        <f>Sheet3!E20</f>
        <v>-18.2x</v>
      </c>
      <c r="AE8" s="36" t="str">
        <f>Sheet3!E21</f>
        <v>2.1x</v>
      </c>
      <c r="AF8" s="36" t="str">
        <f>Sheet3!E22</f>
        <v>1.2x</v>
      </c>
      <c r="AG8" s="36" t="str">
        <f>Sheet3!E24</f>
        <v>36.8x</v>
      </c>
      <c r="AH8" s="36" t="str">
        <f>Sheet3!E25</f>
        <v>2.7x</v>
      </c>
      <c r="AI8" s="36">
        <f>Sheet3!E31</f>
        <v>0.22919999999999999</v>
      </c>
      <c r="AK8" s="36">
        <f>Sheet3!E29</f>
        <v>5.6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2.1919410299174338</v>
      </c>
      <c r="C9" s="31">
        <f>(sheet!F18-sheet!F15)/sheet!F35</f>
        <v>1.586097555953631</v>
      </c>
      <c r="D9" s="31">
        <f>sheet!F12/sheet!F35</f>
        <v>5.0064858854777933E-2</v>
      </c>
      <c r="E9" s="31">
        <f>Sheet2!F20/sheet!F35</f>
        <v>1.3488376881421542</v>
      </c>
      <c r="F9" s="31">
        <f>sheet!F18/sheet!F35</f>
        <v>2.1919410299174338</v>
      </c>
      <c r="G9" s="29"/>
      <c r="H9" s="32">
        <f>Sheet1!F33/sheet!F51</f>
        <v>-0.19389651090584492</v>
      </c>
      <c r="I9" s="32">
        <f>Sheet1!F33/Sheet1!F12</f>
        <v>-0.11873665447388454</v>
      </c>
      <c r="J9" s="32">
        <f>Sheet1!F12/sheet!F27</f>
        <v>1.0235704185735355</v>
      </c>
      <c r="K9" s="32">
        <f>Sheet1!F30/sheet!F27</f>
        <v>-0.12153532711985525</v>
      </c>
      <c r="L9" s="32">
        <f>Sheet1!F38</f>
        <v>-1.2</v>
      </c>
      <c r="M9" s="29"/>
      <c r="N9" s="32">
        <f>sheet!F40/sheet!F27</f>
        <v>0.37319487312037219</v>
      </c>
      <c r="O9" s="32">
        <f>sheet!F51/sheet!F27</f>
        <v>0.62680512687962775</v>
      </c>
      <c r="P9" s="32">
        <f>sheet!F40/sheet!F51</f>
        <v>0.59539218349763257</v>
      </c>
      <c r="Q9" s="31">
        <f>Sheet1!F24/Sheet1!F26</f>
        <v>16.488827612437007</v>
      </c>
      <c r="R9" s="31">
        <f>ABS(Sheet2!F20/(Sheet1!F26+Sheet2!F30))</f>
        <v>0.81909799067231825</v>
      </c>
      <c r="S9" s="31">
        <f>sheet!F40/Sheet1!F43</f>
        <v>4.8112197894819371</v>
      </c>
      <c r="T9" s="31">
        <f>Sheet2!F20/sheet!F40</f>
        <v>0.26688911160543322</v>
      </c>
      <c r="V9" s="31">
        <f>ABS(Sheet1!F15/sheet!F15)</f>
        <v>19.64041258836324</v>
      </c>
      <c r="W9" s="31">
        <f>Sheet1!F12/sheet!F14</f>
        <v>14.686617144976385</v>
      </c>
      <c r="X9" s="31">
        <f>Sheet1!F12/sheet!F27</f>
        <v>1.0235704185735355</v>
      </c>
      <c r="Y9" s="31">
        <f>Sheet1!F12/(sheet!F18-sheet!F35)</f>
        <v>11.62936827376531</v>
      </c>
      <c r="AA9" s="17" t="str">
        <f>Sheet1!F43</f>
        <v>102,034</v>
      </c>
      <c r="AB9" s="17" t="str">
        <f>Sheet3!F17</f>
        <v>10.2x</v>
      </c>
      <c r="AC9" s="17" t="str">
        <f>Sheet3!F18</f>
        <v>43.4x</v>
      </c>
      <c r="AD9" s="17" t="str">
        <f>Sheet3!F20</f>
        <v>-16.8x</v>
      </c>
      <c r="AE9" s="17" t="str">
        <f>Sheet3!F21</f>
        <v>1.2x</v>
      </c>
      <c r="AF9" s="17" t="str">
        <f>Sheet3!F22</f>
        <v>0.9x</v>
      </c>
      <c r="AG9" s="17" t="str">
        <f>Sheet3!F24</f>
        <v>-13.3x</v>
      </c>
      <c r="AH9" s="17" t="str">
        <f>Sheet3!F25</f>
        <v>1.3x</v>
      </c>
      <c r="AI9" s="17">
        <f>Sheet3!F31</f>
        <v>0.24</v>
      </c>
      <c r="AK9" s="17">
        <f>Sheet3!F29</f>
        <v>5.3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1.8664646502202971</v>
      </c>
      <c r="C10" s="34">
        <f>(sheet!G18-sheet!G15)/sheet!G35</f>
        <v>1.4422115223736314</v>
      </c>
      <c r="D10" s="34">
        <f>sheet!G12/sheet!G35</f>
        <v>2.1267498280381478E-2</v>
      </c>
      <c r="E10" s="34">
        <f>Sheet2!G20/sheet!G35</f>
        <v>0.5991212904265274</v>
      </c>
      <c r="F10" s="34">
        <f>sheet!G18/sheet!G35</f>
        <v>1.8664646502202971</v>
      </c>
      <c r="G10" s="29"/>
      <c r="H10" s="35">
        <f>Sheet1!G33/sheet!G51</f>
        <v>-5.2794518508770323E-2</v>
      </c>
      <c r="I10" s="35">
        <f>Sheet1!G33/Sheet1!G12</f>
        <v>-3.4709796654475725E-2</v>
      </c>
      <c r="J10" s="35">
        <f>Sheet1!G12/sheet!G27</f>
        <v>0.98934432555691987</v>
      </c>
      <c r="K10" s="35">
        <f>Sheet1!G30/sheet!G27</f>
        <v>-3.4339940361340117E-2</v>
      </c>
      <c r="L10" s="35">
        <f>Sheet1!G38</f>
        <v>-0.32</v>
      </c>
      <c r="M10" s="29"/>
      <c r="N10" s="35">
        <f>sheet!G40/sheet!G27</f>
        <v>0.34955481494474655</v>
      </c>
      <c r="O10" s="35">
        <f>sheet!G51/sheet!G27</f>
        <v>0.65044518505525351</v>
      </c>
      <c r="P10" s="35">
        <f>sheet!G40/sheet!G51</f>
        <v>0.53740856720317309</v>
      </c>
      <c r="Q10" s="34">
        <f>Sheet1!G24/Sheet1!G26</f>
        <v>4.7280072719927277</v>
      </c>
      <c r="R10" s="34">
        <f>ABS(Sheet2!G20/(Sheet1!G26+Sheet2!G30))</f>
        <v>1.3069197182908201</v>
      </c>
      <c r="S10" s="34">
        <f>sheet!G40/Sheet1!G43</f>
        <v>6.9104641162926184</v>
      </c>
      <c r="T10" s="34">
        <f>Sheet2!G20/sheet!G40</f>
        <v>0.19406145687601239</v>
      </c>
      <c r="U10" s="12"/>
      <c r="V10" s="34">
        <f>ABS(Sheet1!G15/sheet!G15)</f>
        <v>18.485985130654512</v>
      </c>
      <c r="W10" s="34">
        <f>Sheet1!G12/sheet!G14</f>
        <v>9.5027327560063348</v>
      </c>
      <c r="X10" s="34">
        <f>Sheet1!G12/sheet!G27</f>
        <v>0.98934432555691987</v>
      </c>
      <c r="Y10" s="34">
        <f>Sheet1!G12/(sheet!G18-sheet!G35)</f>
        <v>10.084556299347751</v>
      </c>
      <c r="Z10" s="12"/>
      <c r="AA10" s="36" t="str">
        <f>Sheet1!G43</f>
        <v>72,094</v>
      </c>
      <c r="AB10" s="36" t="str">
        <f>Sheet3!G17</f>
        <v>41.7x</v>
      </c>
      <c r="AC10" s="36" t="str">
        <f>Sheet3!G18</f>
        <v>-40.3x</v>
      </c>
      <c r="AD10" s="36" t="str">
        <f>Sheet3!G20</f>
        <v>-591.2x</v>
      </c>
      <c r="AE10" s="36" t="str">
        <f>Sheet3!G21</f>
        <v>1.8x</v>
      </c>
      <c r="AF10" s="36" t="str">
        <f>Sheet3!G22</f>
        <v>1.8x</v>
      </c>
      <c r="AG10" s="36" t="str">
        <f>Sheet3!G24</f>
        <v>-14.9x</v>
      </c>
      <c r="AH10" s="36" t="str">
        <f>Sheet3!G25</f>
        <v>2.0x</v>
      </c>
      <c r="AI10" s="36">
        <f>Sheet3!G31</f>
        <v>0.24</v>
      </c>
      <c r="AK10" s="36">
        <f>Sheet3!G29</f>
        <v>5.3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1.524073036770262</v>
      </c>
      <c r="C11" s="31">
        <f>(sheet!H18-sheet!H15)/sheet!H35</f>
        <v>1.2525535426292185</v>
      </c>
      <c r="D11" s="31">
        <f>sheet!H12/sheet!H35</f>
        <v>3.6578534828554568E-2</v>
      </c>
      <c r="E11" s="31">
        <f>Sheet2!H20/sheet!H35</f>
        <v>0.40928861704567243</v>
      </c>
      <c r="F11" s="31">
        <f>sheet!H18/sheet!H35</f>
        <v>1.524073036770262</v>
      </c>
      <c r="G11" s="29"/>
      <c r="H11" s="32">
        <f>Sheet1!H33/sheet!H51</f>
        <v>-3.9110706558779268E-2</v>
      </c>
      <c r="I11" s="32">
        <f>Sheet1!H33/Sheet1!H12</f>
        <v>-1.4690268223457698E-2</v>
      </c>
      <c r="J11" s="32">
        <f>Sheet1!H12/sheet!H27</f>
        <v>1.4898185629654468</v>
      </c>
      <c r="K11" s="32">
        <f>Sheet1!H30/sheet!H27</f>
        <v>-2.1885834294248712E-2</v>
      </c>
      <c r="L11" s="32">
        <f>Sheet1!H38</f>
        <v>-0.21</v>
      </c>
      <c r="M11" s="29"/>
      <c r="N11" s="32">
        <f>sheet!H40/sheet!H27</f>
        <v>0.44041322134243183</v>
      </c>
      <c r="O11" s="32">
        <f>sheet!H51/sheet!H27</f>
        <v>0.55958677865756812</v>
      </c>
      <c r="P11" s="32">
        <f>sheet!H40/sheet!H51</f>
        <v>0.78703292883182463</v>
      </c>
      <c r="Q11" s="31">
        <f>Sheet1!H24/Sheet1!H26</f>
        <v>1.3833975181857081</v>
      </c>
      <c r="R11" s="31">
        <f>ABS(Sheet2!H20/(Sheet1!H26+Sheet2!H30))</f>
        <v>5.3350320968295195</v>
      </c>
      <c r="S11" s="31">
        <f>sheet!H40/Sheet1!H43</f>
        <v>5.0710570136013322</v>
      </c>
      <c r="T11" s="31">
        <f>Sheet2!H20/sheet!H40</f>
        <v>0.15818578606154124</v>
      </c>
      <c r="V11" s="31">
        <f>ABS(Sheet1!H15/sheet!H15)</f>
        <v>30.78643129110419</v>
      </c>
      <c r="W11" s="31">
        <f>Sheet1!H12/sheet!H14</f>
        <v>10.267730981256891</v>
      </c>
      <c r="X11" s="31">
        <f>Sheet1!H12/sheet!H27</f>
        <v>1.4898185629654468</v>
      </c>
      <c r="Y11" s="31">
        <f>Sheet1!H12/(sheet!H18-sheet!H35)</f>
        <v>16.701036548186938</v>
      </c>
      <c r="AA11" s="17" t="str">
        <f>Sheet1!H43</f>
        <v>135,722</v>
      </c>
      <c r="AB11" s="17" t="str">
        <f>Sheet3!H17</f>
        <v>14.5x</v>
      </c>
      <c r="AC11" s="17" t="str">
        <f>Sheet3!H18</f>
        <v>14,285.1x</v>
      </c>
      <c r="AD11" s="17" t="str">
        <f>Sheet3!H20</f>
        <v>86.2x</v>
      </c>
      <c r="AE11" s="17" t="str">
        <f>Sheet3!H21</f>
        <v>1.4x</v>
      </c>
      <c r="AF11" s="17" t="str">
        <f>Sheet3!H22</f>
        <v>0.8x</v>
      </c>
      <c r="AG11" s="17" t="str">
        <f>Sheet3!H24</f>
        <v>-70.3x</v>
      </c>
      <c r="AH11" s="17" t="str">
        <f>Sheet3!H25</f>
        <v>1.6x</v>
      </c>
      <c r="AI11" s="17">
        <f>Sheet3!H31</f>
        <v>0.27</v>
      </c>
      <c r="AK11" s="17">
        <f>Sheet3!H29</f>
        <v>4.7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1.8585536277071815</v>
      </c>
      <c r="C12" s="34">
        <f>(sheet!I18-sheet!I15)/sheet!I35</f>
        <v>1.4654613564226511</v>
      </c>
      <c r="D12" s="34">
        <f>sheet!I12/sheet!I35</f>
        <v>4.4458900191787887E-2</v>
      </c>
      <c r="E12" s="34">
        <f>Sheet2!I20/sheet!I35</f>
        <v>1.0459449759423964</v>
      </c>
      <c r="F12" s="34">
        <f>sheet!I18/sheet!I35</f>
        <v>1.8585536277071815</v>
      </c>
      <c r="G12" s="29"/>
      <c r="H12" s="35">
        <f>Sheet1!I33/sheet!I51</f>
        <v>2.3603721829267715E-2</v>
      </c>
      <c r="I12" s="35">
        <f>Sheet1!I33/Sheet1!I12</f>
        <v>6.784448976715542E-3</v>
      </c>
      <c r="J12" s="35">
        <f>Sheet1!I12/sheet!I27</f>
        <v>1.8550370350255541</v>
      </c>
      <c r="K12" s="35">
        <f>Sheet1!I30/sheet!I27</f>
        <v>1.2585404114048555E-2</v>
      </c>
      <c r="L12" s="35">
        <f>Sheet1!I38</f>
        <v>0.12</v>
      </c>
      <c r="M12" s="29"/>
      <c r="N12" s="35">
        <f>sheet!I40/sheet!I27</f>
        <v>0.4668042520970937</v>
      </c>
      <c r="O12" s="35">
        <f>sheet!I51/sheet!I27</f>
        <v>0.53319574790290625</v>
      </c>
      <c r="P12" s="35">
        <f>sheet!I40/sheet!I51</f>
        <v>0.87548382359211485</v>
      </c>
      <c r="Q12" s="34">
        <f>Sheet1!I24/Sheet1!I26</f>
        <v>-3.1197650513950075</v>
      </c>
      <c r="R12" s="34">
        <f>ABS(Sheet2!I20/(Sheet1!I26+Sheet2!I30))</f>
        <v>7.5622364579954588</v>
      </c>
      <c r="S12" s="34">
        <f>sheet!I40/Sheet1!I43</f>
        <v>4.2745246576609919</v>
      </c>
      <c r="T12" s="34">
        <f>Sheet2!I20/sheet!I40</f>
        <v>0.25232519599288405</v>
      </c>
      <c r="U12" s="12"/>
      <c r="V12" s="34">
        <f>ABS(Sheet1!I15/sheet!I15)</f>
        <v>39.692240752100659</v>
      </c>
      <c r="W12" s="34">
        <f>Sheet1!I12/sheet!I14</f>
        <v>16.873089361311038</v>
      </c>
      <c r="X12" s="34">
        <f>Sheet1!I12/sheet!I27</f>
        <v>1.8550370350255541</v>
      </c>
      <c r="Y12" s="34">
        <f>Sheet1!I12/(sheet!I18-sheet!I35)</f>
        <v>19.186624341112612</v>
      </c>
      <c r="Z12" s="12"/>
      <c r="AA12" s="36" t="str">
        <f>Sheet1!I43</f>
        <v>172,928</v>
      </c>
      <c r="AB12" s="36" t="str">
        <f>Sheet3!I17</f>
        <v>9.4x</v>
      </c>
      <c r="AC12" s="36" t="str">
        <f>Sheet3!I18</f>
        <v>36.3x</v>
      </c>
      <c r="AD12" s="36" t="str">
        <f>Sheet3!I20</f>
        <v>-21.9x</v>
      </c>
      <c r="AE12" s="36" t="str">
        <f>Sheet3!I21</f>
        <v>1.2x</v>
      </c>
      <c r="AF12" s="36" t="str">
        <f>Sheet3!I22</f>
        <v>0.5x</v>
      </c>
      <c r="AG12" s="36" t="str">
        <f>Sheet3!I24</f>
        <v>-63.1x</v>
      </c>
      <c r="AH12" s="36" t="str">
        <f>Sheet3!I25</f>
        <v>1.3x</v>
      </c>
      <c r="AI12" s="36">
        <f>Sheet3!I31</f>
        <v>0.27</v>
      </c>
      <c r="AK12" s="36">
        <f>Sheet3!I29</f>
        <v>4.7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1.4954914680312743</v>
      </c>
      <c r="C13" s="31">
        <f>(sheet!J18-sheet!J15)/sheet!J35</f>
        <v>1.1856107443833583</v>
      </c>
      <c r="D13" s="31">
        <f>sheet!J12/sheet!J35</f>
        <v>4.2108166720566137E-2</v>
      </c>
      <c r="E13" s="31">
        <f>Sheet2!J20/sheet!J35</f>
        <v>0.93502102079251237</v>
      </c>
      <c r="F13" s="31">
        <f>sheet!J18/sheet!J35</f>
        <v>1.4954914680312743</v>
      </c>
      <c r="G13" s="29"/>
      <c r="H13" s="32">
        <f>Sheet1!J33/sheet!J51</f>
        <v>1.9688818227907917E-3</v>
      </c>
      <c r="I13" s="32">
        <f>Sheet1!J33/Sheet1!J12</f>
        <v>5.2402730706297101E-4</v>
      </c>
      <c r="J13" s="32">
        <f>Sheet1!J12/sheet!J27</f>
        <v>1.8531084556134765</v>
      </c>
      <c r="K13" s="32">
        <f>Sheet1!J30/sheet!J27</f>
        <v>1.1592260739683344E-4</v>
      </c>
      <c r="L13" s="32">
        <f>Sheet1!J38</f>
        <v>0.01</v>
      </c>
      <c r="M13" s="29"/>
      <c r="N13" s="32">
        <f>sheet!J40/sheet!J27</f>
        <v>0.50678632792988321</v>
      </c>
      <c r="O13" s="32">
        <f>sheet!J51/sheet!J27</f>
        <v>0.49321367207011679</v>
      </c>
      <c r="P13" s="32">
        <f>sheet!J40/sheet!J51</f>
        <v>1.027518815126919</v>
      </c>
      <c r="Q13" s="31">
        <f>Sheet1!J24/Sheet1!J26</f>
        <v>-0.96927065623937436</v>
      </c>
      <c r="R13" s="31">
        <f>ABS(Sheet2!J20/(Sheet1!J26+Sheet2!J30))</f>
        <v>4.3643446989877468</v>
      </c>
      <c r="S13" s="31">
        <f>sheet!J40/Sheet1!J43</f>
        <v>6.0519594413399727</v>
      </c>
      <c r="T13" s="31">
        <f>Sheet2!J20/sheet!J40</f>
        <v>0.2354531159619021</v>
      </c>
      <c r="V13" s="31">
        <f>ABS(Sheet1!J15/sheet!J15)</f>
        <v>44.933653580527334</v>
      </c>
      <c r="W13" s="31">
        <f>Sheet1!J12/sheet!J14</f>
        <v>17.680676356476923</v>
      </c>
      <c r="X13" s="31">
        <f>Sheet1!J12/sheet!J27</f>
        <v>1.8531084556134765</v>
      </c>
      <c r="Y13" s="31">
        <f>Sheet1!J12/(sheet!J18-sheet!J35)</f>
        <v>29.306010404468932</v>
      </c>
      <c r="AA13" s="17" t="str">
        <f>Sheet1!J43</f>
        <v>137,973</v>
      </c>
      <c r="AB13" s="17" t="str">
        <f>Sheet3!J17</f>
        <v>7.7x</v>
      </c>
      <c r="AC13" s="17" t="str">
        <f>Sheet3!J18</f>
        <v>30.5x</v>
      </c>
      <c r="AD13" s="17" t="str">
        <f>Sheet3!J20</f>
        <v>21.6x</v>
      </c>
      <c r="AE13" s="17" t="str">
        <f>Sheet3!J21</f>
        <v>1.0x</v>
      </c>
      <c r="AF13" s="17" t="str">
        <f>Sheet3!J22</f>
        <v>0.4x</v>
      </c>
      <c r="AG13" s="17" t="str">
        <f>Sheet3!J24</f>
        <v>61.6x</v>
      </c>
      <c r="AH13" s="17" t="str">
        <f>Sheet3!J25</f>
        <v>1.0x</v>
      </c>
      <c r="AI13" s="17">
        <f>Sheet3!J31</f>
        <v>0.27</v>
      </c>
      <c r="AK13" s="17">
        <f>Sheet3!J29</f>
        <v>4.0999999999999996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1.3248407643312101</v>
      </c>
      <c r="C14" s="34">
        <f>(sheet!K18-sheet!K15)/sheet!K35</f>
        <v>1.0191082802547771</v>
      </c>
      <c r="D14" s="34">
        <f>sheet!K12/sheet!K35</f>
        <v>4.4585987261146494E-2</v>
      </c>
      <c r="E14" s="34">
        <f>Sheet2!K20/sheet!K35</f>
        <v>0.94904458598726116</v>
      </c>
      <c r="F14" s="34">
        <f>sheet!K18/sheet!K35</f>
        <v>1.3248407643312101</v>
      </c>
      <c r="G14" s="29"/>
      <c r="H14" s="35">
        <f>Sheet1!K33/sheet!K51</f>
        <v>-0.11854951185495119</v>
      </c>
      <c r="I14" s="35">
        <f>Sheet1!K33/Sheet1!K12</f>
        <v>-4.6600877192982455E-2</v>
      </c>
      <c r="J14" s="35">
        <f>Sheet1!K12/sheet!K27</f>
        <v>1.3255813953488371</v>
      </c>
      <c r="K14" s="35">
        <f>Sheet1!K30/sheet!K27</f>
        <v>-6.25E-2</v>
      </c>
      <c r="L14" s="35">
        <f>Sheet1!K38</f>
        <v>-0.54</v>
      </c>
      <c r="M14" s="29"/>
      <c r="N14" s="35">
        <f>sheet!K40/sheet!K27</f>
        <v>0.47892441860465118</v>
      </c>
      <c r="O14" s="35">
        <f>sheet!K51/sheet!K27</f>
        <v>0.52107558139534882</v>
      </c>
      <c r="P14" s="35">
        <f>sheet!K40/sheet!K51</f>
        <v>0.9191073919107392</v>
      </c>
      <c r="Q14" s="34">
        <f>Sheet1!K24/Sheet1!K26</f>
        <v>3.5416666666666665</v>
      </c>
      <c r="R14" s="34">
        <f>ABS(Sheet2!K20/(Sheet1!K26+Sheet2!K30))</f>
        <v>1.5520833333333333</v>
      </c>
      <c r="S14" s="34">
        <f>sheet!K40/Sheet1!K43</f>
        <v>6.216981132075472</v>
      </c>
      <c r="T14" s="34">
        <f>Sheet2!K20/sheet!K40</f>
        <v>0.22610015174506828</v>
      </c>
      <c r="U14" s="12"/>
      <c r="V14" s="34">
        <f>ABS(Sheet1!K15/sheet!K15)</f>
        <v>36.916666666666664</v>
      </c>
      <c r="W14" s="34">
        <f>Sheet1!K12/sheet!K14</f>
        <v>17.37142857142857</v>
      </c>
      <c r="X14" s="34">
        <f>Sheet1!K12/sheet!K27</f>
        <v>1.3255813953488371</v>
      </c>
      <c r="Y14" s="34">
        <f>Sheet1!K12/(sheet!K18-sheet!K35)</f>
        <v>35.764705882352942</v>
      </c>
      <c r="Z14" s="12"/>
      <c r="AA14" s="36" t="str">
        <f>Sheet1!K43</f>
        <v>106,000</v>
      </c>
      <c r="AB14" s="36" t="str">
        <f>Sheet3!K17</f>
        <v>6.6x</v>
      </c>
      <c r="AC14" s="36" t="str">
        <f>Sheet3!K18</f>
        <v>-2,134.9x</v>
      </c>
      <c r="AD14" s="36" t="str">
        <f>Sheet3!K20</f>
        <v>9.7x</v>
      </c>
      <c r="AE14" s="36" t="str">
        <f>Sheet3!K21</f>
        <v>0.7x</v>
      </c>
      <c r="AF14" s="36" t="str">
        <f>Sheet3!K22</f>
        <v>0.4x</v>
      </c>
      <c r="AG14" s="36" t="str">
        <f>Sheet3!K24</f>
        <v>-9.0x</v>
      </c>
      <c r="AH14" s="36" t="str">
        <f>Sheet3!K25</f>
        <v>0.5x</v>
      </c>
      <c r="AI14" s="36">
        <f>Sheet3!K31</f>
        <v>0.03</v>
      </c>
      <c r="AK14" s="36">
        <f>Sheet3!K29</f>
        <v>3.5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1.3993993993993994</v>
      </c>
      <c r="C15" s="31">
        <f>(sheet!L18-sheet!L15)/sheet!L35</f>
        <v>1.0990990990990992</v>
      </c>
      <c r="D15" s="31">
        <f>sheet!L12/sheet!L35</f>
        <v>3.003003003003003E-2</v>
      </c>
      <c r="E15" s="31">
        <f>Sheet2!L20/sheet!L35</f>
        <v>0.22222222222222221</v>
      </c>
      <c r="F15" s="31">
        <f>sheet!L18/sheet!L35</f>
        <v>1.3993993993993994</v>
      </c>
      <c r="G15" s="29"/>
      <c r="H15" s="32">
        <f>Sheet1!L33/sheet!L51</f>
        <v>-0.18354430379746836</v>
      </c>
      <c r="I15" s="32">
        <f>Sheet1!L33/Sheet1!L12</f>
        <v>-5.3903345724907063E-2</v>
      </c>
      <c r="J15" s="32">
        <f>Sheet1!L12/sheet!L27</f>
        <v>1.2822608103506981</v>
      </c>
      <c r="K15" s="32">
        <f>Sheet1!L30/sheet!L27</f>
        <v>-6.945863125638406E-2</v>
      </c>
      <c r="L15" s="32">
        <f>Sheet1!L38</f>
        <v>-0.87</v>
      </c>
      <c r="M15" s="29"/>
      <c r="N15" s="32">
        <f>sheet!L40/sheet!L27</f>
        <v>0.6234252638747021</v>
      </c>
      <c r="O15" s="32">
        <f>sheet!L51/sheet!L27</f>
        <v>0.3765747361252979</v>
      </c>
      <c r="P15" s="32">
        <f>sheet!L40/sheet!L51</f>
        <v>1.6555153707052441</v>
      </c>
      <c r="Q15" s="31">
        <f>Sheet1!L24/Sheet1!L26</f>
        <v>4.1509433962264151</v>
      </c>
      <c r="R15" s="31">
        <f>ABS(Sheet2!L20/(Sheet1!L26+Sheet2!L30))</f>
        <v>0.18974358974358974</v>
      </c>
      <c r="S15" s="31">
        <f>sheet!L40/Sheet1!L43</f>
        <v>7.4734693877551024</v>
      </c>
      <c r="T15" s="31">
        <f>Sheet2!L20/sheet!L40</f>
        <v>4.0415073730202075E-2</v>
      </c>
      <c r="V15" s="31">
        <f>ABS(Sheet1!L15/sheet!L15)</f>
        <v>35.72</v>
      </c>
      <c r="W15" s="31">
        <f>Sheet1!L12/sheet!L14</f>
        <v>14.104868913857677</v>
      </c>
      <c r="X15" s="31">
        <f>Sheet1!L12/sheet!L27</f>
        <v>1.2822608103506981</v>
      </c>
      <c r="Y15" s="31">
        <f>Sheet1!L12/(sheet!L18-sheet!L35)</f>
        <v>28.315789473684209</v>
      </c>
      <c r="AA15" s="17" t="str">
        <f>Sheet1!L43</f>
        <v>245,000</v>
      </c>
      <c r="AB15" s="17" t="str">
        <f>Sheet3!L17</f>
        <v>20.9x</v>
      </c>
      <c r="AC15" s="17" t="str">
        <f>Sheet3!L18</f>
        <v>325.0x</v>
      </c>
      <c r="AD15" s="17" t="str">
        <f>Sheet3!L20</f>
        <v>40.0x</v>
      </c>
      <c r="AE15" s="17" t="str">
        <f>Sheet3!L21</f>
        <v>1.1x</v>
      </c>
      <c r="AF15" s="17" t="str">
        <f>Sheet3!L22</f>
        <v>1.0x</v>
      </c>
      <c r="AG15" s="17" t="str">
        <f>Sheet3!L24</f>
        <v>-21.3x</v>
      </c>
      <c r="AH15" s="17" t="str">
        <f>Sheet3!L25</f>
        <v>1.3x</v>
      </c>
      <c r="AI15" s="17">
        <f>Sheet3!L31</f>
        <v>0.03</v>
      </c>
      <c r="AK15" s="17">
        <f>Sheet3!L29</f>
        <v>3.6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1.2549019607843137</v>
      </c>
      <c r="C16" s="34">
        <f>(sheet!M18-sheet!M15)/sheet!M35</f>
        <v>1.037037037037037</v>
      </c>
      <c r="D16" s="34">
        <f>sheet!M12/sheet!M35</f>
        <v>2.6143790849673203E-2</v>
      </c>
      <c r="E16" s="34">
        <f>Sheet2!M20/sheet!M35</f>
        <v>0.89542483660130723</v>
      </c>
      <c r="F16" s="34">
        <f>sheet!M18/sheet!M35</f>
        <v>1.2549019607843137</v>
      </c>
      <c r="G16" s="29"/>
      <c r="H16" s="35">
        <f>Sheet1!M33/sheet!M51</f>
        <v>0.14533965244865718</v>
      </c>
      <c r="I16" s="35">
        <f>Sheet1!M33/Sheet1!M12</f>
        <v>2.2994251437140716E-2</v>
      </c>
      <c r="J16" s="35">
        <f>Sheet1!M12/sheet!M27</f>
        <v>2.8176056338028168</v>
      </c>
      <c r="K16" s="35">
        <f>Sheet1!M30/sheet!M27</f>
        <v>6.4788732394366194E-2</v>
      </c>
      <c r="L16" s="35">
        <f>Sheet1!M38</f>
        <v>0.59</v>
      </c>
      <c r="M16" s="29"/>
      <c r="N16" s="35">
        <f>sheet!M40/sheet!M27</f>
        <v>0.5542253521126761</v>
      </c>
      <c r="O16" s="35">
        <f>sheet!M51/sheet!M27</f>
        <v>0.44577464788732396</v>
      </c>
      <c r="P16" s="35">
        <f>sheet!M40/sheet!M51</f>
        <v>1.2432859399684044</v>
      </c>
      <c r="Q16" s="34">
        <f>Sheet1!M24/Sheet1!M26</f>
        <v>-3.896551724137931</v>
      </c>
      <c r="R16" s="34">
        <f>ABS(Sheet2!M20/(Sheet1!M26+Sheet2!M30))</f>
        <v>0.98325358851674638</v>
      </c>
      <c r="S16" s="34">
        <f>sheet!M40/Sheet1!M43</f>
        <v>3.0327552986512525</v>
      </c>
      <c r="T16" s="34">
        <f>Sheet2!M20/sheet!M40</f>
        <v>0.26111817026683609</v>
      </c>
      <c r="U16" s="12"/>
      <c r="V16" s="34">
        <f>ABS(Sheet1!M15/sheet!M15)</f>
        <v>75.09</v>
      </c>
      <c r="W16" s="34">
        <f>Sheet1!M12/sheet!M14</f>
        <v>25.322784810126581</v>
      </c>
      <c r="X16" s="34">
        <f>Sheet1!M12/sheet!M27</f>
        <v>2.8176056338028168</v>
      </c>
      <c r="Y16" s="34">
        <f>Sheet1!M12/(sheet!M18-sheet!M35)</f>
        <v>68.393162393162399</v>
      </c>
      <c r="Z16" s="12"/>
      <c r="AA16" s="36" t="str">
        <f>Sheet1!M43</f>
        <v>519,000</v>
      </c>
      <c r="AB16" s="36" t="str">
        <f>Sheet3!M17</f>
        <v>6.6x</v>
      </c>
      <c r="AC16" s="36" t="str">
        <f>Sheet3!M18</f>
        <v>10.3x</v>
      </c>
      <c r="AD16" s="36" t="str">
        <f>Sheet3!M20</f>
        <v>14.5x</v>
      </c>
      <c r="AE16" s="36" t="str">
        <f>Sheet3!M21</f>
        <v>1.4x</v>
      </c>
      <c r="AF16" s="36" t="str">
        <f>Sheet3!M22</f>
        <v>0.4x</v>
      </c>
      <c r="AG16" s="36" t="str">
        <f>Sheet3!M24</f>
        <v>-155.7x</v>
      </c>
      <c r="AH16" s="36" t="str">
        <f>Sheet3!M25</f>
        <v>1.7x</v>
      </c>
      <c r="AI16" s="36">
        <f>Sheet3!M31</f>
        <v>0.4</v>
      </c>
      <c r="AK16" s="36">
        <f>Sheet3!M29</f>
        <v>4.8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2023-05-04T13:14:59Z</dcterms:created>
  <dcterms:modified xsi:type="dcterms:W3CDTF">2023-05-06T19:09:31Z</dcterms:modified>
  <cp:category/>
  <dc:identifier/>
  <cp:version/>
</cp:coreProperties>
</file>